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22"/>
  <workbookPr/>
  <mc:AlternateContent xmlns:mc="http://schemas.openxmlformats.org/markup-compatibility/2006">
    <mc:Choice Requires="x15">
      <x15ac:absPath xmlns:x15ac="http://schemas.microsoft.com/office/spreadsheetml/2010/11/ac" url="C:\Users\asivaramakrishnan\Tesla\Cell Materials Supply Chain - Documents\Commodities and Mining\Commodities Financial Forecast\"/>
    </mc:Choice>
  </mc:AlternateContent>
  <xr:revisionPtr revIDLastSave="0" documentId="8_{4B6919A5-3ECE-441F-B1DD-2DDA04A6BEB7}" xr6:coauthVersionLast="45" xr6:coauthVersionMax="45" xr10:uidLastSave="{00000000-0000-0000-0000-000000000000}"/>
  <bookViews>
    <workbookView xWindow="0" yWindow="0" windowWidth="19200" windowHeight="6465" tabRatio="750" firstSheet="8" activeTab="8" xr2:uid="{00000000-000D-0000-FFFF-FFFF00000000}"/>
  </bookViews>
  <sheets>
    <sheet name="Update Log" sheetId="19" r:id="rId1"/>
    <sheet name="Summary" sheetId="9" r:id="rId2"/>
    <sheet name="Non-PENA cell Summary" sheetId="28" r:id="rId3"/>
    <sheet name="LG Chem M33&amp;M48 Adjustment" sheetId="27" r:id="rId4"/>
    <sheet name="SDI 33J Price Adjustment" sheetId="26" r:id="rId5"/>
    <sheet name="18650 LME &amp; FX Adjustment" sheetId="21" r:id="rId6"/>
    <sheet name="FX comparison" sheetId="29" r:id="rId7"/>
    <sheet name="Monthly Actuals+Forecast" sheetId="3" r:id="rId8"/>
    <sheet name="LME - Daily" sheetId="20" r:id="rId9"/>
    <sheet name="FX rate Oanda Historicals" sheetId="2" state="hidden" r:id="rId10"/>
    <sheet name="Oanda FX - Daily" sheetId="16" r:id="rId11"/>
    <sheet name="Lithium (linked)" sheetId="22" r:id="rId12"/>
    <sheet name="2017 12 06 update" sheetId="4" state="hidden" r:id="rId13"/>
    <sheet name="FX 05092018 update" sheetId="14" state="hidden" r:id="rId14"/>
    <sheet name="LME Update 5 9 18" sheetId="13" state="hidden" r:id="rId15"/>
    <sheet name="LME Update 4 11 18" sheetId="12" state="hidden" r:id="rId16"/>
    <sheet name="Sheet2" sheetId="23" r:id="rId17"/>
    <sheet name="Consolidated Commodity forecast" sheetId="24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123Graph_A" localSheetId="3" hidden="1">[1]通常剥離!#REF!</definedName>
    <definedName name="__123Graph_A" localSheetId="4" hidden="1">[1]通常剥離!#REF!</definedName>
    <definedName name="__123Graph_A" hidden="1">[1]通常剥離!#REF!</definedName>
    <definedName name="__123Graph_B" localSheetId="3" hidden="1">[1]通常剥離!#REF!</definedName>
    <definedName name="__123Graph_B" localSheetId="4" hidden="1">[1]通常剥離!#REF!</definedName>
    <definedName name="__123Graph_B" hidden="1">[1]通常剥離!#REF!</definedName>
    <definedName name="__123Graph_C" localSheetId="3" hidden="1">[1]通常剥離!#REF!</definedName>
    <definedName name="__123Graph_C" localSheetId="4" hidden="1">[1]通常剥離!#REF!</definedName>
    <definedName name="__123Graph_C" hidden="1">[1]通常剥離!#REF!</definedName>
    <definedName name="__123Graph_D" localSheetId="3" hidden="1">[1]通常剥離!#REF!</definedName>
    <definedName name="__123Graph_D" localSheetId="4" hidden="1">[1]通常剥離!#REF!</definedName>
    <definedName name="__123Graph_D" hidden="1">[1]通常剥離!#REF!</definedName>
    <definedName name="__123Graph_E" localSheetId="3" hidden="1">[1]通常剥離!#REF!</definedName>
    <definedName name="__123Graph_E" localSheetId="4" hidden="1">[1]通常剥離!#REF!</definedName>
    <definedName name="__123Graph_E" hidden="1">[1]通常剥離!#REF!</definedName>
    <definedName name="__123Graph_F" localSheetId="3" hidden="1">[1]通常剥離!#REF!</definedName>
    <definedName name="__123Graph_F" localSheetId="4" hidden="1">[1]通常剥離!#REF!</definedName>
    <definedName name="__123Graph_F" hidden="1">[1]通常剥離!#REF!</definedName>
    <definedName name="__123Graph_X" localSheetId="3" hidden="1">[1]通常剥離!#REF!</definedName>
    <definedName name="__123Graph_X" localSheetId="4" hidden="1">[1]通常剥離!#REF!</definedName>
    <definedName name="__123Graph_X" hidden="1">[1]通常剥離!#REF!</definedName>
    <definedName name="_BOM" localSheetId="3" hidden="1">[1]通常剥離!#REF!</definedName>
    <definedName name="_BOM" localSheetId="4" hidden="1">[1]通常剥離!#REF!</definedName>
    <definedName name="_BOM" hidden="1">[1]通常剥離!#REF!</definedName>
    <definedName name="_xlnm._FilterDatabase" localSheetId="8" hidden="1">'LME - Daily'!$J$2:$M$2</definedName>
    <definedName name="_xlnm._FilterDatabase" localSheetId="15" hidden="1">'LME Update 4 11 18'!$A$4:$C$84</definedName>
    <definedName name="_xlnm._FilterDatabase" localSheetId="14" hidden="1">'LME Update 5 9 18'!$A$6:$E$91</definedName>
    <definedName name="_xlnm._FilterDatabase" localSheetId="7" hidden="1">'LME - Daily'!$A$2:$G$235</definedName>
    <definedName name="_xlnm._FilterDatabase" localSheetId="0" hidden="1">'Update Log'!$B$2:$D$2</definedName>
    <definedName name="ActualorBaselineToggle">'[2]Assumptions &amp; Data Validation'!$X$3:$X$4</definedName>
    <definedName name="Assumption_FX">'[2]Modeling &amp; Output'!$C$23</definedName>
    <definedName name="Assumption_Metals">'[2]Modeling &amp; Output'!$C$22</definedName>
    <definedName name="BOM" localSheetId="3" hidden="1">[1]通常剥離!#REF!</definedName>
    <definedName name="BOM" localSheetId="4" hidden="1">[1]通常剥離!#REF!</definedName>
    <definedName name="BOM" hidden="1">[1]通常剥離!#REF!</definedName>
    <definedName name="ｃｃ" localSheetId="3" hidden="1">[1]通常剥離!#REF!</definedName>
    <definedName name="ｃｃ" localSheetId="4" hidden="1">[1]通常剥離!#REF!</definedName>
    <definedName name="ｃｃ" hidden="1">[1]通常剥離!#REF!</definedName>
    <definedName name="ｃｃｃ" localSheetId="3" hidden="1">[1]通常剥離!#REF!</definedName>
    <definedName name="ｃｃｃ" localSheetId="4" hidden="1">[1]通常剥離!#REF!</definedName>
    <definedName name="ｃｃｃ" hidden="1">[1]通常剥離!#REF!</definedName>
    <definedName name="ｃｃｃｃ" localSheetId="3" hidden="1">[1]通常剥離!#REF!</definedName>
    <definedName name="ｃｃｃｃ" localSheetId="4" hidden="1">[1]通常剥離!#REF!</definedName>
    <definedName name="ｃｃｃｃ" hidden="1">[1]通常剥離!#REF!</definedName>
    <definedName name="ccccc" localSheetId="3" hidden="1">[1]通常剥離!#REF!</definedName>
    <definedName name="ccccc" localSheetId="4" hidden="1">[1]通常剥離!#REF!</definedName>
    <definedName name="ccccc" hidden="1">[1]通常剥離!#REF!</definedName>
    <definedName name="CT2_SAT">[3]Plan!$G$8</definedName>
    <definedName name="CT2_TAKT">[3]Plan!$G$4</definedName>
    <definedName name="DB_仕入相場">[4]値上げ設定!$K$4:$N$17</definedName>
    <definedName name="DB_基準相場">[4]値上げ設定!$F$4:$I$9</definedName>
    <definedName name="DB名">'[5]検討表(ZT5)'!$D$1</definedName>
    <definedName name="ｄｄｄ" localSheetId="3" hidden="1">[1]通常剥離!#REF!</definedName>
    <definedName name="ｄｄｄ" localSheetId="4" hidden="1">[1]通常剥離!#REF!</definedName>
    <definedName name="ｄｄｄ" hidden="1">[1]通常剥離!#REF!</definedName>
    <definedName name="EV_EP_Both">'[2]Assumptions &amp; Data Validation'!$B$18:$B$20</definedName>
    <definedName name="ExternalData_1" localSheetId="17" hidden="1">'Consolidated Commodity forecast'!$A$1:$D$757</definedName>
    <definedName name="ExternalData_1" localSheetId="16" hidden="1">Sheet2!$A$1:$F$1321</definedName>
    <definedName name="jak" localSheetId="3" hidden="1">[1]通常剥離!#REF!</definedName>
    <definedName name="jak" localSheetId="4" hidden="1">[1]通常剥離!#REF!</definedName>
    <definedName name="jak" hidden="1">[1]通常剥離!#REF!</definedName>
    <definedName name="List_201302当座">'[4]201302当座'!$B$5:$B$207</definedName>
    <definedName name="List_仕入相場">[4]値上げ設定!$K$4:$K$17</definedName>
    <definedName name="OEE">[3]Plan!$D$5</definedName>
    <definedName name="ｐｐ" localSheetId="3" hidden="1">[1]通常剥離!#REF!</definedName>
    <definedName name="ｐｐ" localSheetId="4" hidden="1">[1]通常剥離!#REF!</definedName>
    <definedName name="ｐｐ" hidden="1">[1]通常剥離!#REF!</definedName>
    <definedName name="ｐｐｐ" localSheetId="3" hidden="1">[1]通常剥離!#REF!</definedName>
    <definedName name="ｐｐｐ" localSheetId="4" hidden="1">[1]通常剥離!#REF!</definedName>
    <definedName name="ｐｐｐ" hidden="1">[1]通常剥離!#REF!</definedName>
    <definedName name="Project_Category">'[2]Assumptions &amp; Data Validation'!$B$27:$B$31</definedName>
    <definedName name="Project_Class" comment="Drop-down menu for project class (Chartered vs internal)">'[2]Assumptions &amp; Data Validation'!$B$14:$B$15</definedName>
    <definedName name="ｑ" localSheetId="3" hidden="1">[1]通常剥離!#REF!</definedName>
    <definedName name="ｑ" localSheetId="4" hidden="1">[1]通常剥離!#REF!</definedName>
    <definedName name="ｑ" hidden="1">[1]通常剥離!#REF!</definedName>
    <definedName name="ｑｑｑ" localSheetId="3" hidden="1">[1]通常剥離!#REF!</definedName>
    <definedName name="ｑｑｑ" localSheetId="4" hidden="1">[1]通常剥離!#REF!</definedName>
    <definedName name="ｑｑｑ" hidden="1">[1]通常剥離!#REF!</definedName>
    <definedName name="Responsible_party">'[2]Assumptions &amp; Data Validation'!$B$23:$B$24</definedName>
    <definedName name="Risk_weighting" comment="List of Risk Weighting options: Risk Weighted, Full Reduction, Go only">'[2]Assumptions &amp; Data Validation'!$D$2:$F$2</definedName>
    <definedName name="ｒｒｒ" localSheetId="3" hidden="1">[1]通常剥離!#REF!</definedName>
    <definedName name="ｒｒｒ" localSheetId="4" hidden="1">[1]通常剥離!#REF!</definedName>
    <definedName name="ｒｒｒ" hidden="1">[1]通常剥離!#REF!</definedName>
    <definedName name="SHIFT2_PT">[3]Plan!$F$9</definedName>
    <definedName name="SHIFT4_PT">[3]Plan!$F$10</definedName>
    <definedName name="URL">'Update Log'!$H$2</definedName>
    <definedName name="www" localSheetId="3" hidden="1">[1]通常剥離!#REF!</definedName>
    <definedName name="www" localSheetId="4" hidden="1">[1]通常剥離!#REF!</definedName>
    <definedName name="www" hidden="1">[1]通常剥離!#REF!</definedName>
    <definedName name="YIELD">[3]Plan!$D$6</definedName>
    <definedName name="ｚｚｚ" localSheetId="3" hidden="1">[1]通常剥離!#REF!</definedName>
    <definedName name="ｚｚｚ" localSheetId="4" hidden="1">[1]通常剥離!#REF!</definedName>
    <definedName name="ｚｚｚ" hidden="1">[1]通常剥離!#REF!</definedName>
    <definedName name="zzzz" localSheetId="3" hidden="1">[1]通常剥離!#REF!</definedName>
    <definedName name="zzzz" localSheetId="4" hidden="1">[1]通常剥離!#REF!</definedName>
    <definedName name="zzzz" hidden="1">[1]通常剥離!#REF!</definedName>
    <definedName name="パレット定義">[6]入数!$A$2:INDEX([6]入数!$F$1:$F$65536,COUNTA([6]入数!$A$1:$A$65536)+1)</definedName>
    <definedName name="保護素子">[4]リスト１!$L$10:$L$12</definedName>
    <definedName name="値上げDB">[4]値上げDB!$B$11:$E$351</definedName>
    <definedName name="出荷形態">[4]リスト１!$P$10:$P$11</definedName>
    <definedName name="原価区分リスト">[4]リスト１!$R$10:$R$14</definedName>
    <definedName name="取引形態">[4]リスト１!$D$10:$D$16</definedName>
    <definedName name="取引形態DB">[4]リスト１!$D$10:$G$16</definedName>
    <definedName name="取引形態DB販売固定費率">[4]リスト１!$F$10:$F$16</definedName>
    <definedName name="取引形態DB販売変動費率">[4]リスト１!$G$10:$G$16</definedName>
    <definedName name="取引形態DB貿易経費率">[4]リスト１!$E$10:$E$16</definedName>
    <definedName name="梱包仕様">[4]リスト１!$L$10:$L$37</definedName>
    <definedName name="梱包仕様DB">[4]リスト１!$L$10:$N$37</definedName>
    <definedName name="梱包仕様DB梱包加工費">[4]リスト１!$N$10:$N$37</definedName>
    <definedName name="梱包仕様DB梱包材料費">[4]リスト１!$M$10:$M$37</definedName>
    <definedName name="用途リスト">[7]リスト１!$X$10:$X$20:'[7]リスト１'!$X$19</definedName>
    <definedName name="発行日">[8]計画概要!$B$2</definedName>
    <definedName name="販売価格リスト">[4]リスト１!$V$10:$V$18</definedName>
    <definedName name="通貨">[4]リスト１!$A$10:$A$91</definedName>
  </definedNames>
  <calcPr calcId="191028" calcCompleted="0"/>
  <pivotCaches>
    <pivotCache cacheId="2621" r:id="rId2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ME_historicals_2a56eb01-3605-44b5-9ce6-293320296b78" name="LME_historicals" connection="Query - LME_historicals"/>
          <x15:modelTable id="Oanda FX Rates Historical_d355836b-9fb0-447b-adf8-adf2346c960d" name="Oanda FX Rates Historical" connection="Query - Oanda FX Rates Historical"/>
          <x15:modelTable id="LME_historicals Monthly_3a6284fb-46fb-466f-a873-7953eaf95a93" name="LME_historicals Monthly" connection="Query - LME_historicals Monthly"/>
          <x15:modelTable id="DailyFXHistoricals_d4654dcd-0712-430e-b0c5-64719c517b32" name="DailyFXHistoricals" connection="Query - DailyFXHistorical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739" i="20" l="1"/>
  <c r="L739" i="20"/>
  <c r="M748" i="20"/>
  <c r="L748" i="20"/>
  <c r="M732" i="20"/>
  <c r="L732" i="20"/>
  <c r="M743" i="20"/>
  <c r="L743" i="20"/>
  <c r="M741" i="20"/>
  <c r="L741" i="20"/>
  <c r="M746" i="20"/>
  <c r="L746" i="20"/>
  <c r="A754" i="20"/>
  <c r="I735" i="20"/>
  <c r="I736" i="20"/>
  <c r="I737" i="20"/>
  <c r="I738" i="20"/>
  <c r="I739" i="20"/>
  <c r="I740" i="20"/>
  <c r="I741" i="20"/>
  <c r="I742" i="20"/>
  <c r="I743" i="20"/>
  <c r="I744" i="20"/>
  <c r="I745" i="20"/>
  <c r="I746" i="20"/>
  <c r="I747" i="20"/>
  <c r="I748" i="20"/>
  <c r="I749" i="20"/>
  <c r="I750" i="20"/>
  <c r="I751" i="20"/>
  <c r="I752" i="20"/>
  <c r="B735" i="20"/>
  <c r="C735" i="20"/>
  <c r="B736" i="20"/>
  <c r="C736" i="20"/>
  <c r="B737" i="20"/>
  <c r="C737" i="20"/>
  <c r="B738" i="20"/>
  <c r="C738" i="20"/>
  <c r="B739" i="20"/>
  <c r="C739" i="20"/>
  <c r="B740" i="20"/>
  <c r="C740" i="20"/>
  <c r="B741" i="20"/>
  <c r="C741" i="20"/>
  <c r="B742" i="20"/>
  <c r="C742" i="20"/>
  <c r="B743" i="20"/>
  <c r="C743" i="20"/>
  <c r="B744" i="20"/>
  <c r="C744" i="20"/>
  <c r="B745" i="20"/>
  <c r="C745" i="20"/>
  <c r="B746" i="20"/>
  <c r="C746" i="20"/>
  <c r="B747" i="20"/>
  <c r="C747" i="20"/>
  <c r="B748" i="20"/>
  <c r="C748" i="20"/>
  <c r="B749" i="20"/>
  <c r="C749" i="20"/>
  <c r="B750" i="20"/>
  <c r="C750" i="20"/>
  <c r="B751" i="20"/>
  <c r="C751" i="20"/>
  <c r="B752" i="20"/>
  <c r="C752" i="20"/>
  <c r="M729" i="20" l="1"/>
  <c r="L729" i="20"/>
  <c r="M734" i="20"/>
  <c r="L734" i="20"/>
  <c r="I729" i="20"/>
  <c r="I730" i="20"/>
  <c r="A731" i="20"/>
  <c r="B731" i="20" s="1"/>
  <c r="B729" i="20"/>
  <c r="C729" i="20"/>
  <c r="B730" i="20"/>
  <c r="C730" i="20"/>
  <c r="I731" i="20" l="1"/>
  <c r="A732" i="20"/>
  <c r="C731" i="20"/>
  <c r="B732" i="20"/>
  <c r="I732" i="20"/>
  <c r="M727" i="20"/>
  <c r="L727" i="20"/>
  <c r="M719" i="20"/>
  <c r="L719" i="20"/>
  <c r="M709" i="20"/>
  <c r="L709" i="20"/>
  <c r="M724" i="20"/>
  <c r="L724" i="20"/>
  <c r="M722" i="20"/>
  <c r="L722" i="20"/>
  <c r="I720" i="20"/>
  <c r="I721" i="20"/>
  <c r="I722" i="20"/>
  <c r="I723" i="20"/>
  <c r="I724" i="20"/>
  <c r="I725" i="20"/>
  <c r="I726" i="20"/>
  <c r="I727" i="20"/>
  <c r="I728" i="20"/>
  <c r="B720" i="20"/>
  <c r="C720" i="20"/>
  <c r="B721" i="20"/>
  <c r="C721" i="20"/>
  <c r="B722" i="20"/>
  <c r="C722" i="20"/>
  <c r="B723" i="20"/>
  <c r="C723" i="20"/>
  <c r="B724" i="20"/>
  <c r="C724" i="20"/>
  <c r="B725" i="20"/>
  <c r="C725" i="20"/>
  <c r="B726" i="20"/>
  <c r="C726" i="20"/>
  <c r="B727" i="20"/>
  <c r="C727" i="20"/>
  <c r="B728" i="20"/>
  <c r="C728" i="20"/>
  <c r="C732" i="20" l="1"/>
  <c r="A733" i="20"/>
  <c r="A734" i="20"/>
  <c r="I733" i="20"/>
  <c r="I718" i="20"/>
  <c r="I719" i="20"/>
  <c r="B718" i="20"/>
  <c r="C718" i="20"/>
  <c r="B719" i="20"/>
  <c r="C719" i="20"/>
  <c r="M704" i="20"/>
  <c r="L704" i="20"/>
  <c r="M714" i="20"/>
  <c r="L714" i="20"/>
  <c r="I701" i="20"/>
  <c r="I702" i="20"/>
  <c r="I703" i="20"/>
  <c r="I704" i="20"/>
  <c r="I705" i="20"/>
  <c r="I706" i="20"/>
  <c r="I707" i="20"/>
  <c r="I708" i="20"/>
  <c r="I709" i="20"/>
  <c r="I710" i="20"/>
  <c r="I711" i="20"/>
  <c r="I712" i="20"/>
  <c r="I713" i="20"/>
  <c r="I714" i="20"/>
  <c r="I715" i="20"/>
  <c r="I716" i="20"/>
  <c r="I717" i="20"/>
  <c r="B701" i="20"/>
  <c r="C701" i="20"/>
  <c r="B702" i="20"/>
  <c r="C702" i="20"/>
  <c r="B703" i="20"/>
  <c r="C703" i="20"/>
  <c r="B704" i="20"/>
  <c r="C704" i="20"/>
  <c r="B705" i="20"/>
  <c r="C705" i="20"/>
  <c r="B706" i="20"/>
  <c r="C706" i="20"/>
  <c r="B707" i="20"/>
  <c r="C707" i="20"/>
  <c r="B708" i="20"/>
  <c r="C708" i="20"/>
  <c r="B709" i="20"/>
  <c r="C709" i="20"/>
  <c r="B710" i="20"/>
  <c r="C710" i="20"/>
  <c r="B711" i="20"/>
  <c r="C711" i="20"/>
  <c r="B712" i="20"/>
  <c r="C712" i="20"/>
  <c r="B713" i="20"/>
  <c r="C713" i="20"/>
  <c r="B714" i="20"/>
  <c r="C714" i="20"/>
  <c r="B715" i="20"/>
  <c r="C715" i="20"/>
  <c r="B716" i="20"/>
  <c r="C716" i="20"/>
  <c r="B717" i="20"/>
  <c r="C717" i="20"/>
  <c r="B733" i="20" l="1"/>
  <c r="C733" i="20"/>
  <c r="I734" i="20"/>
  <c r="C734" i="20"/>
  <c r="B734" i="20"/>
  <c r="C4" i="29"/>
  <c r="D4" i="29"/>
  <c r="E4" i="29"/>
  <c r="F4" i="29"/>
  <c r="G4" i="29"/>
  <c r="H4" i="29"/>
  <c r="I4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AC4" i="29"/>
  <c r="B4" i="29"/>
  <c r="M697" i="20" l="1"/>
  <c r="L697" i="20"/>
  <c r="M689" i="20"/>
  <c r="L689" i="20"/>
  <c r="M687" i="20"/>
  <c r="L687" i="20"/>
  <c r="M694" i="20"/>
  <c r="L694" i="20"/>
  <c r="M692" i="20"/>
  <c r="L692" i="20"/>
  <c r="M682" i="20"/>
  <c r="L682" i="20"/>
  <c r="M699" i="20"/>
  <c r="L699" i="20"/>
  <c r="I692" i="20"/>
  <c r="I693" i="20"/>
  <c r="I694" i="20"/>
  <c r="I695" i="20"/>
  <c r="I696" i="20"/>
  <c r="I697" i="20"/>
  <c r="I698" i="20"/>
  <c r="I699" i="20"/>
  <c r="I700" i="20"/>
  <c r="B692" i="20"/>
  <c r="C692" i="20"/>
  <c r="B693" i="20"/>
  <c r="C693" i="20"/>
  <c r="B694" i="20"/>
  <c r="C694" i="20"/>
  <c r="B695" i="20"/>
  <c r="C695" i="20"/>
  <c r="B696" i="20"/>
  <c r="C696" i="20"/>
  <c r="B697" i="20"/>
  <c r="C697" i="20"/>
  <c r="B698" i="20"/>
  <c r="C698" i="20"/>
  <c r="B699" i="20"/>
  <c r="C699" i="20"/>
  <c r="B700" i="20"/>
  <c r="C700" i="20"/>
  <c r="M679" i="20" l="1"/>
  <c r="L679" i="20"/>
  <c r="M684" i="20"/>
  <c r="L684" i="20"/>
  <c r="I683" i="20"/>
  <c r="I684" i="20"/>
  <c r="I685" i="20"/>
  <c r="I686" i="20"/>
  <c r="I687" i="20"/>
  <c r="I688" i="20"/>
  <c r="I689" i="20"/>
  <c r="I690" i="20"/>
  <c r="I691" i="20"/>
  <c r="C683" i="20"/>
  <c r="C684" i="20"/>
  <c r="C685" i="20"/>
  <c r="C686" i="20"/>
  <c r="C687" i="20"/>
  <c r="C688" i="20"/>
  <c r="C689" i="20"/>
  <c r="C690" i="20"/>
  <c r="C691" i="20"/>
  <c r="B683" i="20"/>
  <c r="B684" i="20"/>
  <c r="B685" i="20"/>
  <c r="B686" i="20"/>
  <c r="B687" i="20"/>
  <c r="B688" i="20"/>
  <c r="B689" i="20"/>
  <c r="B690" i="20"/>
  <c r="B691" i="20"/>
  <c r="M674" i="20" l="1"/>
  <c r="L674" i="20"/>
  <c r="M677" i="20"/>
  <c r="L677" i="20"/>
  <c r="I677" i="20"/>
  <c r="I678" i="20"/>
  <c r="I679" i="20"/>
  <c r="I680" i="20"/>
  <c r="I681" i="20"/>
  <c r="I682" i="20"/>
  <c r="B677" i="20"/>
  <c r="C677" i="20"/>
  <c r="B678" i="20"/>
  <c r="C678" i="20"/>
  <c r="B679" i="20"/>
  <c r="C679" i="20"/>
  <c r="B680" i="20"/>
  <c r="C680" i="20"/>
  <c r="B681" i="20"/>
  <c r="C681" i="20"/>
  <c r="B682" i="20"/>
  <c r="C682" i="20"/>
  <c r="B675" i="20" l="1"/>
  <c r="C675" i="20"/>
  <c r="I675" i="20"/>
  <c r="B676" i="20"/>
  <c r="C676" i="20"/>
  <c r="I676" i="20"/>
  <c r="I674" i="20"/>
  <c r="B674" i="20"/>
  <c r="C674" i="20"/>
  <c r="M664" i="20" l="1"/>
  <c r="L664" i="20"/>
  <c r="M669" i="20"/>
  <c r="L669" i="20"/>
  <c r="I665" i="20"/>
  <c r="I666" i="20"/>
  <c r="I667" i="20"/>
  <c r="I668" i="20"/>
  <c r="I669" i="20"/>
  <c r="I670" i="20"/>
  <c r="I671" i="20"/>
  <c r="I672" i="20"/>
  <c r="I673" i="20"/>
  <c r="B665" i="20"/>
  <c r="C665" i="20"/>
  <c r="B666" i="20"/>
  <c r="C666" i="20"/>
  <c r="B667" i="20"/>
  <c r="C667" i="20"/>
  <c r="B668" i="20"/>
  <c r="C668" i="20"/>
  <c r="B669" i="20"/>
  <c r="C669" i="20"/>
  <c r="B670" i="20"/>
  <c r="C670" i="20"/>
  <c r="B671" i="20"/>
  <c r="C671" i="20"/>
  <c r="B672" i="20"/>
  <c r="C672" i="20"/>
  <c r="B673" i="20"/>
  <c r="C673" i="20"/>
  <c r="M654" i="20" l="1"/>
  <c r="L654" i="20"/>
  <c r="B651" i="20" l="1"/>
  <c r="C651" i="20"/>
  <c r="I651" i="20"/>
  <c r="B648" i="20"/>
  <c r="C648" i="20"/>
  <c r="I648" i="20"/>
  <c r="B649" i="20"/>
  <c r="C649" i="20"/>
  <c r="B662" i="20"/>
  <c r="B661" i="20"/>
  <c r="C661" i="20"/>
  <c r="I661" i="20"/>
  <c r="C662" i="20"/>
  <c r="I662" i="20"/>
  <c r="B663" i="20"/>
  <c r="C663" i="20"/>
  <c r="B656" i="20"/>
  <c r="C654" i="20"/>
  <c r="B655" i="20"/>
  <c r="I652" i="20"/>
  <c r="B653" i="20"/>
  <c r="C653" i="20"/>
  <c r="I653" i="20"/>
  <c r="B654" i="20"/>
  <c r="I654" i="20"/>
  <c r="B652" i="20"/>
  <c r="C652" i="20"/>
  <c r="I655" i="20"/>
  <c r="C656" i="20"/>
  <c r="I656" i="20"/>
  <c r="B657" i="20"/>
  <c r="C657" i="20"/>
  <c r="I657" i="20"/>
  <c r="B658" i="20"/>
  <c r="C658" i="20"/>
  <c r="I658" i="20"/>
  <c r="B650" i="20"/>
  <c r="C650" i="20"/>
  <c r="I650" i="20"/>
  <c r="C664" i="20" l="1"/>
  <c r="I664" i="20"/>
  <c r="B664" i="20"/>
  <c r="I663" i="20"/>
  <c r="C659" i="20"/>
  <c r="B659" i="20"/>
  <c r="I659" i="20"/>
  <c r="C655" i="20"/>
  <c r="I660" i="20" l="1"/>
  <c r="B660" i="20"/>
  <c r="C660" i="20"/>
  <c r="BR24" i="22" l="1"/>
  <c r="BQ24" i="22"/>
  <c r="BP24" i="22"/>
  <c r="BO24" i="22"/>
  <c r="BN24" i="22"/>
  <c r="BM24" i="22"/>
  <c r="BL24" i="22"/>
  <c r="BK24" i="22"/>
  <c r="BJ24" i="22"/>
  <c r="BI24" i="22"/>
  <c r="BH24" i="22"/>
  <c r="BG24" i="22"/>
  <c r="BF24" i="22"/>
  <c r="BE24" i="22"/>
  <c r="BD24" i="22"/>
  <c r="BC24" i="22"/>
  <c r="BB24" i="22"/>
  <c r="BA24" i="22"/>
  <c r="AZ24" i="22"/>
  <c r="AY24" i="22"/>
  <c r="AX24" i="22"/>
  <c r="AW24" i="22"/>
  <c r="AV24" i="22"/>
  <c r="AU24" i="22"/>
  <c r="AT24" i="22"/>
  <c r="AS24" i="22"/>
  <c r="AR24" i="22"/>
  <c r="AQ24" i="22"/>
  <c r="AP24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BR23" i="22"/>
  <c r="BQ23" i="22"/>
  <c r="BP23" i="22"/>
  <c r="BO23" i="22"/>
  <c r="BN23" i="22"/>
  <c r="BM23" i="22"/>
  <c r="BL23" i="22"/>
  <c r="BK23" i="22"/>
  <c r="BJ23" i="22"/>
  <c r="BI23" i="22"/>
  <c r="BH23" i="22"/>
  <c r="BG23" i="22"/>
  <c r="BF23" i="22"/>
  <c r="BE23" i="22"/>
  <c r="BD23" i="22"/>
  <c r="BC23" i="22"/>
  <c r="BB23" i="22"/>
  <c r="BA23" i="22"/>
  <c r="AZ23" i="22"/>
  <c r="AY23" i="22"/>
  <c r="AX23" i="22"/>
  <c r="AW23" i="22"/>
  <c r="AV23" i="22"/>
  <c r="AU23" i="22"/>
  <c r="AT23" i="22"/>
  <c r="AS23" i="22"/>
  <c r="AR23" i="22"/>
  <c r="AQ23" i="22"/>
  <c r="AP23" i="22"/>
  <c r="AO23" i="22"/>
  <c r="AN23" i="22"/>
  <c r="AM23" i="22"/>
  <c r="AL23" i="22"/>
  <c r="AK23" i="22"/>
  <c r="AJ23" i="22"/>
  <c r="AI23" i="22"/>
  <c r="AH23" i="22"/>
  <c r="AG23" i="22"/>
  <c r="AF23" i="22"/>
  <c r="AE23" i="22"/>
  <c r="AD23" i="22"/>
  <c r="AC23" i="22"/>
  <c r="AB23" i="22"/>
  <c r="AA23" i="22"/>
  <c r="Z23" i="22"/>
  <c r="Y23" i="22"/>
  <c r="X23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BR22" i="22"/>
  <c r="BQ22" i="22"/>
  <c r="BP22" i="22"/>
  <c r="BO22" i="22"/>
  <c r="BN22" i="22"/>
  <c r="BM22" i="22"/>
  <c r="BL22" i="22"/>
  <c r="BK22" i="22"/>
  <c r="BJ22" i="22"/>
  <c r="BI22" i="22"/>
  <c r="BH22" i="22"/>
  <c r="BG22" i="22"/>
  <c r="BF22" i="22"/>
  <c r="BE22" i="22"/>
  <c r="BD22" i="22"/>
  <c r="BC22" i="22"/>
  <c r="BB22" i="22"/>
  <c r="BA22" i="22"/>
  <c r="AZ22" i="22"/>
  <c r="AY22" i="22"/>
  <c r="AX22" i="22"/>
  <c r="AW22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AI22" i="22"/>
  <c r="AH22" i="22"/>
  <c r="AG22" i="22"/>
  <c r="AF22" i="22"/>
  <c r="AE22" i="22"/>
  <c r="AD22" i="22"/>
  <c r="AC22" i="22"/>
  <c r="AB22" i="22"/>
  <c r="AA22" i="22"/>
  <c r="Z22" i="22"/>
  <c r="Y22" i="22"/>
  <c r="X22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BR21" i="22"/>
  <c r="BQ21" i="22"/>
  <c r="BP21" i="22"/>
  <c r="BO21" i="22"/>
  <c r="BN21" i="22"/>
  <c r="BM21" i="22"/>
  <c r="BL21" i="22"/>
  <c r="BK21" i="22"/>
  <c r="BJ21" i="22"/>
  <c r="BI21" i="22"/>
  <c r="BH21" i="22"/>
  <c r="BG21" i="22"/>
  <c r="BF21" i="22"/>
  <c r="BE21" i="22"/>
  <c r="BD21" i="22"/>
  <c r="BC21" i="22"/>
  <c r="BB21" i="22"/>
  <c r="BA21" i="22"/>
  <c r="AZ21" i="22"/>
  <c r="AY21" i="22"/>
  <c r="AX21" i="22"/>
  <c r="AW21" i="22"/>
  <c r="AV21" i="22"/>
  <c r="AU21" i="22"/>
  <c r="AT21" i="22"/>
  <c r="AS21" i="22"/>
  <c r="AR21" i="22"/>
  <c r="AQ21" i="22"/>
  <c r="AP21" i="22"/>
  <c r="AO21" i="22"/>
  <c r="AN21" i="22"/>
  <c r="AM21" i="22"/>
  <c r="AL21" i="22"/>
  <c r="AK21" i="22"/>
  <c r="AJ21" i="22"/>
  <c r="AI21" i="22"/>
  <c r="AH21" i="22"/>
  <c r="AG21" i="22"/>
  <c r="AF21" i="22"/>
  <c r="AE21" i="22"/>
  <c r="AD21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BR20" i="22"/>
  <c r="BQ20" i="22"/>
  <c r="BP20" i="22"/>
  <c r="BO20" i="22"/>
  <c r="BN20" i="22"/>
  <c r="BM20" i="22"/>
  <c r="BL20" i="22"/>
  <c r="BK20" i="22"/>
  <c r="BJ20" i="22"/>
  <c r="BI20" i="22"/>
  <c r="BH20" i="22"/>
  <c r="BG20" i="22"/>
  <c r="BF20" i="22"/>
  <c r="BE20" i="22"/>
  <c r="BD20" i="22"/>
  <c r="BC20" i="22"/>
  <c r="BB20" i="22"/>
  <c r="BA20" i="22"/>
  <c r="AZ20" i="22"/>
  <c r="AY20" i="22"/>
  <c r="AX20" i="22"/>
  <c r="AW20" i="22"/>
  <c r="AV20" i="22"/>
  <c r="AU20" i="22"/>
  <c r="AT20" i="22"/>
  <c r="AS20" i="22"/>
  <c r="AR20" i="22"/>
  <c r="AQ20" i="22"/>
  <c r="AP20" i="22"/>
  <c r="AO20" i="22"/>
  <c r="AN20" i="22"/>
  <c r="AM20" i="22"/>
  <c r="AL20" i="22"/>
  <c r="AK20" i="22"/>
  <c r="AJ20" i="22"/>
  <c r="AI20" i="22"/>
  <c r="AH20" i="22"/>
  <c r="AG20" i="22"/>
  <c r="AF20" i="22"/>
  <c r="AE20" i="22"/>
  <c r="AD20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BR19" i="22"/>
  <c r="BQ19" i="22"/>
  <c r="BP19" i="22"/>
  <c r="BO19" i="22"/>
  <c r="BN19" i="22"/>
  <c r="BM19" i="22"/>
  <c r="BL19" i="22"/>
  <c r="BK19" i="22"/>
  <c r="BJ19" i="22"/>
  <c r="BI19" i="22"/>
  <c r="BH19" i="22"/>
  <c r="BG19" i="22"/>
  <c r="BF19" i="22"/>
  <c r="BE19" i="22"/>
  <c r="BD19" i="22"/>
  <c r="BC19" i="22"/>
  <c r="BB19" i="22"/>
  <c r="BA19" i="22"/>
  <c r="AZ19" i="22"/>
  <c r="AY19" i="22"/>
  <c r="AX19" i="22"/>
  <c r="AW19" i="22"/>
  <c r="AV19" i="22"/>
  <c r="AU19" i="22"/>
  <c r="AT19" i="22"/>
  <c r="AS19" i="22"/>
  <c r="AR19" i="22"/>
  <c r="AQ19" i="22"/>
  <c r="AP19" i="22"/>
  <c r="AO19" i="22"/>
  <c r="AN19" i="22"/>
  <c r="AM19" i="22"/>
  <c r="AL19" i="22"/>
  <c r="AK19" i="22"/>
  <c r="AJ19" i="22"/>
  <c r="AI19" i="22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BR18" i="22"/>
  <c r="BQ18" i="22"/>
  <c r="BP18" i="22"/>
  <c r="BO18" i="22"/>
  <c r="BN18" i="22"/>
  <c r="BM18" i="22"/>
  <c r="BL18" i="22"/>
  <c r="BK18" i="22"/>
  <c r="BJ18" i="22"/>
  <c r="BI18" i="22"/>
  <c r="BH18" i="22"/>
  <c r="BG18" i="22"/>
  <c r="BF18" i="22"/>
  <c r="BE18" i="22"/>
  <c r="BD18" i="22"/>
  <c r="BC18" i="22"/>
  <c r="BB18" i="22"/>
  <c r="BA18" i="22"/>
  <c r="AZ18" i="22"/>
  <c r="AY18" i="22"/>
  <c r="AX18" i="22"/>
  <c r="AW18" i="22"/>
  <c r="AV18" i="22"/>
  <c r="AU18" i="22"/>
  <c r="AT18" i="22"/>
  <c r="AS18" i="22"/>
  <c r="AR18" i="22"/>
  <c r="AQ18" i="22"/>
  <c r="AP18" i="22"/>
  <c r="AO18" i="22"/>
  <c r="AN18" i="22"/>
  <c r="AM18" i="22"/>
  <c r="AL18" i="22"/>
  <c r="AK18" i="22"/>
  <c r="AJ18" i="22"/>
  <c r="AI18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BR17" i="22"/>
  <c r="BQ17" i="22"/>
  <c r="BP17" i="22"/>
  <c r="BO17" i="22"/>
  <c r="BN17" i="22"/>
  <c r="BM17" i="22"/>
  <c r="BL17" i="22"/>
  <c r="BK17" i="22"/>
  <c r="BJ17" i="22"/>
  <c r="BI17" i="22"/>
  <c r="BH17" i="22"/>
  <c r="BG17" i="22"/>
  <c r="BF17" i="22"/>
  <c r="BE17" i="22"/>
  <c r="BD17" i="22"/>
  <c r="BC17" i="22"/>
  <c r="BB17" i="22"/>
  <c r="BA17" i="22"/>
  <c r="AZ17" i="22"/>
  <c r="AY17" i="22"/>
  <c r="AX17" i="22"/>
  <c r="AW17" i="22"/>
  <c r="AV17" i="22"/>
  <c r="AU17" i="22"/>
  <c r="AT17" i="22"/>
  <c r="AS17" i="22"/>
  <c r="AR17" i="22"/>
  <c r="AQ17" i="22"/>
  <c r="AP17" i="22"/>
  <c r="AO17" i="22"/>
  <c r="AN17" i="22"/>
  <c r="AM17" i="22"/>
  <c r="AL17" i="22"/>
  <c r="AK17" i="22"/>
  <c r="AJ17" i="22"/>
  <c r="AI17" i="22"/>
  <c r="AH17" i="22"/>
  <c r="AG17" i="22"/>
  <c r="AF17" i="22"/>
  <c r="AE17" i="22"/>
  <c r="AD17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BR16" i="22"/>
  <c r="BQ16" i="22"/>
  <c r="BP16" i="22"/>
  <c r="BO16" i="22"/>
  <c r="BN16" i="22"/>
  <c r="BM16" i="22"/>
  <c r="BL16" i="22"/>
  <c r="BK16" i="22"/>
  <c r="BJ16" i="22"/>
  <c r="BI16" i="22"/>
  <c r="BH16" i="22"/>
  <c r="BG16" i="22"/>
  <c r="BF16" i="22"/>
  <c r="BE16" i="22"/>
  <c r="BD16" i="22"/>
  <c r="BC16" i="22"/>
  <c r="BB16" i="22"/>
  <c r="BA16" i="22"/>
  <c r="AZ16" i="22"/>
  <c r="AY16" i="22"/>
  <c r="AX16" i="22"/>
  <c r="AW16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AI16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BR15" i="22"/>
  <c r="BQ15" i="22"/>
  <c r="BP15" i="22"/>
  <c r="BO15" i="22"/>
  <c r="BN15" i="22"/>
  <c r="BM15" i="22"/>
  <c r="BL15" i="22"/>
  <c r="BK15" i="22"/>
  <c r="BJ15" i="22"/>
  <c r="BI15" i="22"/>
  <c r="BH15" i="22"/>
  <c r="BG15" i="22"/>
  <c r="BF15" i="22"/>
  <c r="BE15" i="22"/>
  <c r="BD15" i="22"/>
  <c r="BC15" i="22"/>
  <c r="BB15" i="22"/>
  <c r="BA15" i="22"/>
  <c r="AZ15" i="22"/>
  <c r="AY15" i="22"/>
  <c r="AX15" i="22"/>
  <c r="AW15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I15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BR14" i="22"/>
  <c r="BQ14" i="22"/>
  <c r="BP14" i="22"/>
  <c r="BO14" i="22"/>
  <c r="BN14" i="22"/>
  <c r="BM14" i="22"/>
  <c r="BL14" i="22"/>
  <c r="BK14" i="22"/>
  <c r="BJ14" i="22"/>
  <c r="BI14" i="22"/>
  <c r="BH14" i="22"/>
  <c r="BG14" i="22"/>
  <c r="BF14" i="22"/>
  <c r="BE14" i="22"/>
  <c r="BD14" i="22"/>
  <c r="BC14" i="22"/>
  <c r="BB14" i="22"/>
  <c r="BA14" i="22"/>
  <c r="AZ14" i="22"/>
  <c r="AY14" i="22"/>
  <c r="AX14" i="22"/>
  <c r="AW14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I14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BR13" i="22"/>
  <c r="BQ13" i="22"/>
  <c r="BP13" i="22"/>
  <c r="BO13" i="22"/>
  <c r="BN13" i="22"/>
  <c r="BM13" i="22"/>
  <c r="BL13" i="22"/>
  <c r="BK13" i="22"/>
  <c r="BJ13" i="22"/>
  <c r="BI13" i="22"/>
  <c r="BH13" i="22"/>
  <c r="BG13" i="22"/>
  <c r="BF13" i="22"/>
  <c r="BE13" i="22"/>
  <c r="BD13" i="22"/>
  <c r="BC13" i="22"/>
  <c r="BB13" i="22"/>
  <c r="BA13" i="22"/>
  <c r="AZ13" i="22"/>
  <c r="AY13" i="22"/>
  <c r="AX13" i="22"/>
  <c r="AW13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AB13" i="22"/>
  <c r="AA13" i="22"/>
  <c r="Z13" i="22"/>
  <c r="Y13" i="22"/>
  <c r="X13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BR12" i="22"/>
  <c r="BQ12" i="22"/>
  <c r="BP12" i="22"/>
  <c r="BO12" i="22"/>
  <c r="BN12" i="22"/>
  <c r="BM12" i="22"/>
  <c r="BL12" i="22"/>
  <c r="BK12" i="22"/>
  <c r="BJ12" i="22"/>
  <c r="BI12" i="22"/>
  <c r="BH12" i="22"/>
  <c r="BG12" i="22"/>
  <c r="BF12" i="22"/>
  <c r="BE12" i="22"/>
  <c r="BD12" i="22"/>
  <c r="BC12" i="22"/>
  <c r="BB12" i="22"/>
  <c r="BA12" i="22"/>
  <c r="AZ12" i="22"/>
  <c r="AY12" i="22"/>
  <c r="AX12" i="22"/>
  <c r="AW12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BR11" i="22"/>
  <c r="BQ11" i="22"/>
  <c r="BP11" i="22"/>
  <c r="BO11" i="22"/>
  <c r="BN11" i="22"/>
  <c r="BM11" i="22"/>
  <c r="BL11" i="22"/>
  <c r="BK11" i="22"/>
  <c r="BJ11" i="22"/>
  <c r="BI11" i="22"/>
  <c r="BH11" i="22"/>
  <c r="BG11" i="22"/>
  <c r="BF11" i="22"/>
  <c r="BE11" i="22"/>
  <c r="BD11" i="22"/>
  <c r="BC11" i="22"/>
  <c r="BB11" i="22"/>
  <c r="BA11" i="22"/>
  <c r="AZ11" i="22"/>
  <c r="AY11" i="22"/>
  <c r="AX11" i="22"/>
  <c r="AW11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BR10" i="22"/>
  <c r="BQ10" i="22"/>
  <c r="BP10" i="22"/>
  <c r="BO10" i="22"/>
  <c r="BN10" i="22"/>
  <c r="BM10" i="22"/>
  <c r="BL10" i="22"/>
  <c r="BK10" i="22"/>
  <c r="BJ10" i="22"/>
  <c r="BI10" i="22"/>
  <c r="BH10" i="22"/>
  <c r="BG10" i="22"/>
  <c r="BF10" i="22"/>
  <c r="BE10" i="22"/>
  <c r="BD10" i="22"/>
  <c r="BC10" i="22"/>
  <c r="BB10" i="22"/>
  <c r="BA10" i="22"/>
  <c r="AZ10" i="22"/>
  <c r="AY10" i="22"/>
  <c r="AX10" i="22"/>
  <c r="AW10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BR9" i="22"/>
  <c r="BQ9" i="22"/>
  <c r="BP9" i="22"/>
  <c r="BO9" i="22"/>
  <c r="BN9" i="22"/>
  <c r="BM9" i="22"/>
  <c r="BL9" i="22"/>
  <c r="BK9" i="22"/>
  <c r="BJ9" i="22"/>
  <c r="BI9" i="22"/>
  <c r="BH9" i="22"/>
  <c r="BG9" i="22"/>
  <c r="BF9" i="22"/>
  <c r="BE9" i="22"/>
  <c r="BD9" i="22"/>
  <c r="BC9" i="22"/>
  <c r="BB9" i="22"/>
  <c r="BA9" i="22"/>
  <c r="AZ9" i="22"/>
  <c r="AY9" i="22"/>
  <c r="AX9" i="22"/>
  <c r="AW9" i="22"/>
  <c r="AV9" i="22"/>
  <c r="AU9" i="22"/>
  <c r="AT9" i="22"/>
  <c r="AS9" i="22"/>
  <c r="AR9" i="22"/>
  <c r="AQ9" i="22"/>
  <c r="AP9" i="22"/>
  <c r="AO9" i="22"/>
  <c r="AN9" i="22"/>
  <c r="AM9" i="22"/>
  <c r="AL9" i="22"/>
  <c r="AK9" i="22"/>
  <c r="AJ9" i="22"/>
  <c r="AI9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BR8" i="22"/>
  <c r="BQ8" i="22"/>
  <c r="BP8" i="22"/>
  <c r="BO8" i="22"/>
  <c r="BN8" i="22"/>
  <c r="BM8" i="22"/>
  <c r="BL8" i="22"/>
  <c r="BK8" i="22"/>
  <c r="BJ8" i="22"/>
  <c r="BI8" i="22"/>
  <c r="BH8" i="22"/>
  <c r="BG8" i="22"/>
  <c r="BF8" i="22"/>
  <c r="BE8" i="22"/>
  <c r="BD8" i="22"/>
  <c r="BC8" i="22"/>
  <c r="BB8" i="22"/>
  <c r="BA8" i="22"/>
  <c r="AZ8" i="22"/>
  <c r="AY8" i="22"/>
  <c r="AX8" i="22"/>
  <c r="AW8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I8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BR7" i="22"/>
  <c r="BQ7" i="22"/>
  <c r="BP7" i="22"/>
  <c r="BO7" i="22"/>
  <c r="BN7" i="22"/>
  <c r="BM7" i="22"/>
  <c r="BL7" i="22"/>
  <c r="BK7" i="22"/>
  <c r="BJ7" i="22"/>
  <c r="BI7" i="22"/>
  <c r="BH7" i="22"/>
  <c r="BG7" i="22"/>
  <c r="BF7" i="22"/>
  <c r="BE7" i="22"/>
  <c r="BD7" i="22"/>
  <c r="BC7" i="22"/>
  <c r="BB7" i="22"/>
  <c r="BA7" i="22"/>
  <c r="AZ7" i="22"/>
  <c r="AY7" i="22"/>
  <c r="AX7" i="22"/>
  <c r="AW7" i="22"/>
  <c r="AV7" i="22"/>
  <c r="AU7" i="22"/>
  <c r="AT7" i="22"/>
  <c r="AS7" i="22"/>
  <c r="AR7" i="22"/>
  <c r="AQ7" i="22"/>
  <c r="AP7" i="22"/>
  <c r="AO7" i="22"/>
  <c r="AN7" i="22"/>
  <c r="AM7" i="22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BR6" i="22"/>
  <c r="BQ6" i="22"/>
  <c r="BP6" i="22"/>
  <c r="BO6" i="22"/>
  <c r="BN6" i="22"/>
  <c r="BM6" i="22"/>
  <c r="BL6" i="22"/>
  <c r="BK6" i="22"/>
  <c r="BJ6" i="22"/>
  <c r="BI6" i="22"/>
  <c r="BH6" i="22"/>
  <c r="BG6" i="22"/>
  <c r="BF6" i="22"/>
  <c r="BE6" i="22"/>
  <c r="BD6" i="22"/>
  <c r="BC6" i="22"/>
  <c r="BB6" i="22"/>
  <c r="BA6" i="22"/>
  <c r="AZ6" i="22"/>
  <c r="AY6" i="22"/>
  <c r="AX6" i="22"/>
  <c r="AW6" i="22"/>
  <c r="AV6" i="22"/>
  <c r="AU6" i="22"/>
  <c r="AT6" i="22"/>
  <c r="AS6" i="22"/>
  <c r="AR6" i="22"/>
  <c r="AQ6" i="22"/>
  <c r="AP6" i="22"/>
  <c r="AO6" i="22"/>
  <c r="AN6" i="22"/>
  <c r="AM6" i="22"/>
  <c r="AL6" i="22"/>
  <c r="AK6" i="22"/>
  <c r="AJ6" i="22"/>
  <c r="AI6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BR5" i="22"/>
  <c r="BQ5" i="22"/>
  <c r="BP5" i="22"/>
  <c r="BO5" i="22"/>
  <c r="BN5" i="22"/>
  <c r="BM5" i="22"/>
  <c r="BL5" i="22"/>
  <c r="BK5" i="22"/>
  <c r="BJ5" i="22"/>
  <c r="BI5" i="22"/>
  <c r="BH5" i="22"/>
  <c r="BG5" i="22"/>
  <c r="BF5" i="22"/>
  <c r="BE5" i="22"/>
  <c r="BD5" i="22"/>
  <c r="BC5" i="22"/>
  <c r="BB5" i="22"/>
  <c r="BA5" i="22"/>
  <c r="AZ5" i="22"/>
  <c r="AY5" i="22"/>
  <c r="AX5" i="22"/>
  <c r="AW5" i="22"/>
  <c r="AV5" i="22"/>
  <c r="AU5" i="22"/>
  <c r="AT5" i="22"/>
  <c r="AS5" i="22"/>
  <c r="AR5" i="22"/>
  <c r="AQ5" i="22"/>
  <c r="AP5" i="22"/>
  <c r="AO5" i="22"/>
  <c r="AN5" i="22"/>
  <c r="AM5" i="22"/>
  <c r="AL5" i="22"/>
  <c r="AK5" i="22"/>
  <c r="AJ5" i="22"/>
  <c r="AI5" i="22"/>
  <c r="AH5" i="22"/>
  <c r="AG5" i="22"/>
  <c r="AF5" i="22"/>
  <c r="AE5" i="22"/>
  <c r="AD5" i="22"/>
  <c r="AC5" i="22"/>
  <c r="AB5" i="22"/>
  <c r="AA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BR4" i="22"/>
  <c r="BQ4" i="22"/>
  <c r="BP4" i="22"/>
  <c r="BO4" i="22"/>
  <c r="BN4" i="22"/>
  <c r="BM4" i="22"/>
  <c r="BL4" i="22"/>
  <c r="BK4" i="22"/>
  <c r="BJ4" i="22"/>
  <c r="BI4" i="22"/>
  <c r="BH4" i="22"/>
  <c r="BG4" i="22"/>
  <c r="BF4" i="22"/>
  <c r="BE4" i="22"/>
  <c r="BD4" i="22"/>
  <c r="BC4" i="22"/>
  <c r="BB4" i="22"/>
  <c r="BA4" i="22"/>
  <c r="AZ4" i="22"/>
  <c r="AY4" i="22"/>
  <c r="AX4" i="22"/>
  <c r="AW4" i="22"/>
  <c r="AV4" i="22"/>
  <c r="AU4" i="22"/>
  <c r="AT4" i="22"/>
  <c r="AS4" i="22"/>
  <c r="AR4" i="22"/>
  <c r="AQ4" i="22"/>
  <c r="AP4" i="22"/>
  <c r="AO4" i="22"/>
  <c r="AN4" i="22"/>
  <c r="AM4" i="22"/>
  <c r="AL4" i="22"/>
  <c r="AK4" i="22"/>
  <c r="AJ4" i="22"/>
  <c r="AI4" i="22"/>
  <c r="AH4" i="22"/>
  <c r="AG4" i="22"/>
  <c r="AF4" i="22"/>
  <c r="AE4" i="22"/>
  <c r="AD4" i="22"/>
  <c r="AC4" i="22"/>
  <c r="AB4" i="22"/>
  <c r="AA4" i="22"/>
  <c r="Z4" i="22"/>
  <c r="Y4" i="22"/>
  <c r="X4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BR3" i="22"/>
  <c r="BQ3" i="22"/>
  <c r="BP3" i="22"/>
  <c r="BO3" i="22"/>
  <c r="BN3" i="22"/>
  <c r="BM3" i="22"/>
  <c r="BL3" i="22"/>
  <c r="BK3" i="22"/>
  <c r="BJ3" i="22"/>
  <c r="BI3" i="22"/>
  <c r="BH3" i="22"/>
  <c r="BG3" i="22"/>
  <c r="BF3" i="22"/>
  <c r="BE3" i="22"/>
  <c r="BD3" i="22"/>
  <c r="BC3" i="22"/>
  <c r="BB3" i="22"/>
  <c r="BA3" i="22"/>
  <c r="AZ3" i="22"/>
  <c r="AY3" i="22"/>
  <c r="AX3" i="22"/>
  <c r="AW3" i="22"/>
  <c r="AV3" i="22"/>
  <c r="AU3" i="22"/>
  <c r="AT3" i="22"/>
  <c r="AS3" i="22"/>
  <c r="AR3" i="22"/>
  <c r="AQ3" i="22"/>
  <c r="AP3" i="22"/>
  <c r="AO3" i="22"/>
  <c r="AN3" i="22"/>
  <c r="AM3" i="22"/>
  <c r="AL3" i="22"/>
  <c r="AK3" i="22"/>
  <c r="AJ3" i="22"/>
  <c r="AI3" i="22"/>
  <c r="AH3" i="22"/>
  <c r="AG3" i="22"/>
  <c r="AF3" i="22"/>
  <c r="AE3" i="22"/>
  <c r="AD3" i="22"/>
  <c r="AC3" i="22"/>
  <c r="AB3" i="22"/>
  <c r="AA3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A755" i="20" l="1"/>
  <c r="A756" i="20" l="1"/>
  <c r="A757" i="20" s="1"/>
  <c r="B755" i="20"/>
  <c r="C754" i="20"/>
  <c r="B754" i="20"/>
  <c r="C755" i="20"/>
  <c r="B756" i="20" l="1"/>
  <c r="C756" i="20"/>
  <c r="A758" i="20"/>
  <c r="A759" i="20" s="1"/>
  <c r="C757" i="20"/>
  <c r="B757" i="20"/>
  <c r="M649" i="20"/>
  <c r="L649" i="20"/>
  <c r="I754" i="20"/>
  <c r="I755" i="20"/>
  <c r="I756" i="20"/>
  <c r="I757" i="20"/>
  <c r="A760" i="20" l="1"/>
  <c r="I760" i="20" s="1"/>
  <c r="I759" i="20"/>
  <c r="I758" i="20"/>
  <c r="B758" i="20"/>
  <c r="C758" i="20"/>
  <c r="C759" i="20"/>
  <c r="B759" i="20"/>
  <c r="M644" i="20"/>
  <c r="L644" i="20"/>
  <c r="M642" i="20"/>
  <c r="L642" i="20"/>
  <c r="I641" i="20"/>
  <c r="I642" i="20"/>
  <c r="I643" i="20"/>
  <c r="I644" i="20"/>
  <c r="I645" i="20"/>
  <c r="I646" i="20"/>
  <c r="I647" i="20"/>
  <c r="I649" i="20"/>
  <c r="B641" i="20"/>
  <c r="C641" i="20"/>
  <c r="B642" i="20"/>
  <c r="C642" i="20"/>
  <c r="B643" i="20"/>
  <c r="C643" i="20"/>
  <c r="B644" i="20"/>
  <c r="C644" i="20"/>
  <c r="B645" i="20"/>
  <c r="C645" i="20"/>
  <c r="B646" i="20"/>
  <c r="C646" i="20"/>
  <c r="B647" i="20"/>
  <c r="C647" i="20"/>
  <c r="C760" i="20" l="1"/>
  <c r="B760" i="20"/>
  <c r="A761" i="20"/>
  <c r="A762" i="20" s="1"/>
  <c r="A763" i="20" s="1"/>
  <c r="A764" i="20" s="1"/>
  <c r="A765" i="20" s="1"/>
  <c r="A766" i="20" s="1"/>
  <c r="A767" i="20" s="1"/>
  <c r="A768" i="20" s="1"/>
  <c r="A769" i="20" s="1"/>
  <c r="A770" i="20" s="1"/>
  <c r="A771" i="20" s="1"/>
  <c r="A772" i="20" s="1"/>
  <c r="A773" i="20" s="1"/>
  <c r="A774" i="20" s="1"/>
  <c r="A775" i="20" s="1"/>
  <c r="A776" i="20" s="1"/>
  <c r="A777" i="20" s="1"/>
  <c r="A778" i="20" s="1"/>
  <c r="A779" i="20" s="1"/>
  <c r="A780" i="20" s="1"/>
  <c r="A781" i="20" s="1"/>
  <c r="A782" i="20" s="1"/>
  <c r="A783" i="20" s="1"/>
  <c r="A784" i="20" s="1"/>
  <c r="A785" i="20" s="1"/>
  <c r="A786" i="20" s="1"/>
  <c r="A787" i="20" s="1"/>
  <c r="A788" i="20" s="1"/>
  <c r="A789" i="20" s="1"/>
  <c r="A790" i="20" s="1"/>
  <c r="A791" i="20" s="1"/>
  <c r="A792" i="20" s="1"/>
  <c r="A793" i="20" s="1"/>
  <c r="A794" i="20" s="1"/>
  <c r="A795" i="20" s="1"/>
  <c r="A796" i="20" s="1"/>
  <c r="A797" i="20" s="1"/>
  <c r="A798" i="20" s="1"/>
  <c r="A799" i="20" s="1"/>
  <c r="A800" i="20" s="1"/>
  <c r="A801" i="20" s="1"/>
  <c r="A802" i="20" s="1"/>
  <c r="A803" i="20" s="1"/>
  <c r="A804" i="20" s="1"/>
  <c r="A805" i="20" s="1"/>
  <c r="A806" i="20" s="1"/>
  <c r="A807" i="20" s="1"/>
  <c r="A808" i="20" s="1"/>
  <c r="A809" i="20" s="1"/>
  <c r="A810" i="20" s="1"/>
  <c r="A811" i="20" s="1"/>
  <c r="A812" i="20" s="1"/>
  <c r="A813" i="20" s="1"/>
  <c r="A814" i="20" s="1"/>
  <c r="A815" i="20" s="1"/>
  <c r="A816" i="20" s="1"/>
  <c r="A817" i="20" s="1"/>
  <c r="A818" i="20" s="1"/>
  <c r="A819" i="20" s="1"/>
  <c r="A820" i="20" s="1"/>
  <c r="A821" i="20" s="1"/>
  <c r="A822" i="20" s="1"/>
  <c r="A823" i="20" s="1"/>
  <c r="A824" i="20" s="1"/>
  <c r="A825" i="20" s="1"/>
  <c r="A826" i="20" s="1"/>
  <c r="A827" i="20" s="1"/>
  <c r="A828" i="20" s="1"/>
  <c r="A829" i="20" s="1"/>
  <c r="A830" i="20" s="1"/>
  <c r="A831" i="20" s="1"/>
  <c r="A832" i="20" s="1"/>
  <c r="A833" i="20" s="1"/>
  <c r="A834" i="20" s="1"/>
  <c r="A835" i="20" s="1"/>
  <c r="A836" i="20" s="1"/>
  <c r="A837" i="20" s="1"/>
  <c r="A838" i="20" s="1"/>
  <c r="A839" i="20" s="1"/>
  <c r="A840" i="20" s="1"/>
  <c r="A841" i="20" s="1"/>
  <c r="A842" i="20" s="1"/>
  <c r="A843" i="20" s="1"/>
  <c r="A844" i="20" s="1"/>
  <c r="A845" i="20" s="1"/>
  <c r="A846" i="20" s="1"/>
  <c r="A847" i="20" s="1"/>
  <c r="A848" i="20" s="1"/>
  <c r="A849" i="20" s="1"/>
  <c r="A850" i="20" s="1"/>
  <c r="A851" i="20" s="1"/>
  <c r="A852" i="20" s="1"/>
  <c r="A853" i="20" s="1"/>
  <c r="A854" i="20" s="1"/>
  <c r="A855" i="20" s="1"/>
  <c r="A856" i="20" s="1"/>
  <c r="A857" i="20" s="1"/>
  <c r="A858" i="20" s="1"/>
  <c r="A859" i="20" s="1"/>
  <c r="A860" i="20" s="1"/>
  <c r="A861" i="20" s="1"/>
  <c r="A862" i="20" s="1"/>
  <c r="A863" i="20" s="1"/>
  <c r="A864" i="20" s="1"/>
  <c r="A865" i="20" s="1"/>
  <c r="A866" i="20" s="1"/>
  <c r="A867" i="20" s="1"/>
  <c r="A868" i="20" s="1"/>
  <c r="A869" i="20" s="1"/>
  <c r="A870" i="20" s="1"/>
  <c r="A871" i="20" s="1"/>
  <c r="A872" i="20" s="1"/>
  <c r="A873" i="20" s="1"/>
  <c r="A874" i="20" s="1"/>
  <c r="A875" i="20" s="1"/>
  <c r="A876" i="20" s="1"/>
  <c r="A877" i="20" s="1"/>
  <c r="A878" i="20" s="1"/>
  <c r="A879" i="20" s="1"/>
  <c r="A880" i="20" s="1"/>
  <c r="A881" i="20" s="1"/>
  <c r="A882" i="20" s="1"/>
  <c r="A883" i="20" s="1"/>
  <c r="A884" i="20" s="1"/>
  <c r="A885" i="20" s="1"/>
  <c r="A886" i="20" s="1"/>
  <c r="A887" i="20" s="1"/>
  <c r="A888" i="20" s="1"/>
  <c r="A889" i="20" s="1"/>
  <c r="A890" i="20" s="1"/>
  <c r="A891" i="20" s="1"/>
  <c r="A892" i="20" s="1"/>
  <c r="A893" i="20" s="1"/>
  <c r="A894" i="20" s="1"/>
  <c r="A895" i="20" s="1"/>
  <c r="A896" i="20" s="1"/>
  <c r="A897" i="20" s="1"/>
  <c r="A898" i="20" s="1"/>
  <c r="A899" i="20" s="1"/>
  <c r="A900" i="20" s="1"/>
  <c r="A901" i="20" s="1"/>
  <c r="A902" i="20" s="1"/>
  <c r="A903" i="20" s="1"/>
  <c r="A904" i="20" s="1"/>
  <c r="A905" i="20" s="1"/>
  <c r="A906" i="20" s="1"/>
  <c r="A907" i="20" s="1"/>
  <c r="A908" i="20" s="1"/>
  <c r="A909" i="20" s="1"/>
  <c r="A910" i="20" s="1"/>
  <c r="A911" i="20" s="1"/>
  <c r="A912" i="20" s="1"/>
  <c r="A913" i="20" s="1"/>
  <c r="A914" i="20" s="1"/>
  <c r="A915" i="20" s="1"/>
  <c r="A916" i="20" s="1"/>
  <c r="A917" i="20" s="1"/>
  <c r="A918" i="20" s="1"/>
  <c r="A919" i="20" s="1"/>
  <c r="A920" i="20" s="1"/>
  <c r="A921" i="20" s="1"/>
  <c r="A922" i="20" s="1"/>
  <c r="A923" i="20" s="1"/>
  <c r="A924" i="20" s="1"/>
  <c r="A925" i="20" s="1"/>
  <c r="A926" i="20" s="1"/>
  <c r="A927" i="20" s="1"/>
  <c r="A928" i="20" s="1"/>
  <c r="A929" i="20" s="1"/>
  <c r="A930" i="20" s="1"/>
  <c r="A931" i="20" s="1"/>
  <c r="A932" i="20" s="1"/>
  <c r="A933" i="20" s="1"/>
  <c r="A934" i="20" s="1"/>
  <c r="A935" i="20" s="1"/>
  <c r="A936" i="20" s="1"/>
  <c r="A937" i="20" s="1"/>
  <c r="A938" i="20" s="1"/>
  <c r="A939" i="20" s="1"/>
  <c r="A940" i="20" s="1"/>
  <c r="A941" i="20" s="1"/>
  <c r="A942" i="20" s="1"/>
  <c r="A943" i="20" s="1"/>
  <c r="A944" i="20" s="1"/>
  <c r="A945" i="20" s="1"/>
  <c r="A946" i="20" s="1"/>
  <c r="A947" i="20" s="1"/>
  <c r="A948" i="20" s="1"/>
  <c r="A949" i="20" s="1"/>
  <c r="A950" i="20" s="1"/>
  <c r="A951" i="20" s="1"/>
  <c r="A952" i="20" s="1"/>
  <c r="A953" i="20" s="1"/>
  <c r="A954" i="20" s="1"/>
  <c r="A955" i="20" s="1"/>
  <c r="A956" i="20" s="1"/>
  <c r="A957" i="20" s="1"/>
  <c r="A958" i="20" s="1"/>
  <c r="A959" i="20" s="1"/>
  <c r="A960" i="20" s="1"/>
  <c r="A961" i="20" s="1"/>
  <c r="A962" i="20" s="1"/>
  <c r="A963" i="20" s="1"/>
  <c r="A964" i="20" s="1"/>
  <c r="A965" i="20" s="1"/>
  <c r="A966" i="20" s="1"/>
  <c r="A967" i="20" s="1"/>
  <c r="A968" i="20" s="1"/>
  <c r="A969" i="20" s="1"/>
  <c r="A970" i="20" s="1"/>
  <c r="A971" i="20" s="1"/>
  <c r="A972" i="20" s="1"/>
  <c r="A973" i="20" s="1"/>
  <c r="A974" i="20" s="1"/>
  <c r="A975" i="20" s="1"/>
  <c r="A976" i="20" s="1"/>
  <c r="A977" i="20" s="1"/>
  <c r="A978" i="20" s="1"/>
  <c r="A979" i="20" s="1"/>
  <c r="A980" i="20" s="1"/>
  <c r="A981" i="20" s="1"/>
  <c r="A982" i="20" s="1"/>
  <c r="A983" i="20" s="1"/>
  <c r="A984" i="20" s="1"/>
  <c r="A985" i="20" s="1"/>
  <c r="A986" i="20" s="1"/>
  <c r="A987" i="20" s="1"/>
  <c r="A988" i="20" s="1"/>
  <c r="A989" i="20" s="1"/>
  <c r="A990" i="20" s="1"/>
  <c r="A991" i="20" s="1"/>
  <c r="A992" i="20" s="1"/>
  <c r="A993" i="20" s="1"/>
  <c r="A994" i="20" s="1"/>
  <c r="A995" i="20" s="1"/>
  <c r="A996" i="20" s="1"/>
  <c r="A997" i="20" s="1"/>
  <c r="A998" i="20" s="1"/>
  <c r="A999" i="20" s="1"/>
  <c r="A1000" i="20" s="1"/>
  <c r="A1001" i="20" s="1"/>
  <c r="A1002" i="20" s="1"/>
  <c r="A1003" i="20" s="1"/>
  <c r="A1004" i="20" s="1"/>
  <c r="A1005" i="20" s="1"/>
  <c r="A1006" i="20" s="1"/>
  <c r="A1007" i="20" s="1"/>
  <c r="A1008" i="20" s="1"/>
  <c r="A1009" i="20" s="1"/>
  <c r="A1010" i="20" s="1"/>
  <c r="A1011" i="20" s="1"/>
  <c r="A1012" i="20" s="1"/>
  <c r="A1013" i="20" s="1"/>
  <c r="A1014" i="20" s="1"/>
  <c r="A1015" i="20" s="1"/>
  <c r="A1016" i="20" s="1"/>
  <c r="A1017" i="20" s="1"/>
  <c r="A1018" i="20" s="1"/>
  <c r="A1019" i="20" s="1"/>
  <c r="A1020" i="20" s="1"/>
  <c r="A1021" i="20" s="1"/>
  <c r="A1022" i="20" s="1"/>
  <c r="A1023" i="20" s="1"/>
  <c r="A1024" i="20" s="1"/>
  <c r="A1025" i="20" s="1"/>
  <c r="A1026" i="20" s="1"/>
  <c r="A1027" i="20" s="1"/>
  <c r="A1028" i="20" s="1"/>
  <c r="A1029" i="20" s="1"/>
  <c r="A1030" i="20" s="1"/>
  <c r="A1031" i="20" s="1"/>
  <c r="A1032" i="20" s="1"/>
  <c r="A1033" i="20" s="1"/>
  <c r="A1034" i="20" s="1"/>
  <c r="A1035" i="20" s="1"/>
  <c r="A1036" i="20" s="1"/>
  <c r="A1037" i="20" s="1"/>
  <c r="A1038" i="20" s="1"/>
  <c r="A1039" i="20" s="1"/>
  <c r="A1040" i="20" s="1"/>
  <c r="A1041" i="20" s="1"/>
  <c r="A1042" i="20" s="1"/>
  <c r="A1043" i="20" s="1"/>
  <c r="A1044" i="20" s="1"/>
  <c r="A1045" i="20" s="1"/>
  <c r="A1046" i="20" s="1"/>
  <c r="A1047" i="20" s="1"/>
  <c r="A1048" i="20" s="1"/>
  <c r="A1049" i="20" s="1"/>
  <c r="A1050" i="20" s="1"/>
  <c r="A1051" i="20" s="1"/>
  <c r="A1052" i="20" s="1"/>
  <c r="A1053" i="20" s="1"/>
  <c r="A1054" i="20" s="1"/>
  <c r="A1055" i="20" s="1"/>
  <c r="A1056" i="20" s="1"/>
  <c r="A1057" i="20" s="1"/>
  <c r="A1058" i="20" s="1"/>
  <c r="A1059" i="20" s="1"/>
  <c r="A1060" i="20" s="1"/>
  <c r="A1061" i="20" s="1"/>
  <c r="A1062" i="20" s="1"/>
  <c r="A1063" i="20" s="1"/>
  <c r="A1064" i="20" s="1"/>
  <c r="A1065" i="20" s="1"/>
  <c r="A1066" i="20" s="1"/>
  <c r="A1067" i="20" s="1"/>
  <c r="A1068" i="20" s="1"/>
  <c r="A1069" i="20" s="1"/>
  <c r="A1070" i="20" s="1"/>
  <c r="A1071" i="20" s="1"/>
  <c r="A1072" i="20" s="1"/>
  <c r="A1073" i="20" s="1"/>
  <c r="A1074" i="20" s="1"/>
  <c r="A1075" i="20" s="1"/>
  <c r="A1076" i="20" s="1"/>
  <c r="A1077" i="20" s="1"/>
  <c r="A1078" i="20" s="1"/>
  <c r="A1079" i="20" s="1"/>
  <c r="A1080" i="20" s="1"/>
  <c r="A1081" i="20" s="1"/>
  <c r="A1082" i="20" s="1"/>
  <c r="A1083" i="20" s="1"/>
  <c r="M639" i="20"/>
  <c r="L639" i="20"/>
  <c r="M637" i="20"/>
  <c r="L637" i="20"/>
  <c r="M634" i="20"/>
  <c r="L634" i="20"/>
  <c r="M632" i="20"/>
  <c r="L632" i="20"/>
  <c r="B636" i="20"/>
  <c r="C636" i="20"/>
  <c r="I636" i="20"/>
  <c r="B637" i="20"/>
  <c r="C637" i="20"/>
  <c r="I637" i="20"/>
  <c r="B638" i="20"/>
  <c r="C638" i="20"/>
  <c r="I638" i="20"/>
  <c r="B639" i="20"/>
  <c r="C639" i="20"/>
  <c r="I639" i="20"/>
  <c r="B634" i="20"/>
  <c r="C634" i="20"/>
  <c r="I634" i="20"/>
  <c r="B635" i="20"/>
  <c r="C635" i="20"/>
  <c r="I635" i="20"/>
  <c r="B640" i="20"/>
  <c r="C640" i="20"/>
  <c r="I640" i="20"/>
  <c r="M568" i="20" l="1"/>
  <c r="L568" i="20"/>
  <c r="B568" i="20"/>
  <c r="C568" i="20"/>
  <c r="I568" i="20"/>
  <c r="M622" i="20"/>
  <c r="L622" i="20"/>
  <c r="M624" i="20"/>
  <c r="L624" i="20"/>
  <c r="M629" i="20"/>
  <c r="L629" i="20"/>
  <c r="M627" i="20"/>
  <c r="L627" i="20"/>
  <c r="I622" i="20"/>
  <c r="I623" i="20"/>
  <c r="I624" i="20"/>
  <c r="I625" i="20"/>
  <c r="I626" i="20"/>
  <c r="I627" i="20"/>
  <c r="I628" i="20"/>
  <c r="I629" i="20"/>
  <c r="I630" i="20"/>
  <c r="I631" i="20"/>
  <c r="I632" i="20"/>
  <c r="I633" i="20"/>
  <c r="B622" i="20"/>
  <c r="C622" i="20"/>
  <c r="B623" i="20"/>
  <c r="C623" i="20"/>
  <c r="B624" i="20"/>
  <c r="C624" i="20"/>
  <c r="B625" i="20"/>
  <c r="C625" i="20"/>
  <c r="B626" i="20"/>
  <c r="C626" i="20"/>
  <c r="B627" i="20"/>
  <c r="C627" i="20"/>
  <c r="B628" i="20"/>
  <c r="C628" i="20"/>
  <c r="B629" i="20"/>
  <c r="C629" i="20"/>
  <c r="B630" i="20"/>
  <c r="C630" i="20"/>
  <c r="B631" i="20"/>
  <c r="C631" i="20"/>
  <c r="B632" i="20"/>
  <c r="C632" i="20"/>
  <c r="B633" i="20"/>
  <c r="C633" i="20"/>
  <c r="A19" i="3"/>
  <c r="T19" i="3" s="1"/>
  <c r="N26" i="22"/>
  <c r="O26" i="22"/>
  <c r="P26" i="22"/>
  <c r="Q26" i="22"/>
  <c r="R26" i="22"/>
  <c r="S26" i="22"/>
  <c r="T26" i="22"/>
  <c r="U26" i="22"/>
  <c r="V26" i="22"/>
  <c r="W26" i="22"/>
  <c r="X26" i="22"/>
  <c r="Y26" i="22"/>
  <c r="Z26" i="22"/>
  <c r="AA26" i="22"/>
  <c r="BK26" i="22"/>
  <c r="BB26" i="22"/>
  <c r="AD26" i="22"/>
  <c r="I26" i="22"/>
  <c r="B847" i="16"/>
  <c r="B846" i="16"/>
  <c r="C846" i="16"/>
  <c r="C845" i="16"/>
  <c r="B845" i="16"/>
  <c r="C844" i="16"/>
  <c r="B844" i="16"/>
  <c r="C843" i="16"/>
  <c r="B843" i="16"/>
  <c r="C842" i="16"/>
  <c r="B842" i="16"/>
  <c r="C841" i="16"/>
  <c r="B841" i="16"/>
  <c r="C840" i="16"/>
  <c r="B840" i="16"/>
  <c r="C839" i="16"/>
  <c r="B839" i="16"/>
  <c r="C838" i="16"/>
  <c r="B838" i="16"/>
  <c r="C837" i="16"/>
  <c r="B837" i="16"/>
  <c r="C836" i="16"/>
  <c r="B836" i="16"/>
  <c r="C835" i="16"/>
  <c r="B835" i="16"/>
  <c r="C834" i="16"/>
  <c r="B834" i="16"/>
  <c r="C833" i="16"/>
  <c r="B833" i="16"/>
  <c r="C832" i="16"/>
  <c r="B832" i="16"/>
  <c r="C831" i="16"/>
  <c r="B831" i="16"/>
  <c r="C830" i="16"/>
  <c r="B830" i="16"/>
  <c r="C829" i="16"/>
  <c r="B829" i="16"/>
  <c r="C828" i="16"/>
  <c r="B828" i="16"/>
  <c r="C827" i="16"/>
  <c r="B827" i="16"/>
  <c r="C826" i="16"/>
  <c r="B826" i="16"/>
  <c r="C825" i="16"/>
  <c r="B825" i="16"/>
  <c r="C824" i="16"/>
  <c r="B824" i="16"/>
  <c r="C823" i="16"/>
  <c r="B823" i="16"/>
  <c r="C822" i="16"/>
  <c r="B822" i="16"/>
  <c r="C821" i="16"/>
  <c r="B821" i="16"/>
  <c r="C820" i="16"/>
  <c r="B820" i="16"/>
  <c r="C819" i="16"/>
  <c r="B819" i="16"/>
  <c r="C818" i="16"/>
  <c r="B818" i="16"/>
  <c r="C817" i="16"/>
  <c r="B817" i="16"/>
  <c r="A744" i="16"/>
  <c r="B744" i="16" s="1"/>
  <c r="C743" i="16"/>
  <c r="B743" i="16"/>
  <c r="C742" i="16"/>
  <c r="B742" i="16"/>
  <c r="C741" i="16"/>
  <c r="B741" i="16"/>
  <c r="C740" i="16"/>
  <c r="B740" i="16"/>
  <c r="C739" i="16"/>
  <c r="B739" i="16"/>
  <c r="C738" i="16"/>
  <c r="B738" i="16"/>
  <c r="C737" i="16"/>
  <c r="B737" i="16"/>
  <c r="C736" i="16"/>
  <c r="B736" i="16"/>
  <c r="C735" i="16"/>
  <c r="B735" i="16"/>
  <c r="C734" i="16"/>
  <c r="B734" i="16"/>
  <c r="C733" i="16"/>
  <c r="B733" i="16"/>
  <c r="C732" i="16"/>
  <c r="B732" i="16"/>
  <c r="C731" i="16"/>
  <c r="B731" i="16"/>
  <c r="C730" i="16"/>
  <c r="B730" i="16"/>
  <c r="C729" i="16"/>
  <c r="B729" i="16"/>
  <c r="C728" i="16"/>
  <c r="B728" i="16"/>
  <c r="C727" i="16"/>
  <c r="B727" i="16"/>
  <c r="C726" i="16"/>
  <c r="B726" i="16"/>
  <c r="C725" i="16"/>
  <c r="B725" i="16"/>
  <c r="C724" i="16"/>
  <c r="B724" i="16"/>
  <c r="C723" i="16"/>
  <c r="B723" i="16"/>
  <c r="C722" i="16"/>
  <c r="B722" i="16"/>
  <c r="C721" i="16"/>
  <c r="B721" i="16"/>
  <c r="C720" i="16"/>
  <c r="B720" i="16"/>
  <c r="C719" i="16"/>
  <c r="B719" i="16"/>
  <c r="C718" i="16"/>
  <c r="B718" i="16"/>
  <c r="C717" i="16"/>
  <c r="B717" i="16"/>
  <c r="C716" i="16"/>
  <c r="B716" i="16"/>
  <c r="C715" i="16"/>
  <c r="B715" i="16"/>
  <c r="C714" i="16"/>
  <c r="B714" i="16"/>
  <c r="C713" i="16"/>
  <c r="B713" i="16"/>
  <c r="C712" i="16"/>
  <c r="B712" i="16"/>
  <c r="C711" i="16"/>
  <c r="B711" i="16"/>
  <c r="A661" i="16"/>
  <c r="B661" i="16" s="1"/>
  <c r="C660" i="16"/>
  <c r="B660" i="16"/>
  <c r="C659" i="16"/>
  <c r="B659" i="16"/>
  <c r="C658" i="16"/>
  <c r="B658" i="16"/>
  <c r="C657" i="16"/>
  <c r="B657" i="16"/>
  <c r="C656" i="16"/>
  <c r="B656" i="16"/>
  <c r="C655" i="16"/>
  <c r="B655" i="16"/>
  <c r="C654" i="16"/>
  <c r="B654" i="16"/>
  <c r="C653" i="16"/>
  <c r="B653" i="16"/>
  <c r="C652" i="16"/>
  <c r="B652" i="16"/>
  <c r="C651" i="16"/>
  <c r="B651" i="16"/>
  <c r="C650" i="16"/>
  <c r="B650" i="16"/>
  <c r="C649" i="16"/>
  <c r="B649" i="16"/>
  <c r="C648" i="16"/>
  <c r="B648" i="16"/>
  <c r="C647" i="16"/>
  <c r="B647" i="16"/>
  <c r="C646" i="16"/>
  <c r="B646" i="16"/>
  <c r="C645" i="16"/>
  <c r="B645" i="16"/>
  <c r="C644" i="16"/>
  <c r="B644" i="16"/>
  <c r="C643" i="16"/>
  <c r="B643" i="16"/>
  <c r="C642" i="16"/>
  <c r="B642" i="16"/>
  <c r="C641" i="16"/>
  <c r="B641" i="16"/>
  <c r="C640" i="16"/>
  <c r="B640" i="16"/>
  <c r="C639" i="16"/>
  <c r="B639" i="16"/>
  <c r="C638" i="16"/>
  <c r="B638" i="16"/>
  <c r="C637" i="16"/>
  <c r="B637" i="16"/>
  <c r="C636" i="16"/>
  <c r="B636" i="16"/>
  <c r="C635" i="16"/>
  <c r="B635" i="16"/>
  <c r="C634" i="16"/>
  <c r="B634" i="16"/>
  <c r="C633" i="16"/>
  <c r="B633" i="16"/>
  <c r="C632" i="16"/>
  <c r="B632" i="16"/>
  <c r="C631" i="16"/>
  <c r="B631" i="16"/>
  <c r="C630" i="16"/>
  <c r="B630" i="16"/>
  <c r="C629" i="16"/>
  <c r="B629" i="16"/>
  <c r="C628" i="16"/>
  <c r="B628" i="16"/>
  <c r="C627" i="16"/>
  <c r="B627" i="16"/>
  <c r="C626" i="16"/>
  <c r="B626" i="16"/>
  <c r="C625" i="16"/>
  <c r="B625" i="16"/>
  <c r="C624" i="16"/>
  <c r="B624" i="16"/>
  <c r="C623" i="16"/>
  <c r="B623" i="16"/>
  <c r="C622" i="16"/>
  <c r="B622" i="16"/>
  <c r="C621" i="16"/>
  <c r="B621" i="16"/>
  <c r="C620" i="16"/>
  <c r="B620" i="16"/>
  <c r="C619" i="16"/>
  <c r="B619" i="16"/>
  <c r="C618" i="16"/>
  <c r="B618" i="16"/>
  <c r="C617" i="16"/>
  <c r="B617" i="16"/>
  <c r="C616" i="16"/>
  <c r="B616" i="16"/>
  <c r="C615" i="16"/>
  <c r="B615" i="16"/>
  <c r="C614" i="16"/>
  <c r="B614" i="16"/>
  <c r="C613" i="16"/>
  <c r="B613" i="16"/>
  <c r="C612" i="16"/>
  <c r="B612" i="16"/>
  <c r="C611" i="16"/>
  <c r="B611" i="16"/>
  <c r="C610" i="16"/>
  <c r="B610" i="16"/>
  <c r="C609" i="16"/>
  <c r="B609" i="16"/>
  <c r="C608" i="16"/>
  <c r="B608" i="16"/>
  <c r="C607" i="16"/>
  <c r="B607" i="16"/>
  <c r="C606" i="16"/>
  <c r="B606" i="16"/>
  <c r="C605" i="16"/>
  <c r="B605" i="16"/>
  <c r="C604" i="16"/>
  <c r="B604" i="16"/>
  <c r="C603" i="16"/>
  <c r="B603" i="16"/>
  <c r="C602" i="16"/>
  <c r="B602" i="16"/>
  <c r="C601" i="16"/>
  <c r="B601" i="16"/>
  <c r="A557" i="16"/>
  <c r="C556" i="16"/>
  <c r="B556" i="16"/>
  <c r="C555" i="16"/>
  <c r="B555" i="16"/>
  <c r="C554" i="16"/>
  <c r="B554" i="16"/>
  <c r="C553" i="16"/>
  <c r="B553" i="16"/>
  <c r="C552" i="16"/>
  <c r="B552" i="16"/>
  <c r="C551" i="16"/>
  <c r="B551" i="16"/>
  <c r="C550" i="16"/>
  <c r="B550" i="16"/>
  <c r="C549" i="16"/>
  <c r="B549" i="16"/>
  <c r="C548" i="16"/>
  <c r="B548" i="16"/>
  <c r="C547" i="16"/>
  <c r="B547" i="16"/>
  <c r="C546" i="16"/>
  <c r="B546" i="16"/>
  <c r="C545" i="16"/>
  <c r="B545" i="16"/>
  <c r="C544" i="16"/>
  <c r="B544" i="16"/>
  <c r="C543" i="16"/>
  <c r="B543" i="16"/>
  <c r="C542" i="16"/>
  <c r="B542" i="16"/>
  <c r="C541" i="16"/>
  <c r="B541" i="16"/>
  <c r="C540" i="16"/>
  <c r="B540" i="16"/>
  <c r="C539" i="16"/>
  <c r="B539" i="16"/>
  <c r="C538" i="16"/>
  <c r="B538" i="16"/>
  <c r="C537" i="16"/>
  <c r="B537" i="16"/>
  <c r="C536" i="16"/>
  <c r="B536" i="16"/>
  <c r="C535" i="16"/>
  <c r="B535" i="16"/>
  <c r="C534" i="16"/>
  <c r="B534" i="16"/>
  <c r="C533" i="16"/>
  <c r="B533" i="16"/>
  <c r="C532" i="16"/>
  <c r="B532" i="16"/>
  <c r="C531" i="16"/>
  <c r="B531" i="16"/>
  <c r="C530" i="16"/>
  <c r="B530" i="16"/>
  <c r="C529" i="16"/>
  <c r="B529" i="16"/>
  <c r="C528" i="16"/>
  <c r="B528" i="16"/>
  <c r="C527" i="16"/>
  <c r="B527" i="16"/>
  <c r="C526" i="16"/>
  <c r="B526" i="16"/>
  <c r="C525" i="16"/>
  <c r="B525" i="16"/>
  <c r="C524" i="16"/>
  <c r="B524" i="16"/>
  <c r="C523" i="16"/>
  <c r="B523" i="16"/>
  <c r="C522" i="16"/>
  <c r="B522" i="16"/>
  <c r="C521" i="16"/>
  <c r="B521" i="16"/>
  <c r="C520" i="16"/>
  <c r="B520" i="16"/>
  <c r="C519" i="16"/>
  <c r="B519" i="16"/>
  <c r="C518" i="16"/>
  <c r="B518" i="16"/>
  <c r="C517" i="16"/>
  <c r="B517" i="16"/>
  <c r="C516" i="16"/>
  <c r="B516" i="16"/>
  <c r="C515" i="16"/>
  <c r="B515" i="16"/>
  <c r="C514" i="16"/>
  <c r="B514" i="16"/>
  <c r="C513" i="16"/>
  <c r="B513" i="16"/>
  <c r="C512" i="16"/>
  <c r="B512" i="16"/>
  <c r="C511" i="16"/>
  <c r="B511" i="16"/>
  <c r="C510" i="16"/>
  <c r="B510" i="16"/>
  <c r="C509" i="16"/>
  <c r="B509" i="16"/>
  <c r="C508" i="16"/>
  <c r="B508" i="16"/>
  <c r="C507" i="16"/>
  <c r="B507" i="16"/>
  <c r="C506" i="16"/>
  <c r="B506" i="16"/>
  <c r="C505" i="16"/>
  <c r="B505" i="16"/>
  <c r="C504" i="16"/>
  <c r="B504" i="16"/>
  <c r="C503" i="16"/>
  <c r="B503" i="16"/>
  <c r="C502" i="16"/>
  <c r="B502" i="16"/>
  <c r="C501" i="16"/>
  <c r="B501" i="16"/>
  <c r="C500" i="16"/>
  <c r="B500" i="16"/>
  <c r="C499" i="16"/>
  <c r="B499" i="16"/>
  <c r="C498" i="16"/>
  <c r="B498" i="16"/>
  <c r="C497" i="16"/>
  <c r="B497" i="16"/>
  <c r="C496" i="16"/>
  <c r="B496" i="16"/>
  <c r="C495" i="16"/>
  <c r="B495" i="16"/>
  <c r="C494" i="16"/>
  <c r="B494" i="16"/>
  <c r="C493" i="16"/>
  <c r="B493" i="16"/>
  <c r="C492" i="16"/>
  <c r="B492" i="16"/>
  <c r="C491" i="16"/>
  <c r="B491" i="16"/>
  <c r="C490" i="16"/>
  <c r="B490" i="16"/>
  <c r="C489" i="16"/>
  <c r="B489" i="16"/>
  <c r="C488" i="16"/>
  <c r="B488" i="16"/>
  <c r="C487" i="16"/>
  <c r="B487" i="16"/>
  <c r="C486" i="16"/>
  <c r="B486" i="16"/>
  <c r="C485" i="16"/>
  <c r="B485" i="16"/>
  <c r="C484" i="16"/>
  <c r="B484" i="16"/>
  <c r="C483" i="16"/>
  <c r="B483" i="16"/>
  <c r="C482" i="16"/>
  <c r="B482" i="16"/>
  <c r="C481" i="16"/>
  <c r="B481" i="16"/>
  <c r="C480" i="16"/>
  <c r="B480" i="16"/>
  <c r="C479" i="16"/>
  <c r="B479" i="16"/>
  <c r="C478" i="16"/>
  <c r="B478" i="16"/>
  <c r="C477" i="16"/>
  <c r="B477" i="16"/>
  <c r="C476" i="16"/>
  <c r="B476" i="16"/>
  <c r="C475" i="16"/>
  <c r="B475" i="16"/>
  <c r="C474" i="16"/>
  <c r="B474" i="16"/>
  <c r="C473" i="16"/>
  <c r="B473" i="16"/>
  <c r="C472" i="16"/>
  <c r="B472" i="16"/>
  <c r="C471" i="16"/>
  <c r="B471" i="16"/>
  <c r="C470" i="16"/>
  <c r="B470" i="16"/>
  <c r="C469" i="16"/>
  <c r="B469" i="16"/>
  <c r="C468" i="16"/>
  <c r="B468" i="16"/>
  <c r="C467" i="16"/>
  <c r="B467" i="16"/>
  <c r="C466" i="16"/>
  <c r="B466" i="16"/>
  <c r="C465" i="16"/>
  <c r="B465" i="16"/>
  <c r="C464" i="16"/>
  <c r="B464" i="16"/>
  <c r="C463" i="16"/>
  <c r="B463" i="16"/>
  <c r="C462" i="16"/>
  <c r="B462" i="16"/>
  <c r="C461" i="16"/>
  <c r="B461" i="16"/>
  <c r="C460" i="16"/>
  <c r="B460" i="16"/>
  <c r="C459" i="16"/>
  <c r="B459" i="16"/>
  <c r="C458" i="16"/>
  <c r="B458" i="16"/>
  <c r="C457" i="16"/>
  <c r="B457" i="16"/>
  <c r="C456" i="16"/>
  <c r="B456" i="16"/>
  <c r="C455" i="16"/>
  <c r="B455" i="16"/>
  <c r="C454" i="16"/>
  <c r="B454" i="16"/>
  <c r="C453" i="16"/>
  <c r="B453" i="16"/>
  <c r="C452" i="16"/>
  <c r="B452" i="16"/>
  <c r="C451" i="16"/>
  <c r="B451" i="16"/>
  <c r="C450" i="16"/>
  <c r="B450" i="16"/>
  <c r="C449" i="16"/>
  <c r="B449" i="16"/>
  <c r="C448" i="16"/>
  <c r="B448" i="16"/>
  <c r="C447" i="16"/>
  <c r="B447" i="16"/>
  <c r="C446" i="16"/>
  <c r="B446" i="16"/>
  <c r="C445" i="16"/>
  <c r="B445" i="16"/>
  <c r="C444" i="16"/>
  <c r="B444" i="16"/>
  <c r="C443" i="16"/>
  <c r="B443" i="16"/>
  <c r="C442" i="16"/>
  <c r="B442" i="16"/>
  <c r="C441" i="16"/>
  <c r="B441" i="16"/>
  <c r="C440" i="16"/>
  <c r="B440" i="16"/>
  <c r="C439" i="16"/>
  <c r="B439" i="16"/>
  <c r="C438" i="16"/>
  <c r="B438" i="16"/>
  <c r="C437" i="16"/>
  <c r="B437" i="16"/>
  <c r="C436" i="16"/>
  <c r="B436" i="16"/>
  <c r="C435" i="16"/>
  <c r="B435" i="16"/>
  <c r="C434" i="16"/>
  <c r="B434" i="16"/>
  <c r="C433" i="16"/>
  <c r="B433" i="16"/>
  <c r="C432" i="16"/>
  <c r="B432" i="16"/>
  <c r="C431" i="16"/>
  <c r="B431" i="16"/>
  <c r="C430" i="16"/>
  <c r="B430" i="16"/>
  <c r="C429" i="16"/>
  <c r="B429" i="16"/>
  <c r="C428" i="16"/>
  <c r="B428" i="16"/>
  <c r="C427" i="16"/>
  <c r="B427" i="16"/>
  <c r="C426" i="16"/>
  <c r="B426" i="16"/>
  <c r="C425" i="16"/>
  <c r="B425" i="16"/>
  <c r="C424" i="16"/>
  <c r="B424" i="16"/>
  <c r="C423" i="16"/>
  <c r="B423" i="16"/>
  <c r="C422" i="16"/>
  <c r="B422" i="16"/>
  <c r="C421" i="16"/>
  <c r="B421" i="16"/>
  <c r="C420" i="16"/>
  <c r="B420" i="16"/>
  <c r="C419" i="16"/>
  <c r="B419" i="16"/>
  <c r="C418" i="16"/>
  <c r="B418" i="16"/>
  <c r="C417" i="16"/>
  <c r="B417" i="16"/>
  <c r="C416" i="16"/>
  <c r="B416" i="16"/>
  <c r="C415" i="16"/>
  <c r="B415" i="16"/>
  <c r="C414" i="16"/>
  <c r="B414" i="16"/>
  <c r="C413" i="16"/>
  <c r="B413" i="16"/>
  <c r="C412" i="16"/>
  <c r="B412" i="16"/>
  <c r="C411" i="16"/>
  <c r="B411" i="16"/>
  <c r="C410" i="16"/>
  <c r="B410" i="16"/>
  <c r="C409" i="16"/>
  <c r="B409" i="16"/>
  <c r="C408" i="16"/>
  <c r="B408" i="16"/>
  <c r="C407" i="16"/>
  <c r="B407" i="16"/>
  <c r="C406" i="16"/>
  <c r="B406" i="16"/>
  <c r="C405" i="16"/>
  <c r="B405" i="16"/>
  <c r="C404" i="16"/>
  <c r="B404" i="16"/>
  <c r="C403" i="16"/>
  <c r="B403" i="16"/>
  <c r="C402" i="16"/>
  <c r="B402" i="16"/>
  <c r="C401" i="16"/>
  <c r="B401" i="16"/>
  <c r="C400" i="16"/>
  <c r="B400" i="16"/>
  <c r="C399" i="16"/>
  <c r="B399" i="16"/>
  <c r="C398" i="16"/>
  <c r="B398" i="16"/>
  <c r="C397" i="16"/>
  <c r="B397" i="16"/>
  <c r="C396" i="16"/>
  <c r="B396" i="16"/>
  <c r="C395" i="16"/>
  <c r="B395" i="16"/>
  <c r="C394" i="16"/>
  <c r="B394" i="16"/>
  <c r="C393" i="16"/>
  <c r="B393" i="16"/>
  <c r="C392" i="16"/>
  <c r="B392" i="16"/>
  <c r="C391" i="16"/>
  <c r="B391" i="16"/>
  <c r="C390" i="16"/>
  <c r="B390" i="16"/>
  <c r="C389" i="16"/>
  <c r="B389" i="16"/>
  <c r="C388" i="16"/>
  <c r="B388" i="16"/>
  <c r="C387" i="16"/>
  <c r="B387" i="16"/>
  <c r="C386" i="16"/>
  <c r="B386" i="16"/>
  <c r="C385" i="16"/>
  <c r="B385" i="16"/>
  <c r="C384" i="16"/>
  <c r="B384" i="16"/>
  <c r="C383" i="16"/>
  <c r="B383" i="16"/>
  <c r="C382" i="16"/>
  <c r="B382" i="16"/>
  <c r="C381" i="16"/>
  <c r="B381" i="16"/>
  <c r="C380" i="16"/>
  <c r="B380" i="16"/>
  <c r="C379" i="16"/>
  <c r="B379" i="16"/>
  <c r="C378" i="16"/>
  <c r="B378" i="16"/>
  <c r="C377" i="16"/>
  <c r="B377" i="16"/>
  <c r="C376" i="16"/>
  <c r="B376" i="16"/>
  <c r="C375" i="16"/>
  <c r="B375" i="16"/>
  <c r="C374" i="16"/>
  <c r="B374" i="16"/>
  <c r="C373" i="16"/>
  <c r="B373" i="16"/>
  <c r="C372" i="16"/>
  <c r="B372" i="16"/>
  <c r="C371" i="16"/>
  <c r="B371" i="16"/>
  <c r="C370" i="16"/>
  <c r="B370" i="16"/>
  <c r="C369" i="16"/>
  <c r="B369" i="16"/>
  <c r="C368" i="16"/>
  <c r="B368" i="16"/>
  <c r="C367" i="16"/>
  <c r="B367" i="16"/>
  <c r="C366" i="16"/>
  <c r="B366" i="16"/>
  <c r="C365" i="16"/>
  <c r="B365" i="16"/>
  <c r="C364" i="16"/>
  <c r="B364" i="16"/>
  <c r="C363" i="16"/>
  <c r="B363" i="16"/>
  <c r="C362" i="16"/>
  <c r="B362" i="16"/>
  <c r="C361" i="16"/>
  <c r="B361" i="16"/>
  <c r="C360" i="16"/>
  <c r="B360" i="16"/>
  <c r="C359" i="16"/>
  <c r="B359" i="16"/>
  <c r="C358" i="16"/>
  <c r="B358" i="16"/>
  <c r="C357" i="16"/>
  <c r="B357" i="16"/>
  <c r="C356" i="16"/>
  <c r="B356" i="16"/>
  <c r="C355" i="16"/>
  <c r="B355" i="16"/>
  <c r="C354" i="16"/>
  <c r="B354" i="16"/>
  <c r="C353" i="16"/>
  <c r="B353" i="16"/>
  <c r="C352" i="16"/>
  <c r="B352" i="16"/>
  <c r="C351" i="16"/>
  <c r="B351" i="16"/>
  <c r="C350" i="16"/>
  <c r="B350" i="16"/>
  <c r="C349" i="16"/>
  <c r="B349" i="16"/>
  <c r="C348" i="16"/>
  <c r="B348" i="16"/>
  <c r="C347" i="16"/>
  <c r="B347" i="16"/>
  <c r="C346" i="16"/>
  <c r="B346" i="16"/>
  <c r="C345" i="16"/>
  <c r="B345" i="16"/>
  <c r="C344" i="16"/>
  <c r="B344" i="16"/>
  <c r="C343" i="16"/>
  <c r="B343" i="16"/>
  <c r="C342" i="16"/>
  <c r="B342" i="16"/>
  <c r="C341" i="16"/>
  <c r="B341" i="16"/>
  <c r="C340" i="16"/>
  <c r="B340" i="16"/>
  <c r="C339" i="16"/>
  <c r="B339" i="16"/>
  <c r="C338" i="16"/>
  <c r="B338" i="16"/>
  <c r="C337" i="16"/>
  <c r="B337" i="16"/>
  <c r="C336" i="16"/>
  <c r="B336" i="16"/>
  <c r="C335" i="16"/>
  <c r="B335" i="16"/>
  <c r="C334" i="16"/>
  <c r="B334" i="16"/>
  <c r="C333" i="16"/>
  <c r="B333" i="16"/>
  <c r="C332" i="16"/>
  <c r="B332" i="16"/>
  <c r="C331" i="16"/>
  <c r="B331" i="16"/>
  <c r="C330" i="16"/>
  <c r="B330" i="16"/>
  <c r="C329" i="16"/>
  <c r="B329" i="16"/>
  <c r="C328" i="16"/>
  <c r="B328" i="16"/>
  <c r="C327" i="16"/>
  <c r="B327" i="16"/>
  <c r="C326" i="16"/>
  <c r="B326" i="16"/>
  <c r="C325" i="16"/>
  <c r="B325" i="16"/>
  <c r="C324" i="16"/>
  <c r="B324" i="16"/>
  <c r="C323" i="16"/>
  <c r="B323" i="16"/>
  <c r="C322" i="16"/>
  <c r="B322" i="16"/>
  <c r="C321" i="16"/>
  <c r="B321" i="16"/>
  <c r="C320" i="16"/>
  <c r="B320" i="16"/>
  <c r="C319" i="16"/>
  <c r="B319" i="16"/>
  <c r="C318" i="16"/>
  <c r="B318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C26" i="16"/>
  <c r="B26" i="16"/>
  <c r="C25" i="16"/>
  <c r="B25" i="16"/>
  <c r="C24" i="16"/>
  <c r="B24" i="16"/>
  <c r="C23" i="16"/>
  <c r="B23" i="16"/>
  <c r="C22" i="16"/>
  <c r="B22" i="16"/>
  <c r="C21" i="16"/>
  <c r="B21" i="16"/>
  <c r="C20" i="16"/>
  <c r="B20" i="16"/>
  <c r="C19" i="16"/>
  <c r="B19" i="16"/>
  <c r="C18" i="16"/>
  <c r="B18" i="16"/>
  <c r="C17" i="16"/>
  <c r="B17" i="16"/>
  <c r="C16" i="16"/>
  <c r="B16" i="16"/>
  <c r="C15" i="16"/>
  <c r="B15" i="16"/>
  <c r="C14" i="16"/>
  <c r="B14" i="16"/>
  <c r="C13" i="16"/>
  <c r="B13" i="16"/>
  <c r="C12" i="16"/>
  <c r="B12" i="16"/>
  <c r="C11" i="16"/>
  <c r="B11" i="16"/>
  <c r="C10" i="16"/>
  <c r="B10" i="16"/>
  <c r="C9" i="16"/>
  <c r="B9" i="16"/>
  <c r="C8" i="16"/>
  <c r="B8" i="16"/>
  <c r="C7" i="16"/>
  <c r="B7" i="16"/>
  <c r="C6" i="16"/>
  <c r="B6" i="16"/>
  <c r="C5" i="16"/>
  <c r="B5" i="16"/>
  <c r="C4" i="16"/>
  <c r="B4" i="16"/>
  <c r="C3" i="16"/>
  <c r="B3" i="16"/>
  <c r="F33" i="2"/>
  <c r="F32" i="2"/>
  <c r="F31" i="2"/>
  <c r="F28" i="2"/>
  <c r="F29" i="2"/>
  <c r="F30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8" i="2"/>
  <c r="F7" i="2"/>
  <c r="F6" i="2"/>
  <c r="F5" i="2"/>
  <c r="F4" i="2"/>
  <c r="F3" i="2"/>
  <c r="F2" i="2"/>
  <c r="I761" i="20"/>
  <c r="C761" i="20"/>
  <c r="B761" i="20"/>
  <c r="I621" i="20"/>
  <c r="C621" i="20"/>
  <c r="B621" i="20"/>
  <c r="I620" i="20"/>
  <c r="C620" i="20"/>
  <c r="B620" i="20"/>
  <c r="M619" i="20"/>
  <c r="L619" i="20"/>
  <c r="I619" i="20"/>
  <c r="C619" i="20"/>
  <c r="B619" i="20"/>
  <c r="I618" i="20"/>
  <c r="C618" i="20"/>
  <c r="B618" i="20"/>
  <c r="M617" i="20"/>
  <c r="L617" i="20"/>
  <c r="I617" i="20"/>
  <c r="C617" i="20"/>
  <c r="B617" i="20"/>
  <c r="I616" i="20"/>
  <c r="C616" i="20"/>
  <c r="B616" i="20"/>
  <c r="I615" i="20"/>
  <c r="C615" i="20"/>
  <c r="B615" i="20"/>
  <c r="M614" i="20"/>
  <c r="L614" i="20"/>
  <c r="I614" i="20"/>
  <c r="C614" i="20"/>
  <c r="B614" i="20"/>
  <c r="I613" i="20"/>
  <c r="C613" i="20"/>
  <c r="B613" i="20"/>
  <c r="M612" i="20"/>
  <c r="L612" i="20"/>
  <c r="I612" i="20"/>
  <c r="C612" i="20"/>
  <c r="B612" i="20"/>
  <c r="I611" i="20"/>
  <c r="C611" i="20"/>
  <c r="B611" i="20"/>
  <c r="I610" i="20"/>
  <c r="C610" i="20"/>
  <c r="B610" i="20"/>
  <c r="M609" i="20"/>
  <c r="L609" i="20"/>
  <c r="I609" i="20"/>
  <c r="C609" i="20"/>
  <c r="B609" i="20"/>
  <c r="I608" i="20"/>
  <c r="C608" i="20"/>
  <c r="B608" i="20"/>
  <c r="M607" i="20"/>
  <c r="L607" i="20"/>
  <c r="I607" i="20"/>
  <c r="C607" i="20"/>
  <c r="B607" i="20"/>
  <c r="I606" i="20"/>
  <c r="C606" i="20"/>
  <c r="B606" i="20"/>
  <c r="I605" i="20"/>
  <c r="C605" i="20"/>
  <c r="B605" i="20"/>
  <c r="M604" i="20"/>
  <c r="L604" i="20"/>
  <c r="I604" i="20"/>
  <c r="C604" i="20"/>
  <c r="B604" i="20"/>
  <c r="I603" i="20"/>
  <c r="C603" i="20"/>
  <c r="B603" i="20"/>
  <c r="M602" i="20"/>
  <c r="L602" i="20"/>
  <c r="I602" i="20"/>
  <c r="C602" i="20"/>
  <c r="B602" i="20"/>
  <c r="I601" i="20"/>
  <c r="C601" i="20"/>
  <c r="B601" i="20"/>
  <c r="I600" i="20"/>
  <c r="C600" i="20"/>
  <c r="B600" i="20"/>
  <c r="M599" i="20"/>
  <c r="L599" i="20"/>
  <c r="I599" i="20"/>
  <c r="C599" i="20"/>
  <c r="B599" i="20"/>
  <c r="I598" i="20"/>
  <c r="C598" i="20"/>
  <c r="B598" i="20"/>
  <c r="M597" i="20"/>
  <c r="L597" i="20"/>
  <c r="I597" i="20"/>
  <c r="C597" i="20"/>
  <c r="B597" i="20"/>
  <c r="I596" i="20"/>
  <c r="C596" i="20"/>
  <c r="B596" i="20"/>
  <c r="I595" i="20"/>
  <c r="C595" i="20"/>
  <c r="B595" i="20"/>
  <c r="M594" i="20"/>
  <c r="L594" i="20"/>
  <c r="I594" i="20"/>
  <c r="C594" i="20"/>
  <c r="B594" i="20"/>
  <c r="I593" i="20"/>
  <c r="C593" i="20"/>
  <c r="B593" i="20"/>
  <c r="M592" i="20"/>
  <c r="L592" i="20"/>
  <c r="I592" i="20"/>
  <c r="C592" i="20"/>
  <c r="B592" i="20"/>
  <c r="I591" i="20"/>
  <c r="C591" i="20"/>
  <c r="B591" i="20"/>
  <c r="I590" i="20"/>
  <c r="C590" i="20"/>
  <c r="B590" i="20"/>
  <c r="M589" i="20"/>
  <c r="L589" i="20"/>
  <c r="I589" i="20"/>
  <c r="C589" i="20"/>
  <c r="B589" i="20"/>
  <c r="I588" i="20"/>
  <c r="C588" i="20"/>
  <c r="B588" i="20"/>
  <c r="M587" i="20"/>
  <c r="L587" i="20"/>
  <c r="I587" i="20"/>
  <c r="C587" i="20"/>
  <c r="B587" i="20"/>
  <c r="I586" i="20"/>
  <c r="C586" i="20"/>
  <c r="B586" i="20"/>
  <c r="I585" i="20"/>
  <c r="C585" i="20"/>
  <c r="B585" i="20"/>
  <c r="M584" i="20"/>
  <c r="L584" i="20"/>
  <c r="I584" i="20"/>
  <c r="C584" i="20"/>
  <c r="B584" i="20"/>
  <c r="I583" i="20"/>
  <c r="C583" i="20"/>
  <c r="B583" i="20"/>
  <c r="M582" i="20"/>
  <c r="L582" i="20"/>
  <c r="I582" i="20"/>
  <c r="C582" i="20"/>
  <c r="B582" i="20"/>
  <c r="I581" i="20"/>
  <c r="C581" i="20"/>
  <c r="B581" i="20"/>
  <c r="I580" i="20"/>
  <c r="C580" i="20"/>
  <c r="B580" i="20"/>
  <c r="M579" i="20"/>
  <c r="L579" i="20"/>
  <c r="I579" i="20"/>
  <c r="C579" i="20"/>
  <c r="B579" i="20"/>
  <c r="I578" i="20"/>
  <c r="C578" i="20"/>
  <c r="B578" i="20"/>
  <c r="M577" i="20"/>
  <c r="L577" i="20"/>
  <c r="I577" i="20"/>
  <c r="C577" i="20"/>
  <c r="B577" i="20"/>
  <c r="I576" i="20"/>
  <c r="C576" i="20"/>
  <c r="B576" i="20"/>
  <c r="I575" i="20"/>
  <c r="C575" i="20"/>
  <c r="B575" i="20"/>
  <c r="M574" i="20"/>
  <c r="L574" i="20"/>
  <c r="I574" i="20"/>
  <c r="C574" i="20"/>
  <c r="B574" i="20"/>
  <c r="I573" i="20"/>
  <c r="C573" i="20"/>
  <c r="B573" i="20"/>
  <c r="I572" i="20"/>
  <c r="C572" i="20"/>
  <c r="B572" i="20"/>
  <c r="I571" i="20"/>
  <c r="C571" i="20"/>
  <c r="B571" i="20"/>
  <c r="M570" i="20"/>
  <c r="L570" i="20"/>
  <c r="I570" i="20"/>
  <c r="C570" i="20"/>
  <c r="B570" i="20"/>
  <c r="I569" i="20"/>
  <c r="C569" i="20"/>
  <c r="B569" i="20"/>
  <c r="I567" i="20"/>
  <c r="C567" i="20"/>
  <c r="B567" i="20"/>
  <c r="M566" i="20"/>
  <c r="L566" i="20"/>
  <c r="I566" i="20"/>
  <c r="C566" i="20"/>
  <c r="B566" i="20"/>
  <c r="I565" i="20"/>
  <c r="C565" i="20"/>
  <c r="B565" i="20"/>
  <c r="M564" i="20"/>
  <c r="L564" i="20"/>
  <c r="I564" i="20"/>
  <c r="C564" i="20"/>
  <c r="B564" i="20"/>
  <c r="I563" i="20"/>
  <c r="C563" i="20"/>
  <c r="B563" i="20"/>
  <c r="I562" i="20"/>
  <c r="C562" i="20"/>
  <c r="B562" i="20"/>
  <c r="M561" i="20"/>
  <c r="L561" i="20"/>
  <c r="I561" i="20"/>
  <c r="C561" i="20"/>
  <c r="B561" i="20"/>
  <c r="I560" i="20"/>
  <c r="C560" i="20"/>
  <c r="B560" i="20"/>
  <c r="M559" i="20"/>
  <c r="L559" i="20"/>
  <c r="I559" i="20"/>
  <c r="C559" i="20"/>
  <c r="B559" i="20"/>
  <c r="I558" i="20"/>
  <c r="C558" i="20"/>
  <c r="B558" i="20"/>
  <c r="I557" i="20"/>
  <c r="C557" i="20"/>
  <c r="B557" i="20"/>
  <c r="M556" i="20"/>
  <c r="L556" i="20"/>
  <c r="I556" i="20"/>
  <c r="C556" i="20"/>
  <c r="B556" i="20"/>
  <c r="I555" i="20"/>
  <c r="C555" i="20"/>
  <c r="B555" i="20"/>
  <c r="M554" i="20"/>
  <c r="L554" i="20"/>
  <c r="I554" i="20"/>
  <c r="C554" i="20"/>
  <c r="B554" i="20"/>
  <c r="I553" i="20"/>
  <c r="C553" i="20"/>
  <c r="B553" i="20"/>
  <c r="I552" i="20"/>
  <c r="C552" i="20"/>
  <c r="B552" i="20"/>
  <c r="M551" i="20"/>
  <c r="L551" i="20"/>
  <c r="I551" i="20"/>
  <c r="C551" i="20"/>
  <c r="B551" i="20"/>
  <c r="I550" i="20"/>
  <c r="C550" i="20"/>
  <c r="B550" i="20"/>
  <c r="M549" i="20"/>
  <c r="L549" i="20"/>
  <c r="I549" i="20"/>
  <c r="C549" i="20"/>
  <c r="B549" i="20"/>
  <c r="I548" i="20"/>
  <c r="C548" i="20"/>
  <c r="B548" i="20"/>
  <c r="I547" i="20"/>
  <c r="C547" i="20"/>
  <c r="B547" i="20"/>
  <c r="M546" i="20"/>
  <c r="L546" i="20"/>
  <c r="I546" i="20"/>
  <c r="C546" i="20"/>
  <c r="B546" i="20"/>
  <c r="I545" i="20"/>
  <c r="C545" i="20"/>
  <c r="B545" i="20"/>
  <c r="M544" i="20"/>
  <c r="L544" i="20"/>
  <c r="I544" i="20"/>
  <c r="C544" i="20"/>
  <c r="B544" i="20"/>
  <c r="I543" i="20"/>
  <c r="C543" i="20"/>
  <c r="B543" i="20"/>
  <c r="I542" i="20"/>
  <c r="C542" i="20"/>
  <c r="B542" i="20"/>
  <c r="M541" i="20"/>
  <c r="L541" i="20"/>
  <c r="I541" i="20"/>
  <c r="C541" i="20"/>
  <c r="B541" i="20"/>
  <c r="I540" i="20"/>
  <c r="C540" i="20"/>
  <c r="B540" i="20"/>
  <c r="M539" i="20"/>
  <c r="L539" i="20"/>
  <c r="I539" i="20"/>
  <c r="C539" i="20"/>
  <c r="B539" i="20"/>
  <c r="I538" i="20"/>
  <c r="C538" i="20"/>
  <c r="B538" i="20"/>
  <c r="I537" i="20"/>
  <c r="C537" i="20"/>
  <c r="B537" i="20"/>
  <c r="M536" i="20"/>
  <c r="L536" i="20"/>
  <c r="I536" i="20"/>
  <c r="C536" i="20"/>
  <c r="B536" i="20"/>
  <c r="I535" i="20"/>
  <c r="C535" i="20"/>
  <c r="B535" i="20"/>
  <c r="M534" i="20"/>
  <c r="L534" i="20"/>
  <c r="I534" i="20"/>
  <c r="C534" i="20"/>
  <c r="B534" i="20"/>
  <c r="I533" i="20"/>
  <c r="C533" i="20"/>
  <c r="B533" i="20"/>
  <c r="I532" i="20"/>
  <c r="C532" i="20"/>
  <c r="B532" i="20"/>
  <c r="M531" i="20"/>
  <c r="L531" i="20"/>
  <c r="I531" i="20"/>
  <c r="C531" i="20"/>
  <c r="B531" i="20"/>
  <c r="I530" i="20"/>
  <c r="C530" i="20"/>
  <c r="B530" i="20"/>
  <c r="M529" i="20"/>
  <c r="L529" i="20"/>
  <c r="I529" i="20"/>
  <c r="C529" i="20"/>
  <c r="B529" i="20"/>
  <c r="I528" i="20"/>
  <c r="C528" i="20"/>
  <c r="B528" i="20"/>
  <c r="I527" i="20"/>
  <c r="C527" i="20"/>
  <c r="B527" i="20"/>
  <c r="M526" i="20"/>
  <c r="L526" i="20"/>
  <c r="I526" i="20"/>
  <c r="C526" i="20"/>
  <c r="B526" i="20"/>
  <c r="I525" i="20"/>
  <c r="C525" i="20"/>
  <c r="B525" i="20"/>
  <c r="M524" i="20"/>
  <c r="L524" i="20"/>
  <c r="I524" i="20"/>
  <c r="C524" i="20"/>
  <c r="B524" i="20"/>
  <c r="I523" i="20"/>
  <c r="C523" i="20"/>
  <c r="B523" i="20"/>
  <c r="I522" i="20"/>
  <c r="C522" i="20"/>
  <c r="B522" i="20"/>
  <c r="M521" i="20"/>
  <c r="L521" i="20"/>
  <c r="I521" i="20"/>
  <c r="C521" i="20"/>
  <c r="B521" i="20"/>
  <c r="I520" i="20"/>
  <c r="C520" i="20"/>
  <c r="B520" i="20"/>
  <c r="M519" i="20"/>
  <c r="L519" i="20"/>
  <c r="I519" i="20"/>
  <c r="C519" i="20"/>
  <c r="B519" i="20"/>
  <c r="I518" i="20"/>
  <c r="C518" i="20"/>
  <c r="B518" i="20"/>
  <c r="I517" i="20"/>
  <c r="C517" i="20"/>
  <c r="B517" i="20"/>
  <c r="M516" i="20"/>
  <c r="L516" i="20"/>
  <c r="I516" i="20"/>
  <c r="C516" i="20"/>
  <c r="B516" i="20"/>
  <c r="I515" i="20"/>
  <c r="C515" i="20"/>
  <c r="B515" i="20"/>
  <c r="M514" i="20"/>
  <c r="L514" i="20"/>
  <c r="I514" i="20"/>
  <c r="C514" i="20"/>
  <c r="B514" i="20"/>
  <c r="I513" i="20"/>
  <c r="C513" i="20"/>
  <c r="B513" i="20"/>
  <c r="I512" i="20"/>
  <c r="C512" i="20"/>
  <c r="B512" i="20"/>
  <c r="M511" i="20"/>
  <c r="L511" i="20"/>
  <c r="I511" i="20"/>
  <c r="C511" i="20"/>
  <c r="B511" i="20"/>
  <c r="I510" i="20"/>
  <c r="C510" i="20"/>
  <c r="B510" i="20"/>
  <c r="M509" i="20"/>
  <c r="L509" i="20"/>
  <c r="I509" i="20"/>
  <c r="C509" i="20"/>
  <c r="B509" i="20"/>
  <c r="I508" i="20"/>
  <c r="C508" i="20"/>
  <c r="B508" i="20"/>
  <c r="I507" i="20"/>
  <c r="C507" i="20"/>
  <c r="B507" i="20"/>
  <c r="M506" i="20"/>
  <c r="L506" i="20"/>
  <c r="I506" i="20"/>
  <c r="C506" i="20"/>
  <c r="B506" i="20"/>
  <c r="I505" i="20"/>
  <c r="C505" i="20"/>
  <c r="B505" i="20"/>
  <c r="M504" i="20"/>
  <c r="L504" i="20"/>
  <c r="I504" i="20"/>
  <c r="C504" i="20"/>
  <c r="B504" i="20"/>
  <c r="I503" i="20"/>
  <c r="C503" i="20"/>
  <c r="B503" i="20"/>
  <c r="I502" i="20"/>
  <c r="C502" i="20"/>
  <c r="B502" i="20"/>
  <c r="M501" i="20"/>
  <c r="L501" i="20"/>
  <c r="I501" i="20"/>
  <c r="C501" i="20"/>
  <c r="B501" i="20"/>
  <c r="I500" i="20"/>
  <c r="C500" i="20"/>
  <c r="B500" i="20"/>
  <c r="M499" i="20"/>
  <c r="L499" i="20"/>
  <c r="I499" i="20"/>
  <c r="C499" i="20"/>
  <c r="B499" i="20"/>
  <c r="I498" i="20"/>
  <c r="C498" i="20"/>
  <c r="B498" i="20"/>
  <c r="I497" i="20"/>
  <c r="C497" i="20"/>
  <c r="B497" i="20"/>
  <c r="M496" i="20"/>
  <c r="L496" i="20"/>
  <c r="I496" i="20"/>
  <c r="C496" i="20"/>
  <c r="B496" i="20"/>
  <c r="I495" i="20"/>
  <c r="C495" i="20"/>
  <c r="B495" i="20"/>
  <c r="M494" i="20"/>
  <c r="L494" i="20"/>
  <c r="I494" i="20"/>
  <c r="C494" i="20"/>
  <c r="B494" i="20"/>
  <c r="I493" i="20"/>
  <c r="C493" i="20"/>
  <c r="B493" i="20"/>
  <c r="I492" i="20"/>
  <c r="C492" i="20"/>
  <c r="B492" i="20"/>
  <c r="M491" i="20"/>
  <c r="L491" i="20"/>
  <c r="I491" i="20"/>
  <c r="C491" i="20"/>
  <c r="B491" i="20"/>
  <c r="I490" i="20"/>
  <c r="C490" i="20"/>
  <c r="B490" i="20"/>
  <c r="M489" i="20"/>
  <c r="L489" i="20"/>
  <c r="I489" i="20"/>
  <c r="C489" i="20"/>
  <c r="B489" i="20"/>
  <c r="I488" i="20"/>
  <c r="C488" i="20"/>
  <c r="B488" i="20"/>
  <c r="I487" i="20"/>
  <c r="C487" i="20"/>
  <c r="B487" i="20"/>
  <c r="M486" i="20"/>
  <c r="L486" i="20"/>
  <c r="I486" i="20"/>
  <c r="C486" i="20"/>
  <c r="B486" i="20"/>
  <c r="I485" i="20"/>
  <c r="C485" i="20"/>
  <c r="B485" i="20"/>
  <c r="M484" i="20"/>
  <c r="L484" i="20"/>
  <c r="I484" i="20"/>
  <c r="C484" i="20"/>
  <c r="B484" i="20"/>
  <c r="I483" i="20"/>
  <c r="C483" i="20"/>
  <c r="B483" i="20"/>
  <c r="M482" i="20"/>
  <c r="L482" i="20"/>
  <c r="I482" i="20"/>
  <c r="C482" i="20"/>
  <c r="B482" i="20"/>
  <c r="I481" i="20"/>
  <c r="C481" i="20"/>
  <c r="B481" i="20"/>
  <c r="M480" i="20"/>
  <c r="L480" i="20"/>
  <c r="I480" i="20"/>
  <c r="C480" i="20"/>
  <c r="B480" i="20"/>
  <c r="I479" i="20"/>
  <c r="C479" i="20"/>
  <c r="B479" i="20"/>
  <c r="I478" i="20"/>
  <c r="C478" i="20"/>
  <c r="B478" i="20"/>
  <c r="M477" i="20"/>
  <c r="L477" i="20"/>
  <c r="I477" i="20"/>
  <c r="C477" i="20"/>
  <c r="B477" i="20"/>
  <c r="I476" i="20"/>
  <c r="C476" i="20"/>
  <c r="B476" i="20"/>
  <c r="M475" i="20"/>
  <c r="L475" i="20"/>
  <c r="I475" i="20"/>
  <c r="C475" i="20"/>
  <c r="B475" i="20"/>
  <c r="I474" i="20"/>
  <c r="C474" i="20"/>
  <c r="B474" i="20"/>
  <c r="I473" i="20"/>
  <c r="C473" i="20"/>
  <c r="B473" i="20"/>
  <c r="M472" i="20"/>
  <c r="L472" i="20"/>
  <c r="I472" i="20"/>
  <c r="C472" i="20"/>
  <c r="B472" i="20"/>
  <c r="I471" i="20"/>
  <c r="C471" i="20"/>
  <c r="B471" i="20"/>
  <c r="M470" i="20"/>
  <c r="L470" i="20"/>
  <c r="I470" i="20"/>
  <c r="C470" i="20"/>
  <c r="B470" i="20"/>
  <c r="I469" i="20"/>
  <c r="C469" i="20"/>
  <c r="B469" i="20"/>
  <c r="I468" i="20"/>
  <c r="C468" i="20"/>
  <c r="B468" i="20"/>
  <c r="M467" i="20"/>
  <c r="L467" i="20"/>
  <c r="I467" i="20"/>
  <c r="C467" i="20"/>
  <c r="B467" i="20"/>
  <c r="I466" i="20"/>
  <c r="C466" i="20"/>
  <c r="B466" i="20"/>
  <c r="M465" i="20"/>
  <c r="L465" i="20"/>
  <c r="I465" i="20"/>
  <c r="C465" i="20"/>
  <c r="B465" i="20"/>
  <c r="I464" i="20"/>
  <c r="C464" i="20"/>
  <c r="B464" i="20"/>
  <c r="I463" i="20"/>
  <c r="C463" i="20"/>
  <c r="B463" i="20"/>
  <c r="M462" i="20"/>
  <c r="L462" i="20"/>
  <c r="I462" i="20"/>
  <c r="C462" i="20"/>
  <c r="B462" i="20"/>
  <c r="I461" i="20"/>
  <c r="C461" i="20"/>
  <c r="B461" i="20"/>
  <c r="M460" i="20"/>
  <c r="L460" i="20"/>
  <c r="I460" i="20"/>
  <c r="C460" i="20"/>
  <c r="B460" i="20"/>
  <c r="I459" i="20"/>
  <c r="C459" i="20"/>
  <c r="B459" i="20"/>
  <c r="I458" i="20"/>
  <c r="C458" i="20"/>
  <c r="B458" i="20"/>
  <c r="M457" i="20"/>
  <c r="L457" i="20"/>
  <c r="I457" i="20"/>
  <c r="C457" i="20"/>
  <c r="B457" i="20"/>
  <c r="I456" i="20"/>
  <c r="C456" i="20"/>
  <c r="B456" i="20"/>
  <c r="M455" i="20"/>
  <c r="L455" i="20"/>
  <c r="I455" i="20"/>
  <c r="C455" i="20"/>
  <c r="B455" i="20"/>
  <c r="I454" i="20"/>
  <c r="C454" i="20"/>
  <c r="B454" i="20"/>
  <c r="I453" i="20"/>
  <c r="C453" i="20"/>
  <c r="B453" i="20"/>
  <c r="M452" i="20"/>
  <c r="L452" i="20"/>
  <c r="I452" i="20"/>
  <c r="C452" i="20"/>
  <c r="B452" i="20"/>
  <c r="I451" i="20"/>
  <c r="C451" i="20"/>
  <c r="B451" i="20"/>
  <c r="M450" i="20"/>
  <c r="L450" i="20"/>
  <c r="I450" i="20"/>
  <c r="C450" i="20"/>
  <c r="B450" i="20"/>
  <c r="I449" i="20"/>
  <c r="C449" i="20"/>
  <c r="B449" i="20"/>
  <c r="I448" i="20"/>
  <c r="C448" i="20"/>
  <c r="B448" i="20"/>
  <c r="M447" i="20"/>
  <c r="L447" i="20"/>
  <c r="I447" i="20"/>
  <c r="C447" i="20"/>
  <c r="B447" i="20"/>
  <c r="I446" i="20"/>
  <c r="C446" i="20"/>
  <c r="B446" i="20"/>
  <c r="M445" i="20"/>
  <c r="L445" i="20"/>
  <c r="I445" i="20"/>
  <c r="C445" i="20"/>
  <c r="B445" i="20"/>
  <c r="I444" i="20"/>
  <c r="C444" i="20"/>
  <c r="B444" i="20"/>
  <c r="I443" i="20"/>
  <c r="C443" i="20"/>
  <c r="B443" i="20"/>
  <c r="M442" i="20"/>
  <c r="L442" i="20"/>
  <c r="I442" i="20"/>
  <c r="C442" i="20"/>
  <c r="B442" i="20"/>
  <c r="I441" i="20"/>
  <c r="C441" i="20"/>
  <c r="B441" i="20"/>
  <c r="M440" i="20"/>
  <c r="L440" i="20"/>
  <c r="I440" i="20"/>
  <c r="C440" i="20"/>
  <c r="B440" i="20"/>
  <c r="I439" i="20"/>
  <c r="C439" i="20"/>
  <c r="B439" i="20"/>
  <c r="I438" i="20"/>
  <c r="C438" i="20"/>
  <c r="B438" i="20"/>
  <c r="M437" i="20"/>
  <c r="L437" i="20"/>
  <c r="I437" i="20"/>
  <c r="C437" i="20"/>
  <c r="B437" i="20"/>
  <c r="I436" i="20"/>
  <c r="C436" i="20"/>
  <c r="B436" i="20"/>
  <c r="M435" i="20"/>
  <c r="L435" i="20"/>
  <c r="I435" i="20"/>
  <c r="C435" i="20"/>
  <c r="B435" i="20"/>
  <c r="I434" i="20"/>
  <c r="C434" i="20"/>
  <c r="B434" i="20"/>
  <c r="I433" i="20"/>
  <c r="C433" i="20"/>
  <c r="B433" i="20"/>
  <c r="M432" i="20"/>
  <c r="L432" i="20"/>
  <c r="I432" i="20"/>
  <c r="C432" i="20"/>
  <c r="B432" i="20"/>
  <c r="I431" i="20"/>
  <c r="C431" i="20"/>
  <c r="B431" i="20"/>
  <c r="M430" i="20"/>
  <c r="L430" i="20"/>
  <c r="I430" i="20"/>
  <c r="C430" i="20"/>
  <c r="B430" i="20"/>
  <c r="I429" i="20"/>
  <c r="C429" i="20"/>
  <c r="B429" i="20"/>
  <c r="I428" i="20"/>
  <c r="C428" i="20"/>
  <c r="B428" i="20"/>
  <c r="M427" i="20"/>
  <c r="L427" i="20"/>
  <c r="I427" i="20"/>
  <c r="C427" i="20"/>
  <c r="B427" i="20"/>
  <c r="I426" i="20"/>
  <c r="C426" i="20"/>
  <c r="B426" i="20"/>
  <c r="M425" i="20"/>
  <c r="L425" i="20"/>
  <c r="I425" i="20"/>
  <c r="C425" i="20"/>
  <c r="B425" i="20"/>
  <c r="I424" i="20"/>
  <c r="C424" i="20"/>
  <c r="B424" i="20"/>
  <c r="I423" i="20"/>
  <c r="C423" i="20"/>
  <c r="B423" i="20"/>
  <c r="M422" i="20"/>
  <c r="L422" i="20"/>
  <c r="I422" i="20"/>
  <c r="C422" i="20"/>
  <c r="B422" i="20"/>
  <c r="I421" i="20"/>
  <c r="C421" i="20"/>
  <c r="B421" i="20"/>
  <c r="M420" i="20"/>
  <c r="L420" i="20"/>
  <c r="I420" i="20"/>
  <c r="C420" i="20"/>
  <c r="B420" i="20"/>
  <c r="I419" i="20"/>
  <c r="C419" i="20"/>
  <c r="B419" i="20"/>
  <c r="M418" i="20"/>
  <c r="L418" i="20"/>
  <c r="I418" i="20"/>
  <c r="C418" i="20"/>
  <c r="B418" i="20"/>
  <c r="I417" i="20"/>
  <c r="C417" i="20"/>
  <c r="B417" i="20"/>
  <c r="M416" i="20"/>
  <c r="L416" i="20"/>
  <c r="I416" i="20"/>
  <c r="C416" i="20"/>
  <c r="B416" i="20"/>
  <c r="I415" i="20"/>
  <c r="C415" i="20"/>
  <c r="B415" i="20"/>
  <c r="I414" i="20"/>
  <c r="C414" i="20"/>
  <c r="B414" i="20"/>
  <c r="M413" i="20"/>
  <c r="L413" i="20"/>
  <c r="I413" i="20"/>
  <c r="C413" i="20"/>
  <c r="B413" i="20"/>
  <c r="I412" i="20"/>
  <c r="C412" i="20"/>
  <c r="B412" i="20"/>
  <c r="M411" i="20"/>
  <c r="L411" i="20"/>
  <c r="I411" i="20"/>
  <c r="C411" i="20"/>
  <c r="B411" i="20"/>
  <c r="I410" i="20"/>
  <c r="C410" i="20"/>
  <c r="B410" i="20"/>
  <c r="I409" i="20"/>
  <c r="C409" i="20"/>
  <c r="B409" i="20"/>
  <c r="M408" i="20"/>
  <c r="L408" i="20"/>
  <c r="I408" i="20"/>
  <c r="C408" i="20"/>
  <c r="B408" i="20"/>
  <c r="I407" i="20"/>
  <c r="C407" i="20"/>
  <c r="B407" i="20"/>
  <c r="M406" i="20"/>
  <c r="L406" i="20"/>
  <c r="I406" i="20"/>
  <c r="C406" i="20"/>
  <c r="B406" i="20"/>
  <c r="I405" i="20"/>
  <c r="C405" i="20"/>
  <c r="B405" i="20"/>
  <c r="M404" i="20"/>
  <c r="L404" i="20"/>
  <c r="I404" i="20"/>
  <c r="C404" i="20"/>
  <c r="B404" i="20"/>
  <c r="I403" i="20"/>
  <c r="C403" i="20"/>
  <c r="B403" i="20"/>
  <c r="M402" i="20"/>
  <c r="L402" i="20"/>
  <c r="I402" i="20"/>
  <c r="C402" i="20"/>
  <c r="B402" i="20"/>
  <c r="I401" i="20"/>
  <c r="C401" i="20"/>
  <c r="B401" i="20"/>
  <c r="I400" i="20"/>
  <c r="C400" i="20"/>
  <c r="B400" i="20"/>
  <c r="M399" i="20"/>
  <c r="L399" i="20"/>
  <c r="I399" i="20"/>
  <c r="C399" i="20"/>
  <c r="B399" i="20"/>
  <c r="I398" i="20"/>
  <c r="C398" i="20"/>
  <c r="B398" i="20"/>
  <c r="M397" i="20"/>
  <c r="L397" i="20"/>
  <c r="I397" i="20"/>
  <c r="C397" i="20"/>
  <c r="B397" i="20"/>
  <c r="I396" i="20"/>
  <c r="C396" i="20"/>
  <c r="B396" i="20"/>
  <c r="I395" i="20"/>
  <c r="C395" i="20"/>
  <c r="B395" i="20"/>
  <c r="M394" i="20"/>
  <c r="L394" i="20"/>
  <c r="I394" i="20"/>
  <c r="C394" i="20"/>
  <c r="B394" i="20"/>
  <c r="I393" i="20"/>
  <c r="C393" i="20"/>
  <c r="B393" i="20"/>
  <c r="M392" i="20"/>
  <c r="L392" i="20"/>
  <c r="I392" i="20"/>
  <c r="C392" i="20"/>
  <c r="B392" i="20"/>
  <c r="I391" i="20"/>
  <c r="C391" i="20"/>
  <c r="B391" i="20"/>
  <c r="I390" i="20"/>
  <c r="C390" i="20"/>
  <c r="B390" i="20"/>
  <c r="M389" i="20"/>
  <c r="L389" i="20"/>
  <c r="I389" i="20"/>
  <c r="C389" i="20"/>
  <c r="B389" i="20"/>
  <c r="I388" i="20"/>
  <c r="C388" i="20"/>
  <c r="B388" i="20"/>
  <c r="M387" i="20"/>
  <c r="L387" i="20"/>
  <c r="I387" i="20"/>
  <c r="C387" i="20"/>
  <c r="B387" i="20"/>
  <c r="I386" i="20"/>
  <c r="C386" i="20"/>
  <c r="B386" i="20"/>
  <c r="I385" i="20"/>
  <c r="C385" i="20"/>
  <c r="B385" i="20"/>
  <c r="M384" i="20"/>
  <c r="L384" i="20"/>
  <c r="I384" i="20"/>
  <c r="C384" i="20"/>
  <c r="B384" i="20"/>
  <c r="I383" i="20"/>
  <c r="C383" i="20"/>
  <c r="B383" i="20"/>
  <c r="M382" i="20"/>
  <c r="L382" i="20"/>
  <c r="I382" i="20"/>
  <c r="C382" i="20"/>
  <c r="B382" i="20"/>
  <c r="I381" i="20"/>
  <c r="C381" i="20"/>
  <c r="B381" i="20"/>
  <c r="I380" i="20"/>
  <c r="C380" i="20"/>
  <c r="B380" i="20"/>
  <c r="M379" i="20"/>
  <c r="L379" i="20"/>
  <c r="I379" i="20"/>
  <c r="C379" i="20"/>
  <c r="B379" i="20"/>
  <c r="I378" i="20"/>
  <c r="C378" i="20"/>
  <c r="B378" i="20"/>
  <c r="I377" i="20"/>
  <c r="C377" i="20"/>
  <c r="B377" i="20"/>
  <c r="M376" i="20"/>
  <c r="L376" i="20"/>
  <c r="I376" i="20"/>
  <c r="C376" i="20"/>
  <c r="B376" i="20"/>
  <c r="I375" i="20"/>
  <c r="C375" i="20"/>
  <c r="B375" i="20"/>
  <c r="M374" i="20"/>
  <c r="L374" i="20"/>
  <c r="I374" i="20"/>
  <c r="C374" i="20"/>
  <c r="B374" i="20"/>
  <c r="I373" i="20"/>
  <c r="C373" i="20"/>
  <c r="B373" i="20"/>
  <c r="I372" i="20"/>
  <c r="C372" i="20"/>
  <c r="B372" i="20"/>
  <c r="M371" i="20"/>
  <c r="L371" i="20"/>
  <c r="I371" i="20"/>
  <c r="C371" i="20"/>
  <c r="B371" i="20"/>
  <c r="I370" i="20"/>
  <c r="C370" i="20"/>
  <c r="B370" i="20"/>
  <c r="M369" i="20"/>
  <c r="L369" i="20"/>
  <c r="I369" i="20"/>
  <c r="C369" i="20"/>
  <c r="B369" i="20"/>
  <c r="I368" i="20"/>
  <c r="C368" i="20"/>
  <c r="B368" i="20"/>
  <c r="I367" i="20"/>
  <c r="C367" i="20"/>
  <c r="B367" i="20"/>
  <c r="M366" i="20"/>
  <c r="L366" i="20"/>
  <c r="I366" i="20"/>
  <c r="C366" i="20"/>
  <c r="B366" i="20"/>
  <c r="I365" i="20"/>
  <c r="C365" i="20"/>
  <c r="B365" i="20"/>
  <c r="M364" i="20"/>
  <c r="L364" i="20"/>
  <c r="I364" i="20"/>
  <c r="C364" i="20"/>
  <c r="B364" i="20"/>
  <c r="I363" i="20"/>
  <c r="C363" i="20"/>
  <c r="B363" i="20"/>
  <c r="I362" i="20"/>
  <c r="C362" i="20"/>
  <c r="B362" i="20"/>
  <c r="M361" i="20"/>
  <c r="L361" i="20"/>
  <c r="I361" i="20"/>
  <c r="C361" i="20"/>
  <c r="B361" i="20"/>
  <c r="I360" i="20"/>
  <c r="G360" i="20"/>
  <c r="F360" i="20"/>
  <c r="C360" i="20"/>
  <c r="B360" i="20"/>
  <c r="M359" i="20"/>
  <c r="L359" i="20"/>
  <c r="I359" i="20"/>
  <c r="C359" i="20"/>
  <c r="B359" i="20"/>
  <c r="I358" i="20"/>
  <c r="C358" i="20"/>
  <c r="B358" i="20"/>
  <c r="I357" i="20"/>
  <c r="C357" i="20"/>
  <c r="B357" i="20"/>
  <c r="M356" i="20"/>
  <c r="L356" i="20"/>
  <c r="I356" i="20"/>
  <c r="C356" i="20"/>
  <c r="B356" i="20"/>
  <c r="I355" i="20"/>
  <c r="C355" i="20"/>
  <c r="B355" i="20"/>
  <c r="M354" i="20"/>
  <c r="L354" i="20"/>
  <c r="I354" i="20"/>
  <c r="C354" i="20"/>
  <c r="B354" i="20"/>
  <c r="I353" i="20"/>
  <c r="C353" i="20"/>
  <c r="B353" i="20"/>
  <c r="I352" i="20"/>
  <c r="C352" i="20"/>
  <c r="B352" i="20"/>
  <c r="M351" i="20"/>
  <c r="L351" i="20"/>
  <c r="I351" i="20"/>
  <c r="C351" i="20"/>
  <c r="B351" i="20"/>
  <c r="I350" i="20"/>
  <c r="C350" i="20"/>
  <c r="B350" i="20"/>
  <c r="M349" i="20"/>
  <c r="L349" i="20"/>
  <c r="I349" i="20"/>
  <c r="C349" i="20"/>
  <c r="B349" i="20"/>
  <c r="I348" i="20"/>
  <c r="C348" i="20"/>
  <c r="B348" i="20"/>
  <c r="I347" i="20"/>
  <c r="C347" i="20"/>
  <c r="B347" i="20"/>
  <c r="M346" i="20"/>
  <c r="L346" i="20"/>
  <c r="I346" i="20"/>
  <c r="C346" i="20"/>
  <c r="B346" i="20"/>
  <c r="I345" i="20"/>
  <c r="C345" i="20"/>
  <c r="B345" i="20"/>
  <c r="M344" i="20"/>
  <c r="L344" i="20"/>
  <c r="I344" i="20"/>
  <c r="C344" i="20"/>
  <c r="B344" i="20"/>
  <c r="I343" i="20"/>
  <c r="C343" i="20"/>
  <c r="B343" i="20"/>
  <c r="I342" i="20"/>
  <c r="C342" i="20"/>
  <c r="B342" i="20"/>
  <c r="M341" i="20"/>
  <c r="L341" i="20"/>
  <c r="I341" i="20"/>
  <c r="C341" i="20"/>
  <c r="B341" i="20"/>
  <c r="I340" i="20"/>
  <c r="C340" i="20"/>
  <c r="B340" i="20"/>
  <c r="M339" i="20"/>
  <c r="L339" i="20"/>
  <c r="I339" i="20"/>
  <c r="C339" i="20"/>
  <c r="B339" i="20"/>
  <c r="I338" i="20"/>
  <c r="C338" i="20"/>
  <c r="B338" i="20"/>
  <c r="I337" i="20"/>
  <c r="C337" i="20"/>
  <c r="B337" i="20"/>
  <c r="M336" i="20"/>
  <c r="L336" i="20"/>
  <c r="I336" i="20"/>
  <c r="C336" i="20"/>
  <c r="B336" i="20"/>
  <c r="I335" i="20"/>
  <c r="C335" i="20"/>
  <c r="B335" i="20"/>
  <c r="M334" i="20"/>
  <c r="L334" i="20"/>
  <c r="I334" i="20"/>
  <c r="C334" i="20"/>
  <c r="B334" i="20"/>
  <c r="I333" i="20"/>
  <c r="C333" i="20"/>
  <c r="B333" i="20"/>
  <c r="I332" i="20"/>
  <c r="C332" i="20"/>
  <c r="B332" i="20"/>
  <c r="M331" i="20"/>
  <c r="L331" i="20"/>
  <c r="I331" i="20"/>
  <c r="C331" i="20"/>
  <c r="B331" i="20"/>
  <c r="I330" i="20"/>
  <c r="C330" i="20"/>
  <c r="B330" i="20"/>
  <c r="M329" i="20"/>
  <c r="L329" i="20"/>
  <c r="I329" i="20"/>
  <c r="C329" i="20"/>
  <c r="B329" i="20"/>
  <c r="I328" i="20"/>
  <c r="C328" i="20"/>
  <c r="B328" i="20"/>
  <c r="I327" i="20"/>
  <c r="C327" i="20"/>
  <c r="B327" i="20"/>
  <c r="M326" i="20"/>
  <c r="L326" i="20"/>
  <c r="I326" i="20"/>
  <c r="C326" i="20"/>
  <c r="B326" i="20"/>
  <c r="I325" i="20"/>
  <c r="C325" i="20"/>
  <c r="B325" i="20"/>
  <c r="M324" i="20"/>
  <c r="L324" i="20"/>
  <c r="I324" i="20"/>
  <c r="C324" i="20"/>
  <c r="B324" i="20"/>
  <c r="I323" i="20"/>
  <c r="C323" i="20"/>
  <c r="B323" i="20"/>
  <c r="I322" i="20"/>
  <c r="C322" i="20"/>
  <c r="B322" i="20"/>
  <c r="M321" i="20"/>
  <c r="L321" i="20"/>
  <c r="I321" i="20"/>
  <c r="C321" i="20"/>
  <c r="B321" i="20"/>
  <c r="I320" i="20"/>
  <c r="C320" i="20"/>
  <c r="B320" i="20"/>
  <c r="M319" i="20"/>
  <c r="L319" i="20"/>
  <c r="I319" i="20"/>
  <c r="C319" i="20"/>
  <c r="B319" i="20"/>
  <c r="I318" i="20"/>
  <c r="C318" i="20"/>
  <c r="B318" i="20"/>
  <c r="M317" i="20"/>
  <c r="L317" i="20"/>
  <c r="I317" i="20"/>
  <c r="C317" i="20"/>
  <c r="B317" i="20"/>
  <c r="I316" i="20"/>
  <c r="C316" i="20"/>
  <c r="B316" i="20"/>
  <c r="M315" i="20"/>
  <c r="L315" i="20"/>
  <c r="I315" i="20"/>
  <c r="C315" i="20"/>
  <c r="B315" i="20"/>
  <c r="M314" i="20"/>
  <c r="L314" i="20"/>
  <c r="I314" i="20"/>
  <c r="C314" i="20"/>
  <c r="B314" i="20"/>
  <c r="I313" i="20"/>
  <c r="C313" i="20"/>
  <c r="B313" i="20"/>
  <c r="M312" i="20"/>
  <c r="L312" i="20"/>
  <c r="I312" i="20"/>
  <c r="C312" i="20"/>
  <c r="B312" i="20"/>
  <c r="I311" i="20"/>
  <c r="C311" i="20"/>
  <c r="B311" i="20"/>
  <c r="I310" i="20"/>
  <c r="C310" i="20"/>
  <c r="B310" i="20"/>
  <c r="M309" i="20"/>
  <c r="L309" i="20"/>
  <c r="I309" i="20"/>
  <c r="C309" i="20"/>
  <c r="B309" i="20"/>
  <c r="I308" i="20"/>
  <c r="C308" i="20"/>
  <c r="B308" i="20"/>
  <c r="M307" i="20"/>
  <c r="L307" i="20"/>
  <c r="I307" i="20"/>
  <c r="C307" i="20"/>
  <c r="B307" i="20"/>
  <c r="I306" i="20"/>
  <c r="C306" i="20"/>
  <c r="B306" i="20"/>
  <c r="I305" i="20"/>
  <c r="C305" i="20"/>
  <c r="B305" i="20"/>
  <c r="M304" i="20"/>
  <c r="L304" i="20"/>
  <c r="I304" i="20"/>
  <c r="C304" i="20"/>
  <c r="B304" i="20"/>
  <c r="I303" i="20"/>
  <c r="C303" i="20"/>
  <c r="B303" i="20"/>
  <c r="M302" i="20"/>
  <c r="L302" i="20"/>
  <c r="I302" i="20"/>
  <c r="C302" i="20"/>
  <c r="B302" i="20"/>
  <c r="I301" i="20"/>
  <c r="C301" i="20"/>
  <c r="B301" i="20"/>
  <c r="I300" i="20"/>
  <c r="C300" i="20"/>
  <c r="B300" i="20"/>
  <c r="M299" i="20"/>
  <c r="L299" i="20"/>
  <c r="I299" i="20"/>
  <c r="C299" i="20"/>
  <c r="B299" i="20"/>
  <c r="I298" i="20"/>
  <c r="C298" i="20"/>
  <c r="B298" i="20"/>
  <c r="M297" i="20"/>
  <c r="L297" i="20"/>
  <c r="I297" i="20"/>
  <c r="C297" i="20"/>
  <c r="B297" i="20"/>
  <c r="I296" i="20"/>
  <c r="C296" i="20"/>
  <c r="B296" i="20"/>
  <c r="I295" i="20"/>
  <c r="C295" i="20"/>
  <c r="B295" i="20"/>
  <c r="M294" i="20"/>
  <c r="L294" i="20"/>
  <c r="I294" i="20"/>
  <c r="C294" i="20"/>
  <c r="B294" i="20"/>
  <c r="I293" i="20"/>
  <c r="C293" i="20"/>
  <c r="B293" i="20"/>
  <c r="M292" i="20"/>
  <c r="L292" i="20"/>
  <c r="I292" i="20"/>
  <c r="C292" i="20"/>
  <c r="B292" i="20"/>
  <c r="I291" i="20"/>
  <c r="C291" i="20"/>
  <c r="B291" i="20"/>
  <c r="I290" i="20"/>
  <c r="C290" i="20"/>
  <c r="B290" i="20"/>
  <c r="M289" i="20"/>
  <c r="L289" i="20"/>
  <c r="I289" i="20"/>
  <c r="C289" i="20"/>
  <c r="B289" i="20"/>
  <c r="I288" i="20"/>
  <c r="C288" i="20"/>
  <c r="B288" i="20"/>
  <c r="M287" i="20"/>
  <c r="L287" i="20"/>
  <c r="I287" i="20"/>
  <c r="C287" i="20"/>
  <c r="B287" i="20"/>
  <c r="I286" i="20"/>
  <c r="C286" i="20"/>
  <c r="B286" i="20"/>
  <c r="I285" i="20"/>
  <c r="C285" i="20"/>
  <c r="B285" i="20"/>
  <c r="M284" i="20"/>
  <c r="L284" i="20"/>
  <c r="I284" i="20"/>
  <c r="C284" i="20"/>
  <c r="B284" i="20"/>
  <c r="I283" i="20"/>
  <c r="C283" i="20"/>
  <c r="B283" i="20"/>
  <c r="M282" i="20"/>
  <c r="L282" i="20"/>
  <c r="I282" i="20"/>
  <c r="C282" i="20"/>
  <c r="B282" i="20"/>
  <c r="I281" i="20"/>
  <c r="C281" i="20"/>
  <c r="B281" i="20"/>
  <c r="I280" i="20"/>
  <c r="C280" i="20"/>
  <c r="B280" i="20"/>
  <c r="M279" i="20"/>
  <c r="L279" i="20"/>
  <c r="I279" i="20"/>
  <c r="C279" i="20"/>
  <c r="B279" i="20"/>
  <c r="I278" i="20"/>
  <c r="C278" i="20"/>
  <c r="B278" i="20"/>
  <c r="M277" i="20"/>
  <c r="L277" i="20"/>
  <c r="I277" i="20"/>
  <c r="C277" i="20"/>
  <c r="B277" i="20"/>
  <c r="I276" i="20"/>
  <c r="C276" i="20"/>
  <c r="B276" i="20"/>
  <c r="I275" i="20"/>
  <c r="C275" i="20"/>
  <c r="B275" i="20"/>
  <c r="M274" i="20"/>
  <c r="L274" i="20"/>
  <c r="I274" i="20"/>
  <c r="C274" i="20"/>
  <c r="B274" i="20"/>
  <c r="I273" i="20"/>
  <c r="C273" i="20"/>
  <c r="B273" i="20"/>
  <c r="M272" i="20"/>
  <c r="L272" i="20"/>
  <c r="I272" i="20"/>
  <c r="C272" i="20"/>
  <c r="B272" i="20"/>
  <c r="I271" i="20"/>
  <c r="C271" i="20"/>
  <c r="B271" i="20"/>
  <c r="I270" i="20"/>
  <c r="C270" i="20"/>
  <c r="B270" i="20"/>
  <c r="M269" i="20"/>
  <c r="L269" i="20"/>
  <c r="I269" i="20"/>
  <c r="C269" i="20"/>
  <c r="B269" i="20"/>
  <c r="I268" i="20"/>
  <c r="C268" i="20"/>
  <c r="B268" i="20"/>
  <c r="M267" i="20"/>
  <c r="L267" i="20"/>
  <c r="I267" i="20"/>
  <c r="C267" i="20"/>
  <c r="B267" i="20"/>
  <c r="I266" i="20"/>
  <c r="C266" i="20"/>
  <c r="B266" i="20"/>
  <c r="I265" i="20"/>
  <c r="C265" i="20"/>
  <c r="B265" i="20"/>
  <c r="M264" i="20"/>
  <c r="L264" i="20"/>
  <c r="I264" i="20"/>
  <c r="C264" i="20"/>
  <c r="B264" i="20"/>
  <c r="I263" i="20"/>
  <c r="C263" i="20"/>
  <c r="B263" i="20"/>
  <c r="M262" i="20"/>
  <c r="L262" i="20"/>
  <c r="I262" i="20"/>
  <c r="C262" i="20"/>
  <c r="B262" i="20"/>
  <c r="I261" i="20"/>
  <c r="C261" i="20"/>
  <c r="B261" i="20"/>
  <c r="I260" i="20"/>
  <c r="C260" i="20"/>
  <c r="B260" i="20"/>
  <c r="M259" i="20"/>
  <c r="L259" i="20"/>
  <c r="I259" i="20"/>
  <c r="C259" i="20"/>
  <c r="B259" i="20"/>
  <c r="I258" i="20"/>
  <c r="C258" i="20"/>
  <c r="B258" i="20"/>
  <c r="M257" i="20"/>
  <c r="L257" i="20"/>
  <c r="I257" i="20"/>
  <c r="C257" i="20"/>
  <c r="B257" i="20"/>
  <c r="I256" i="20"/>
  <c r="C256" i="20"/>
  <c r="B256" i="20"/>
  <c r="I255" i="20"/>
  <c r="C255" i="20"/>
  <c r="B255" i="20"/>
  <c r="M254" i="20"/>
  <c r="L254" i="20"/>
  <c r="I254" i="20"/>
  <c r="C254" i="20"/>
  <c r="B254" i="20"/>
  <c r="I253" i="20"/>
  <c r="C253" i="20"/>
  <c r="B253" i="20"/>
  <c r="M252" i="20"/>
  <c r="L252" i="20"/>
  <c r="I252" i="20"/>
  <c r="C252" i="20"/>
  <c r="B252" i="20"/>
  <c r="I251" i="20"/>
  <c r="C251" i="20"/>
  <c r="B251" i="20"/>
  <c r="I250" i="20"/>
  <c r="C250" i="20"/>
  <c r="B250" i="20"/>
  <c r="M249" i="20"/>
  <c r="L249" i="20"/>
  <c r="I249" i="20"/>
  <c r="C249" i="20"/>
  <c r="B249" i="20"/>
  <c r="I248" i="20"/>
  <c r="C248" i="20"/>
  <c r="B248" i="20"/>
  <c r="M247" i="20"/>
  <c r="L247" i="20"/>
  <c r="I247" i="20"/>
  <c r="C247" i="20"/>
  <c r="B247" i="20"/>
  <c r="I246" i="20"/>
  <c r="C246" i="20"/>
  <c r="B246" i="20"/>
  <c r="I245" i="20"/>
  <c r="C245" i="20"/>
  <c r="B245" i="20"/>
  <c r="M244" i="20"/>
  <c r="L244" i="20"/>
  <c r="I244" i="20"/>
  <c r="C244" i="20"/>
  <c r="B244" i="20"/>
  <c r="I243" i="20"/>
  <c r="C243" i="20"/>
  <c r="B243" i="20"/>
  <c r="M242" i="20"/>
  <c r="L242" i="20"/>
  <c r="I242" i="20"/>
  <c r="C242" i="20"/>
  <c r="B242" i="20"/>
  <c r="I241" i="20"/>
  <c r="C241" i="20"/>
  <c r="B241" i="20"/>
  <c r="I240" i="20"/>
  <c r="C240" i="20"/>
  <c r="B240" i="20"/>
  <c r="M239" i="20"/>
  <c r="L239" i="20"/>
  <c r="I239" i="20"/>
  <c r="C239" i="20"/>
  <c r="B239" i="20"/>
  <c r="I238" i="20"/>
  <c r="C238" i="20"/>
  <c r="B238" i="20"/>
  <c r="M237" i="20"/>
  <c r="L237" i="20"/>
  <c r="I237" i="20"/>
  <c r="C237" i="20"/>
  <c r="B237" i="20"/>
  <c r="I236" i="20"/>
  <c r="C236" i="20"/>
  <c r="B236" i="20"/>
  <c r="I235" i="20"/>
  <c r="C235" i="20"/>
  <c r="B235" i="20"/>
  <c r="M234" i="20"/>
  <c r="L234" i="20"/>
  <c r="I234" i="20"/>
  <c r="C234" i="20"/>
  <c r="B234" i="20"/>
  <c r="I233" i="20"/>
  <c r="C233" i="20"/>
  <c r="B233" i="20"/>
  <c r="M232" i="20"/>
  <c r="L232" i="20"/>
  <c r="I232" i="20"/>
  <c r="C232" i="20"/>
  <c r="B232" i="20"/>
  <c r="I231" i="20"/>
  <c r="C231" i="20"/>
  <c r="B231" i="20"/>
  <c r="M230" i="20"/>
  <c r="L230" i="20"/>
  <c r="I230" i="20"/>
  <c r="C230" i="20"/>
  <c r="B230" i="20"/>
  <c r="I229" i="20"/>
  <c r="C229" i="20"/>
  <c r="B229" i="20"/>
  <c r="M228" i="20"/>
  <c r="L228" i="20"/>
  <c r="I228" i="20"/>
  <c r="C228" i="20"/>
  <c r="B228" i="20"/>
  <c r="I227" i="20"/>
  <c r="C227" i="20"/>
  <c r="B227" i="20"/>
  <c r="I226" i="20"/>
  <c r="C226" i="20"/>
  <c r="B226" i="20"/>
  <c r="M225" i="20"/>
  <c r="L225" i="20"/>
  <c r="I225" i="20"/>
  <c r="C225" i="20"/>
  <c r="B225" i="20"/>
  <c r="I224" i="20"/>
  <c r="C224" i="20"/>
  <c r="B224" i="20"/>
  <c r="M223" i="20"/>
  <c r="L223" i="20"/>
  <c r="I223" i="20"/>
  <c r="C223" i="20"/>
  <c r="B223" i="20"/>
  <c r="I222" i="20"/>
  <c r="C222" i="20"/>
  <c r="B222" i="20"/>
  <c r="I221" i="20"/>
  <c r="C221" i="20"/>
  <c r="B221" i="20"/>
  <c r="M220" i="20"/>
  <c r="L220" i="20"/>
  <c r="I220" i="20"/>
  <c r="C220" i="20"/>
  <c r="B220" i="20"/>
  <c r="I219" i="20"/>
  <c r="C219" i="20"/>
  <c r="B219" i="20"/>
  <c r="M218" i="20"/>
  <c r="L218" i="20"/>
  <c r="I218" i="20"/>
  <c r="C218" i="20"/>
  <c r="B218" i="20"/>
  <c r="I217" i="20"/>
  <c r="C217" i="20"/>
  <c r="B217" i="20"/>
  <c r="I216" i="20"/>
  <c r="C216" i="20"/>
  <c r="B216" i="20"/>
  <c r="M215" i="20"/>
  <c r="L215" i="20"/>
  <c r="I215" i="20"/>
  <c r="C215" i="20"/>
  <c r="B215" i="20"/>
  <c r="I214" i="20"/>
  <c r="C214" i="20"/>
  <c r="B214" i="20"/>
  <c r="M213" i="20"/>
  <c r="L213" i="20"/>
  <c r="I213" i="20"/>
  <c r="C213" i="20"/>
  <c r="B213" i="20"/>
  <c r="I212" i="20"/>
  <c r="C212" i="20"/>
  <c r="B212" i="20"/>
  <c r="I211" i="20"/>
  <c r="C211" i="20"/>
  <c r="B211" i="20"/>
  <c r="M210" i="20"/>
  <c r="L210" i="20"/>
  <c r="I210" i="20"/>
  <c r="C210" i="20"/>
  <c r="B210" i="20"/>
  <c r="I209" i="20"/>
  <c r="C209" i="20"/>
  <c r="B209" i="20"/>
  <c r="M208" i="20"/>
  <c r="L208" i="20"/>
  <c r="I208" i="20"/>
  <c r="C208" i="20"/>
  <c r="B208" i="20"/>
  <c r="I207" i="20"/>
  <c r="C207" i="20"/>
  <c r="B207" i="20"/>
  <c r="I206" i="20"/>
  <c r="C206" i="20"/>
  <c r="B206" i="20"/>
  <c r="M205" i="20"/>
  <c r="L205" i="20"/>
  <c r="I205" i="20"/>
  <c r="C205" i="20"/>
  <c r="B205" i="20"/>
  <c r="I204" i="20"/>
  <c r="C204" i="20"/>
  <c r="B204" i="20"/>
  <c r="M203" i="20"/>
  <c r="L203" i="20"/>
  <c r="I203" i="20"/>
  <c r="C203" i="20"/>
  <c r="B203" i="20"/>
  <c r="I202" i="20"/>
  <c r="C202" i="20"/>
  <c r="B202" i="20"/>
  <c r="I201" i="20"/>
  <c r="C201" i="20"/>
  <c r="B201" i="20"/>
  <c r="M200" i="20"/>
  <c r="L200" i="20"/>
  <c r="I200" i="20"/>
  <c r="C200" i="20"/>
  <c r="B200" i="20"/>
  <c r="I199" i="20"/>
  <c r="C199" i="20"/>
  <c r="B199" i="20"/>
  <c r="M198" i="20"/>
  <c r="L198" i="20"/>
  <c r="I198" i="20"/>
  <c r="C198" i="20"/>
  <c r="B198" i="20"/>
  <c r="I197" i="20"/>
  <c r="C197" i="20"/>
  <c r="B197" i="20"/>
  <c r="I196" i="20"/>
  <c r="C196" i="20"/>
  <c r="B196" i="20"/>
  <c r="M195" i="20"/>
  <c r="L195" i="20"/>
  <c r="I195" i="20"/>
  <c r="C195" i="20"/>
  <c r="B195" i="20"/>
  <c r="I194" i="20"/>
  <c r="C194" i="20"/>
  <c r="B194" i="20"/>
  <c r="M193" i="20"/>
  <c r="L193" i="20"/>
  <c r="I193" i="20"/>
  <c r="C193" i="20"/>
  <c r="B193" i="20"/>
  <c r="I192" i="20"/>
  <c r="C192" i="20"/>
  <c r="B192" i="20"/>
  <c r="I191" i="20"/>
  <c r="C191" i="20"/>
  <c r="B191" i="20"/>
  <c r="M190" i="20"/>
  <c r="L190" i="20"/>
  <c r="I190" i="20"/>
  <c r="C190" i="20"/>
  <c r="B190" i="20"/>
  <c r="I189" i="20"/>
  <c r="C189" i="20"/>
  <c r="B189" i="20"/>
  <c r="M188" i="20"/>
  <c r="L188" i="20"/>
  <c r="I188" i="20"/>
  <c r="C188" i="20"/>
  <c r="B188" i="20"/>
  <c r="I187" i="20"/>
  <c r="C187" i="20"/>
  <c r="B187" i="20"/>
  <c r="I186" i="20"/>
  <c r="C186" i="20"/>
  <c r="B186" i="20"/>
  <c r="M185" i="20"/>
  <c r="L185" i="20"/>
  <c r="I185" i="20"/>
  <c r="C185" i="20"/>
  <c r="B185" i="20"/>
  <c r="I184" i="20"/>
  <c r="C184" i="20"/>
  <c r="B184" i="20"/>
  <c r="M183" i="20"/>
  <c r="L183" i="20"/>
  <c r="I183" i="20"/>
  <c r="C183" i="20"/>
  <c r="B183" i="20"/>
  <c r="I182" i="20"/>
  <c r="C182" i="20"/>
  <c r="B182" i="20"/>
  <c r="I181" i="20"/>
  <c r="C181" i="20"/>
  <c r="B181" i="20"/>
  <c r="M180" i="20"/>
  <c r="L180" i="20"/>
  <c r="I180" i="20"/>
  <c r="C180" i="20"/>
  <c r="B180" i="20"/>
  <c r="I179" i="20"/>
  <c r="C179" i="20"/>
  <c r="B179" i="20"/>
  <c r="M178" i="20"/>
  <c r="L178" i="20"/>
  <c r="I178" i="20"/>
  <c r="C178" i="20"/>
  <c r="B178" i="20"/>
  <c r="I177" i="20"/>
  <c r="C177" i="20"/>
  <c r="B177" i="20"/>
  <c r="I176" i="20"/>
  <c r="C176" i="20"/>
  <c r="B176" i="20"/>
  <c r="M175" i="20"/>
  <c r="L175" i="20"/>
  <c r="I175" i="20"/>
  <c r="C175" i="20"/>
  <c r="B175" i="20"/>
  <c r="I174" i="20"/>
  <c r="C174" i="20"/>
  <c r="B174" i="20"/>
  <c r="M173" i="20"/>
  <c r="L173" i="20"/>
  <c r="I173" i="20"/>
  <c r="C173" i="20"/>
  <c r="B173" i="20"/>
  <c r="I172" i="20"/>
  <c r="C172" i="20"/>
  <c r="B172" i="20"/>
  <c r="I171" i="20"/>
  <c r="C171" i="20"/>
  <c r="B171" i="20"/>
  <c r="M170" i="20"/>
  <c r="L170" i="20"/>
  <c r="I170" i="20"/>
  <c r="C170" i="20"/>
  <c r="B170" i="20"/>
  <c r="I169" i="20"/>
  <c r="C169" i="20"/>
  <c r="B169" i="20"/>
  <c r="M168" i="20"/>
  <c r="L168" i="20"/>
  <c r="I168" i="20"/>
  <c r="C168" i="20"/>
  <c r="B168" i="20"/>
  <c r="I167" i="20"/>
  <c r="C167" i="20"/>
  <c r="B167" i="20"/>
  <c r="M166" i="20"/>
  <c r="L166" i="20"/>
  <c r="I166" i="20"/>
  <c r="C166" i="20"/>
  <c r="B166" i="20"/>
  <c r="I165" i="20"/>
  <c r="C165" i="20"/>
  <c r="B165" i="20"/>
  <c r="M164" i="20"/>
  <c r="L164" i="20"/>
  <c r="I164" i="20"/>
  <c r="C164" i="20"/>
  <c r="B164" i="20"/>
  <c r="I163" i="20"/>
  <c r="C163" i="20"/>
  <c r="B163" i="20"/>
  <c r="I162" i="20"/>
  <c r="C162" i="20"/>
  <c r="B162" i="20"/>
  <c r="M161" i="20"/>
  <c r="L161" i="20"/>
  <c r="I161" i="20"/>
  <c r="C161" i="20"/>
  <c r="B161" i="20"/>
  <c r="I160" i="20"/>
  <c r="C160" i="20"/>
  <c r="B160" i="20"/>
  <c r="M159" i="20"/>
  <c r="L159" i="20"/>
  <c r="I159" i="20"/>
  <c r="C159" i="20"/>
  <c r="B159" i="20"/>
  <c r="I158" i="20"/>
  <c r="C158" i="20"/>
  <c r="B158" i="20"/>
  <c r="I157" i="20"/>
  <c r="C157" i="20"/>
  <c r="B157" i="20"/>
  <c r="M156" i="20"/>
  <c r="L156" i="20"/>
  <c r="I156" i="20"/>
  <c r="C156" i="20"/>
  <c r="B156" i="20"/>
  <c r="I155" i="20"/>
  <c r="C155" i="20"/>
  <c r="B155" i="20"/>
  <c r="M154" i="20"/>
  <c r="L154" i="20"/>
  <c r="I154" i="20"/>
  <c r="C154" i="20"/>
  <c r="B154" i="20"/>
  <c r="I153" i="20"/>
  <c r="C153" i="20"/>
  <c r="B153" i="20"/>
  <c r="I152" i="20"/>
  <c r="C152" i="20"/>
  <c r="B152" i="20"/>
  <c r="M151" i="20"/>
  <c r="L151" i="20"/>
  <c r="I151" i="20"/>
  <c r="C151" i="20"/>
  <c r="B151" i="20"/>
  <c r="I150" i="20"/>
  <c r="C150" i="20"/>
  <c r="B150" i="20"/>
  <c r="M149" i="20"/>
  <c r="L149" i="20"/>
  <c r="I149" i="20"/>
  <c r="C149" i="20"/>
  <c r="B149" i="20"/>
  <c r="I148" i="20"/>
  <c r="C148" i="20"/>
  <c r="B148" i="20"/>
  <c r="M147" i="20"/>
  <c r="L147" i="20"/>
  <c r="I147" i="20"/>
  <c r="C147" i="20"/>
  <c r="B147" i="20"/>
  <c r="I146" i="20"/>
  <c r="C146" i="20"/>
  <c r="B146" i="20"/>
  <c r="M145" i="20"/>
  <c r="L145" i="20"/>
  <c r="I145" i="20"/>
  <c r="C145" i="20"/>
  <c r="B145" i="20"/>
  <c r="I144" i="20"/>
  <c r="C144" i="20"/>
  <c r="B144" i="20"/>
  <c r="I143" i="20"/>
  <c r="C143" i="20"/>
  <c r="B143" i="20"/>
  <c r="M142" i="20"/>
  <c r="L142" i="20"/>
  <c r="I142" i="20"/>
  <c r="C142" i="20"/>
  <c r="B142" i="20"/>
  <c r="I141" i="20"/>
  <c r="C141" i="20"/>
  <c r="B141" i="20"/>
  <c r="M140" i="20"/>
  <c r="L140" i="20"/>
  <c r="I140" i="20"/>
  <c r="C140" i="20"/>
  <c r="B140" i="20"/>
  <c r="I139" i="20"/>
  <c r="C139" i="20"/>
  <c r="B139" i="20"/>
  <c r="I138" i="20"/>
  <c r="C138" i="20"/>
  <c r="B138" i="20"/>
  <c r="M137" i="20"/>
  <c r="L137" i="20"/>
  <c r="I137" i="20"/>
  <c r="C137" i="20"/>
  <c r="B137" i="20"/>
  <c r="I136" i="20"/>
  <c r="C136" i="20"/>
  <c r="B136" i="20"/>
  <c r="I135" i="20"/>
  <c r="C135" i="20"/>
  <c r="B135" i="20"/>
  <c r="M134" i="20"/>
  <c r="L134" i="20"/>
  <c r="I134" i="20"/>
  <c r="C134" i="20"/>
  <c r="B134" i="20"/>
  <c r="I133" i="20"/>
  <c r="C133" i="20"/>
  <c r="B133" i="20"/>
  <c r="M132" i="20"/>
  <c r="L132" i="20"/>
  <c r="I132" i="20"/>
  <c r="C132" i="20"/>
  <c r="B132" i="20"/>
  <c r="I131" i="20"/>
  <c r="C131" i="20"/>
  <c r="B131" i="20"/>
  <c r="I130" i="20"/>
  <c r="C130" i="20"/>
  <c r="B130" i="20"/>
  <c r="M129" i="20"/>
  <c r="L129" i="20"/>
  <c r="I129" i="20"/>
  <c r="C129" i="20"/>
  <c r="B129" i="20"/>
  <c r="I128" i="20"/>
  <c r="C128" i="20"/>
  <c r="B128" i="20"/>
  <c r="M127" i="20"/>
  <c r="L127" i="20"/>
  <c r="I127" i="20"/>
  <c r="C127" i="20"/>
  <c r="B127" i="20"/>
  <c r="I126" i="20"/>
  <c r="C126" i="20"/>
  <c r="B126" i="20"/>
  <c r="I125" i="20"/>
  <c r="C125" i="20"/>
  <c r="B125" i="20"/>
  <c r="M124" i="20"/>
  <c r="L124" i="20"/>
  <c r="I124" i="20"/>
  <c r="C124" i="20"/>
  <c r="B124" i="20"/>
  <c r="I123" i="20"/>
  <c r="C123" i="20"/>
  <c r="B123" i="20"/>
  <c r="M122" i="20"/>
  <c r="L122" i="20"/>
  <c r="I122" i="20"/>
  <c r="C122" i="20"/>
  <c r="B122" i="20"/>
  <c r="I121" i="20"/>
  <c r="C121" i="20"/>
  <c r="B121" i="20"/>
  <c r="I120" i="20"/>
  <c r="C120" i="20"/>
  <c r="B120" i="20"/>
  <c r="M119" i="20"/>
  <c r="L119" i="20"/>
  <c r="I119" i="20"/>
  <c r="C119" i="20"/>
  <c r="B119" i="20"/>
  <c r="I118" i="20"/>
  <c r="C118" i="20"/>
  <c r="B118" i="20"/>
  <c r="M117" i="20"/>
  <c r="L117" i="20"/>
  <c r="I117" i="20"/>
  <c r="C117" i="20"/>
  <c r="B117" i="20"/>
  <c r="I116" i="20"/>
  <c r="C116" i="20"/>
  <c r="B116" i="20"/>
  <c r="I115" i="20"/>
  <c r="C115" i="20"/>
  <c r="B115" i="20"/>
  <c r="M114" i="20"/>
  <c r="L114" i="20"/>
  <c r="I114" i="20"/>
  <c r="C114" i="20"/>
  <c r="B114" i="20"/>
  <c r="I113" i="20"/>
  <c r="C113" i="20"/>
  <c r="B113" i="20"/>
  <c r="M112" i="20"/>
  <c r="L112" i="20"/>
  <c r="I112" i="20"/>
  <c r="C112" i="20"/>
  <c r="B112" i="20"/>
  <c r="I111" i="20"/>
  <c r="C111" i="20"/>
  <c r="B111" i="20"/>
  <c r="I110" i="20"/>
  <c r="C110" i="20"/>
  <c r="B110" i="20"/>
  <c r="M109" i="20"/>
  <c r="L109" i="20"/>
  <c r="I109" i="20"/>
  <c r="C109" i="20"/>
  <c r="B109" i="20"/>
  <c r="I108" i="20"/>
  <c r="C108" i="20"/>
  <c r="B108" i="20"/>
  <c r="M107" i="20"/>
  <c r="L107" i="20"/>
  <c r="I107" i="20"/>
  <c r="C107" i="20"/>
  <c r="B107" i="20"/>
  <c r="I106" i="20"/>
  <c r="C106" i="20"/>
  <c r="B106" i="20"/>
  <c r="I105" i="20"/>
  <c r="C105" i="20"/>
  <c r="B105" i="20"/>
  <c r="M104" i="20"/>
  <c r="L104" i="20"/>
  <c r="I104" i="20"/>
  <c r="C104" i="20"/>
  <c r="B104" i="20"/>
  <c r="I103" i="20"/>
  <c r="C103" i="20"/>
  <c r="B103" i="20"/>
  <c r="M102" i="20"/>
  <c r="L102" i="20"/>
  <c r="I102" i="20"/>
  <c r="C102" i="20"/>
  <c r="B102" i="20"/>
  <c r="I101" i="20"/>
  <c r="C101" i="20"/>
  <c r="B101" i="20"/>
  <c r="I100" i="20"/>
  <c r="C100" i="20"/>
  <c r="B100" i="20"/>
  <c r="M99" i="20"/>
  <c r="L99" i="20"/>
  <c r="I99" i="20"/>
  <c r="C99" i="20"/>
  <c r="B99" i="20"/>
  <c r="I98" i="20"/>
  <c r="C98" i="20"/>
  <c r="B98" i="20"/>
  <c r="M97" i="20"/>
  <c r="L97" i="20"/>
  <c r="I97" i="20"/>
  <c r="C97" i="20"/>
  <c r="B97" i="20"/>
  <c r="I96" i="20"/>
  <c r="C96" i="20"/>
  <c r="B96" i="20"/>
  <c r="I95" i="20"/>
  <c r="C95" i="20"/>
  <c r="B95" i="20"/>
  <c r="M94" i="20"/>
  <c r="L94" i="20"/>
  <c r="I94" i="20"/>
  <c r="C94" i="20"/>
  <c r="B94" i="20"/>
  <c r="I93" i="20"/>
  <c r="C93" i="20"/>
  <c r="B93" i="20"/>
  <c r="M92" i="20"/>
  <c r="L92" i="20"/>
  <c r="I92" i="20"/>
  <c r="C92" i="20"/>
  <c r="B92" i="20"/>
  <c r="I91" i="20"/>
  <c r="C91" i="20"/>
  <c r="B91" i="20"/>
  <c r="I90" i="20"/>
  <c r="C90" i="20"/>
  <c r="B90" i="20"/>
  <c r="M89" i="20"/>
  <c r="L89" i="20"/>
  <c r="I89" i="20"/>
  <c r="C89" i="20"/>
  <c r="B89" i="20"/>
  <c r="I88" i="20"/>
  <c r="C88" i="20"/>
  <c r="B88" i="20"/>
  <c r="M87" i="20"/>
  <c r="L87" i="20"/>
  <c r="I87" i="20"/>
  <c r="C87" i="20"/>
  <c r="B87" i="20"/>
  <c r="I86" i="20"/>
  <c r="C86" i="20"/>
  <c r="B86" i="20"/>
  <c r="I85" i="20"/>
  <c r="C85" i="20"/>
  <c r="B85" i="20"/>
  <c r="M84" i="20"/>
  <c r="L84" i="20"/>
  <c r="I84" i="20"/>
  <c r="C84" i="20"/>
  <c r="B84" i="20"/>
  <c r="I83" i="20"/>
  <c r="C83" i="20"/>
  <c r="B83" i="20"/>
  <c r="M82" i="20"/>
  <c r="L82" i="20"/>
  <c r="I82" i="20"/>
  <c r="C82" i="20"/>
  <c r="B82" i="20"/>
  <c r="I81" i="20"/>
  <c r="C81" i="20"/>
  <c r="B81" i="20"/>
  <c r="I80" i="20"/>
  <c r="C80" i="20"/>
  <c r="B80" i="20"/>
  <c r="M79" i="20"/>
  <c r="L79" i="20"/>
  <c r="I79" i="20"/>
  <c r="C79" i="20"/>
  <c r="B79" i="20"/>
  <c r="I78" i="20"/>
  <c r="C78" i="20"/>
  <c r="B78" i="20"/>
  <c r="M77" i="20"/>
  <c r="L77" i="20"/>
  <c r="I77" i="20"/>
  <c r="C77" i="20"/>
  <c r="B77" i="20"/>
  <c r="I76" i="20"/>
  <c r="C76" i="20"/>
  <c r="B76" i="20"/>
  <c r="I75" i="20"/>
  <c r="C75" i="20"/>
  <c r="B75" i="20"/>
  <c r="M74" i="20"/>
  <c r="L74" i="20"/>
  <c r="I74" i="20"/>
  <c r="C74" i="20"/>
  <c r="B74" i="20"/>
  <c r="I73" i="20"/>
  <c r="C73" i="20"/>
  <c r="B73" i="20"/>
  <c r="M72" i="20"/>
  <c r="L72" i="20"/>
  <c r="I72" i="20"/>
  <c r="C72" i="20"/>
  <c r="B72" i="20"/>
  <c r="I71" i="20"/>
  <c r="C71" i="20"/>
  <c r="B71" i="20"/>
  <c r="I70" i="20"/>
  <c r="C70" i="20"/>
  <c r="B70" i="20"/>
  <c r="M69" i="20"/>
  <c r="L69" i="20"/>
  <c r="I69" i="20"/>
  <c r="C69" i="20"/>
  <c r="B69" i="20"/>
  <c r="I68" i="20"/>
  <c r="C68" i="20"/>
  <c r="B68" i="20"/>
  <c r="M67" i="20"/>
  <c r="L67" i="20"/>
  <c r="I67" i="20"/>
  <c r="C67" i="20"/>
  <c r="B67" i="20"/>
  <c r="I66" i="20"/>
  <c r="C66" i="20"/>
  <c r="B66" i="20"/>
  <c r="M65" i="20"/>
  <c r="L65" i="20"/>
  <c r="I65" i="20"/>
  <c r="C65" i="20"/>
  <c r="B65" i="20"/>
  <c r="I64" i="20"/>
  <c r="C64" i="20"/>
  <c r="B64" i="20"/>
  <c r="M63" i="20"/>
  <c r="L63" i="20"/>
  <c r="I63" i="20"/>
  <c r="C63" i="20"/>
  <c r="B63" i="20"/>
  <c r="M62" i="20"/>
  <c r="L62" i="20"/>
  <c r="I62" i="20"/>
  <c r="C62" i="20"/>
  <c r="B62" i="20"/>
  <c r="I61" i="20"/>
  <c r="C61" i="20"/>
  <c r="B61" i="20"/>
  <c r="M60" i="20"/>
  <c r="L60" i="20"/>
  <c r="I60" i="20"/>
  <c r="C60" i="20"/>
  <c r="B60" i="20"/>
  <c r="I59" i="20"/>
  <c r="C59" i="20"/>
  <c r="B59" i="20"/>
  <c r="I58" i="20"/>
  <c r="C58" i="20"/>
  <c r="B58" i="20"/>
  <c r="M57" i="20"/>
  <c r="L57" i="20"/>
  <c r="I57" i="20"/>
  <c r="C57" i="20"/>
  <c r="B57" i="20"/>
  <c r="I56" i="20"/>
  <c r="C56" i="20"/>
  <c r="B56" i="20"/>
  <c r="M55" i="20"/>
  <c r="L55" i="20"/>
  <c r="I55" i="20"/>
  <c r="C55" i="20"/>
  <c r="B55" i="20"/>
  <c r="I54" i="20"/>
  <c r="C54" i="20"/>
  <c r="B54" i="20"/>
  <c r="I53" i="20"/>
  <c r="C53" i="20"/>
  <c r="B53" i="20"/>
  <c r="M52" i="20"/>
  <c r="L52" i="20"/>
  <c r="I52" i="20"/>
  <c r="C52" i="20"/>
  <c r="B52" i="20"/>
  <c r="I51" i="20"/>
  <c r="C51" i="20"/>
  <c r="B51" i="20"/>
  <c r="M50" i="20"/>
  <c r="L50" i="20"/>
  <c r="I50" i="20"/>
  <c r="C50" i="20"/>
  <c r="B50" i="20"/>
  <c r="I49" i="20"/>
  <c r="C49" i="20"/>
  <c r="B49" i="20"/>
  <c r="I48" i="20"/>
  <c r="C48" i="20"/>
  <c r="B48" i="20"/>
  <c r="M47" i="20"/>
  <c r="L47" i="20"/>
  <c r="I47" i="20"/>
  <c r="C47" i="20"/>
  <c r="B47" i="20"/>
  <c r="I46" i="20"/>
  <c r="C46" i="20"/>
  <c r="B46" i="20"/>
  <c r="M45" i="20"/>
  <c r="L45" i="20"/>
  <c r="I45" i="20"/>
  <c r="C45" i="20"/>
  <c r="B45" i="20"/>
  <c r="I44" i="20"/>
  <c r="C44" i="20"/>
  <c r="B44" i="20"/>
  <c r="I43" i="20"/>
  <c r="C43" i="20"/>
  <c r="B43" i="20"/>
  <c r="M42" i="20"/>
  <c r="L42" i="20"/>
  <c r="I42" i="20"/>
  <c r="C42" i="20"/>
  <c r="B42" i="20"/>
  <c r="I41" i="20"/>
  <c r="C41" i="20"/>
  <c r="B41" i="20"/>
  <c r="M40" i="20"/>
  <c r="L40" i="20"/>
  <c r="I40" i="20"/>
  <c r="C40" i="20"/>
  <c r="B40" i="20"/>
  <c r="I39" i="20"/>
  <c r="C39" i="20"/>
  <c r="B39" i="20"/>
  <c r="I38" i="20"/>
  <c r="C38" i="20"/>
  <c r="B38" i="20"/>
  <c r="M37" i="20"/>
  <c r="L37" i="20"/>
  <c r="I37" i="20"/>
  <c r="C37" i="20"/>
  <c r="B37" i="20"/>
  <c r="I36" i="20"/>
  <c r="C36" i="20"/>
  <c r="B36" i="20"/>
  <c r="M35" i="20"/>
  <c r="L35" i="20"/>
  <c r="I35" i="20"/>
  <c r="C35" i="20"/>
  <c r="B35" i="20"/>
  <c r="I34" i="20"/>
  <c r="C34" i="20"/>
  <c r="B34" i="20"/>
  <c r="I33" i="20"/>
  <c r="C33" i="20"/>
  <c r="B33" i="20"/>
  <c r="M32" i="20"/>
  <c r="L32" i="20"/>
  <c r="I32" i="20"/>
  <c r="C32" i="20"/>
  <c r="B32" i="20"/>
  <c r="I31" i="20"/>
  <c r="C31" i="20"/>
  <c r="B31" i="20"/>
  <c r="M30" i="20"/>
  <c r="L30" i="20"/>
  <c r="I30" i="20"/>
  <c r="C30" i="20"/>
  <c r="B30" i="20"/>
  <c r="I29" i="20"/>
  <c r="C29" i="20"/>
  <c r="B29" i="20"/>
  <c r="I28" i="20"/>
  <c r="C28" i="20"/>
  <c r="B28" i="20"/>
  <c r="M27" i="20"/>
  <c r="L27" i="20"/>
  <c r="I27" i="20"/>
  <c r="C27" i="20"/>
  <c r="B27" i="20"/>
  <c r="I26" i="20"/>
  <c r="C26" i="20"/>
  <c r="B26" i="20"/>
  <c r="M25" i="20"/>
  <c r="L25" i="20"/>
  <c r="I25" i="20"/>
  <c r="C25" i="20"/>
  <c r="B25" i="20"/>
  <c r="I24" i="20"/>
  <c r="C24" i="20"/>
  <c r="B24" i="20"/>
  <c r="I23" i="20"/>
  <c r="C23" i="20"/>
  <c r="B23" i="20"/>
  <c r="M22" i="20"/>
  <c r="L22" i="20"/>
  <c r="I22" i="20"/>
  <c r="C22" i="20"/>
  <c r="B22" i="20"/>
  <c r="I21" i="20"/>
  <c r="C21" i="20"/>
  <c r="B21" i="20"/>
  <c r="M20" i="20"/>
  <c r="L20" i="20"/>
  <c r="I20" i="20"/>
  <c r="C20" i="20"/>
  <c r="B20" i="20"/>
  <c r="I19" i="20"/>
  <c r="C19" i="20"/>
  <c r="B19" i="20"/>
  <c r="I18" i="20"/>
  <c r="C18" i="20"/>
  <c r="B18" i="20"/>
  <c r="M17" i="20"/>
  <c r="L17" i="20"/>
  <c r="I17" i="20"/>
  <c r="C17" i="20"/>
  <c r="B17" i="20"/>
  <c r="I16" i="20"/>
  <c r="C16" i="20"/>
  <c r="B16" i="20"/>
  <c r="M15" i="20"/>
  <c r="L15" i="20"/>
  <c r="I15" i="20"/>
  <c r="C15" i="20"/>
  <c r="B15" i="20"/>
  <c r="I14" i="20"/>
  <c r="C14" i="20"/>
  <c r="B14" i="20"/>
  <c r="I13" i="20"/>
  <c r="C13" i="20"/>
  <c r="B13" i="20"/>
  <c r="M12" i="20"/>
  <c r="L12" i="20"/>
  <c r="I12" i="20"/>
  <c r="C12" i="20"/>
  <c r="B12" i="20"/>
  <c r="I11" i="20"/>
  <c r="C11" i="20"/>
  <c r="B11" i="20"/>
  <c r="M10" i="20"/>
  <c r="L10" i="20"/>
  <c r="I10" i="20"/>
  <c r="C10" i="20"/>
  <c r="B10" i="20"/>
  <c r="I9" i="20"/>
  <c r="C9" i="20"/>
  <c r="B9" i="20"/>
  <c r="I8" i="20"/>
  <c r="C8" i="20"/>
  <c r="B8" i="20"/>
  <c r="M7" i="20"/>
  <c r="L7" i="20"/>
  <c r="I7" i="20"/>
  <c r="C7" i="20"/>
  <c r="B7" i="20"/>
  <c r="I6" i="20"/>
  <c r="C6" i="20"/>
  <c r="B6" i="20"/>
  <c r="M5" i="20"/>
  <c r="L5" i="20"/>
  <c r="I5" i="20"/>
  <c r="C5" i="20"/>
  <c r="B5" i="20"/>
  <c r="I4" i="20"/>
  <c r="C4" i="20"/>
  <c r="B4" i="20"/>
  <c r="I3" i="20"/>
  <c r="C3" i="20"/>
  <c r="B3" i="20"/>
  <c r="B18" i="3"/>
  <c r="C18" i="3"/>
  <c r="T18" i="3"/>
  <c r="L18" i="3"/>
  <c r="B17" i="3"/>
  <c r="C17" i="3"/>
  <c r="T17" i="3"/>
  <c r="L17" i="3"/>
  <c r="B16" i="3"/>
  <c r="C16" i="3"/>
  <c r="T16" i="3"/>
  <c r="L16" i="3"/>
  <c r="B15" i="3"/>
  <c r="C15" i="3"/>
  <c r="T15" i="3"/>
  <c r="L15" i="3"/>
  <c r="B14" i="3"/>
  <c r="C14" i="3"/>
  <c r="T14" i="3"/>
  <c r="L14" i="3"/>
  <c r="B13" i="3"/>
  <c r="C13" i="3"/>
  <c r="T13" i="3"/>
  <c r="L13" i="3"/>
  <c r="B12" i="3"/>
  <c r="C12" i="3"/>
  <c r="T12" i="3"/>
  <c r="L12" i="3"/>
  <c r="B11" i="3"/>
  <c r="C11" i="3"/>
  <c r="T11" i="3"/>
  <c r="L11" i="3"/>
  <c r="B10" i="3"/>
  <c r="C10" i="3"/>
  <c r="T10" i="3"/>
  <c r="L10" i="3"/>
  <c r="B9" i="3"/>
  <c r="C9" i="3"/>
  <c r="T9" i="3"/>
  <c r="L9" i="3"/>
  <c r="B8" i="3"/>
  <c r="C8" i="3"/>
  <c r="T8" i="3"/>
  <c r="L8" i="3"/>
  <c r="B7" i="3"/>
  <c r="C7" i="3"/>
  <c r="T7" i="3"/>
  <c r="L7" i="3"/>
  <c r="B6" i="3"/>
  <c r="C6" i="3"/>
  <c r="T6" i="3"/>
  <c r="L6" i="3"/>
  <c r="B5" i="3"/>
  <c r="C5" i="3"/>
  <c r="T5" i="3"/>
  <c r="L5" i="3"/>
  <c r="B4" i="3"/>
  <c r="C4" i="3"/>
  <c r="T4" i="3"/>
  <c r="L4" i="3"/>
  <c r="Y3" i="3"/>
  <c r="B3" i="3"/>
  <c r="C3" i="3"/>
  <c r="T3" i="3"/>
  <c r="L3" i="3"/>
  <c r="G60" i="21"/>
  <c r="G59" i="21"/>
  <c r="G58" i="21"/>
  <c r="G57" i="21"/>
  <c r="G56" i="21"/>
  <c r="N24" i="21"/>
  <c r="O25" i="21"/>
  <c r="P25" i="21" s="1"/>
  <c r="Q25" i="21" s="1"/>
  <c r="S25" i="21" s="1"/>
  <c r="T25" i="21" s="1"/>
  <c r="U25" i="21" s="1"/>
  <c r="D39" i="21"/>
  <c r="E39" i="21" s="1"/>
  <c r="F39" i="21" s="1"/>
  <c r="G39" i="21" s="1"/>
  <c r="H39" i="21" s="1"/>
  <c r="I39" i="21" s="1"/>
  <c r="J39" i="21" s="1"/>
  <c r="K39" i="21" s="1"/>
  <c r="L39" i="21" s="1"/>
  <c r="M39" i="21" s="1"/>
  <c r="N39" i="21" s="1"/>
  <c r="O39" i="21" s="1"/>
  <c r="P39" i="21" s="1"/>
  <c r="Q39" i="21" s="1"/>
  <c r="R39" i="21" s="1"/>
  <c r="S39" i="21" s="1"/>
  <c r="T39" i="21" s="1"/>
  <c r="U39" i="21" s="1"/>
  <c r="V39" i="21" s="1"/>
  <c r="E34" i="21"/>
  <c r="F34" i="21" s="1"/>
  <c r="G34" i="21" s="1"/>
  <c r="H34" i="21" s="1"/>
  <c r="I34" i="21" s="1"/>
  <c r="J34" i="21" s="1"/>
  <c r="K34" i="21" s="1"/>
  <c r="L34" i="21" s="1"/>
  <c r="M34" i="21" s="1"/>
  <c r="N34" i="21" s="1"/>
  <c r="O34" i="21" s="1"/>
  <c r="P34" i="21" s="1"/>
  <c r="Q34" i="21" s="1"/>
  <c r="R34" i="21" s="1"/>
  <c r="S34" i="21" s="1"/>
  <c r="T34" i="21" s="1"/>
  <c r="U34" i="21" s="1"/>
  <c r="V34" i="21" s="1"/>
  <c r="J24" i="21"/>
  <c r="I24" i="21" s="1"/>
  <c r="H24" i="21" s="1"/>
  <c r="G24" i="21" s="1"/>
  <c r="J25" i="21"/>
  <c r="I25" i="21" s="1"/>
  <c r="H25" i="21" s="1"/>
  <c r="G25" i="21" s="1"/>
  <c r="D38" i="21"/>
  <c r="E38" i="21" s="1"/>
  <c r="F38" i="21" s="1"/>
  <c r="G38" i="21" s="1"/>
  <c r="H38" i="21" s="1"/>
  <c r="I38" i="21" s="1"/>
  <c r="J38" i="21" s="1"/>
  <c r="K38" i="21" s="1"/>
  <c r="L38" i="21" s="1"/>
  <c r="M38" i="21" s="1"/>
  <c r="N38" i="21" s="1"/>
  <c r="O38" i="21" s="1"/>
  <c r="P38" i="21" s="1"/>
  <c r="Q38" i="21" s="1"/>
  <c r="R38" i="21" s="1"/>
  <c r="S38" i="21" s="1"/>
  <c r="T38" i="21" s="1"/>
  <c r="U38" i="21" s="1"/>
  <c r="V38" i="21" s="1"/>
  <c r="E33" i="21"/>
  <c r="F33" i="21" s="1"/>
  <c r="G33" i="21" s="1"/>
  <c r="H33" i="21" s="1"/>
  <c r="I33" i="21" s="1"/>
  <c r="J33" i="21" s="1"/>
  <c r="K33" i="21" s="1"/>
  <c r="L33" i="21" s="1"/>
  <c r="M33" i="21" s="1"/>
  <c r="N33" i="21" s="1"/>
  <c r="O33" i="21" s="1"/>
  <c r="P33" i="21" s="1"/>
  <c r="Q33" i="21" s="1"/>
  <c r="R33" i="21" s="1"/>
  <c r="S33" i="21" s="1"/>
  <c r="T33" i="21" s="1"/>
  <c r="U33" i="21" s="1"/>
  <c r="V33" i="21" s="1"/>
  <c r="D37" i="21"/>
  <c r="E37" i="21" s="1"/>
  <c r="F37" i="21" s="1"/>
  <c r="G37" i="21" s="1"/>
  <c r="H37" i="21" s="1"/>
  <c r="I37" i="21" s="1"/>
  <c r="J37" i="21" s="1"/>
  <c r="K37" i="21" s="1"/>
  <c r="L37" i="21" s="1"/>
  <c r="M37" i="21" s="1"/>
  <c r="N37" i="21" s="1"/>
  <c r="O37" i="21" s="1"/>
  <c r="P37" i="21" s="1"/>
  <c r="Q37" i="21" s="1"/>
  <c r="R37" i="21" s="1"/>
  <c r="S37" i="21" s="1"/>
  <c r="T37" i="21" s="1"/>
  <c r="U37" i="21" s="1"/>
  <c r="V37" i="21" s="1"/>
  <c r="E32" i="21"/>
  <c r="F32" i="21" s="1"/>
  <c r="G32" i="21" s="1"/>
  <c r="H32" i="21" s="1"/>
  <c r="I32" i="21" s="1"/>
  <c r="J32" i="21" s="1"/>
  <c r="K32" i="21" s="1"/>
  <c r="L32" i="21" s="1"/>
  <c r="M32" i="21" s="1"/>
  <c r="N32" i="21" s="1"/>
  <c r="O32" i="21" s="1"/>
  <c r="P32" i="21" s="1"/>
  <c r="Q32" i="21" s="1"/>
  <c r="R32" i="21" s="1"/>
  <c r="S32" i="21" s="1"/>
  <c r="T32" i="21" s="1"/>
  <c r="U32" i="21" s="1"/>
  <c r="V32" i="21" s="1"/>
  <c r="E36" i="21"/>
  <c r="F36" i="21" s="1"/>
  <c r="G36" i="21" s="1"/>
  <c r="H36" i="21" s="1"/>
  <c r="I36" i="21" s="1"/>
  <c r="J36" i="21" s="1"/>
  <c r="K36" i="21" s="1"/>
  <c r="L36" i="21" s="1"/>
  <c r="M36" i="21" s="1"/>
  <c r="N36" i="21" s="1"/>
  <c r="O36" i="21" s="1"/>
  <c r="P36" i="21" s="1"/>
  <c r="Q36" i="21" s="1"/>
  <c r="R36" i="21" s="1"/>
  <c r="S36" i="21" s="1"/>
  <c r="T36" i="21" s="1"/>
  <c r="U36" i="21" s="1"/>
  <c r="V36" i="21" s="1"/>
  <c r="E31" i="21"/>
  <c r="F31" i="21" s="1"/>
  <c r="G31" i="21" s="1"/>
  <c r="H31" i="21" s="1"/>
  <c r="I31" i="21" s="1"/>
  <c r="J31" i="21" s="1"/>
  <c r="K31" i="21" s="1"/>
  <c r="L31" i="21" s="1"/>
  <c r="M31" i="21" s="1"/>
  <c r="N31" i="21" s="1"/>
  <c r="O31" i="21" s="1"/>
  <c r="P31" i="21" s="1"/>
  <c r="Q31" i="21" s="1"/>
  <c r="R31" i="21" s="1"/>
  <c r="S31" i="21" s="1"/>
  <c r="T31" i="21" s="1"/>
  <c r="U31" i="21" s="1"/>
  <c r="V31" i="21" s="1"/>
  <c r="D10" i="21"/>
  <c r="D11" i="21" s="1"/>
  <c r="D12" i="21" s="1"/>
  <c r="D13" i="21" s="1"/>
  <c r="D14" i="21" s="1"/>
  <c r="D15" i="21" s="1"/>
  <c r="D16" i="21" s="1"/>
  <c r="D17" i="21" s="1"/>
  <c r="D18" i="21" s="1"/>
  <c r="E10" i="21"/>
  <c r="E11" i="21" s="1"/>
  <c r="E12" i="21" s="1"/>
  <c r="E13" i="21" s="1"/>
  <c r="E14" i="21" s="1"/>
  <c r="E15" i="21" s="1"/>
  <c r="E16" i="21" s="1"/>
  <c r="E17" i="21" s="1"/>
  <c r="E18" i="21" s="1"/>
  <c r="AI10" i="21"/>
  <c r="AI11" i="21" s="1"/>
  <c r="AF10" i="21"/>
  <c r="AF11" i="21" s="1"/>
  <c r="AC10" i="21"/>
  <c r="AC11" i="21" s="1"/>
  <c r="Z10" i="21"/>
  <c r="Z11" i="21" s="1"/>
  <c r="D6" i="21"/>
  <c r="D5" i="21" s="1"/>
  <c r="D4" i="21" s="1"/>
  <c r="D3" i="21" s="1"/>
  <c r="E6" i="21"/>
  <c r="E5" i="21" s="1"/>
  <c r="E4" i="21" s="1"/>
  <c r="E3" i="21" s="1"/>
  <c r="D18" i="26"/>
  <c r="E18" i="26" s="1"/>
  <c r="F18" i="26" s="1"/>
  <c r="G18" i="26" s="1"/>
  <c r="H18" i="26" s="1"/>
  <c r="I18" i="26" s="1"/>
  <c r="J18" i="26" s="1"/>
  <c r="K18" i="26" s="1"/>
  <c r="L18" i="26" s="1"/>
  <c r="M18" i="26" s="1"/>
  <c r="N18" i="26" s="1"/>
  <c r="O18" i="26" s="1"/>
  <c r="P18" i="26" s="1"/>
  <c r="Q18" i="26" s="1"/>
  <c r="R18" i="26" s="1"/>
  <c r="J5" i="26"/>
  <c r="K5" i="26" s="1"/>
  <c r="L5" i="26" s="1"/>
  <c r="M5" i="26" s="1"/>
  <c r="N5" i="26" s="1"/>
  <c r="O5" i="26" s="1"/>
  <c r="P5" i="26" s="1"/>
  <c r="Q5" i="26" s="1"/>
  <c r="R5" i="26" s="1"/>
  <c r="J6" i="26"/>
  <c r="K6" i="26" s="1"/>
  <c r="L6" i="26" s="1"/>
  <c r="M6" i="26" s="1"/>
  <c r="N6" i="26" s="1"/>
  <c r="O6" i="26" s="1"/>
  <c r="P6" i="26" s="1"/>
  <c r="Q6" i="26" s="1"/>
  <c r="R6" i="26" s="1"/>
  <c r="D12" i="26"/>
  <c r="E12" i="26" s="1"/>
  <c r="F12" i="26" s="1"/>
  <c r="G12" i="26" s="1"/>
  <c r="H12" i="26" s="1"/>
  <c r="I12" i="26" s="1"/>
  <c r="J12" i="26" s="1"/>
  <c r="K12" i="26" s="1"/>
  <c r="L12" i="26" s="1"/>
  <c r="M12" i="26" s="1"/>
  <c r="N12" i="26" s="1"/>
  <c r="O12" i="26" s="1"/>
  <c r="P12" i="26" s="1"/>
  <c r="Q12" i="26" s="1"/>
  <c r="R12" i="26" s="1"/>
  <c r="D19" i="26"/>
  <c r="E19" i="26" s="1"/>
  <c r="F19" i="26" s="1"/>
  <c r="G19" i="26" s="1"/>
  <c r="H19" i="26" s="1"/>
  <c r="I19" i="26" s="1"/>
  <c r="J19" i="26" s="1"/>
  <c r="K19" i="26" s="1"/>
  <c r="L19" i="26" s="1"/>
  <c r="M19" i="26" s="1"/>
  <c r="N19" i="26" s="1"/>
  <c r="O19" i="26" s="1"/>
  <c r="P19" i="26" s="1"/>
  <c r="Q19" i="26" s="1"/>
  <c r="R19" i="26" s="1"/>
  <c r="D13" i="26"/>
  <c r="E13" i="26" s="1"/>
  <c r="F13" i="26" s="1"/>
  <c r="G13" i="26" s="1"/>
  <c r="H13" i="26" s="1"/>
  <c r="I13" i="26" s="1"/>
  <c r="J13" i="26" s="1"/>
  <c r="K13" i="26" s="1"/>
  <c r="L13" i="26" s="1"/>
  <c r="M13" i="26" s="1"/>
  <c r="N13" i="26" s="1"/>
  <c r="O13" i="26" s="1"/>
  <c r="P13" i="26" s="1"/>
  <c r="Q13" i="26" s="1"/>
  <c r="R13" i="26" s="1"/>
  <c r="D20" i="26"/>
  <c r="E20" i="26" s="1"/>
  <c r="F20" i="26" s="1"/>
  <c r="G20" i="26" s="1"/>
  <c r="H20" i="26" s="1"/>
  <c r="I20" i="26" s="1"/>
  <c r="J20" i="26" s="1"/>
  <c r="K20" i="26" s="1"/>
  <c r="L20" i="26" s="1"/>
  <c r="M20" i="26" s="1"/>
  <c r="N20" i="26" s="1"/>
  <c r="O20" i="26" s="1"/>
  <c r="P20" i="26" s="1"/>
  <c r="Q20" i="26" s="1"/>
  <c r="R20" i="26" s="1"/>
  <c r="D14" i="26"/>
  <c r="E14" i="26" s="1"/>
  <c r="F14" i="26" s="1"/>
  <c r="G14" i="26" s="1"/>
  <c r="H14" i="26" s="1"/>
  <c r="I14" i="26" s="1"/>
  <c r="J14" i="26" s="1"/>
  <c r="K14" i="26" s="1"/>
  <c r="L14" i="26" s="1"/>
  <c r="M14" i="26" s="1"/>
  <c r="N14" i="26" s="1"/>
  <c r="O14" i="26" s="1"/>
  <c r="P14" i="26" s="1"/>
  <c r="Q14" i="26" s="1"/>
  <c r="R14" i="26" s="1"/>
  <c r="D21" i="26"/>
  <c r="E21" i="26" s="1"/>
  <c r="F21" i="26" s="1"/>
  <c r="G21" i="26" s="1"/>
  <c r="H21" i="26" s="1"/>
  <c r="I21" i="26" s="1"/>
  <c r="J21" i="26" s="1"/>
  <c r="K21" i="26" s="1"/>
  <c r="L21" i="26" s="1"/>
  <c r="M21" i="26" s="1"/>
  <c r="N21" i="26" s="1"/>
  <c r="O21" i="26" s="1"/>
  <c r="P21" i="26" s="1"/>
  <c r="Q21" i="26" s="1"/>
  <c r="R21" i="26" s="1"/>
  <c r="D15" i="26"/>
  <c r="E15" i="26" s="1"/>
  <c r="F15" i="26" s="1"/>
  <c r="G15" i="26" s="1"/>
  <c r="H15" i="26" s="1"/>
  <c r="I15" i="26" s="1"/>
  <c r="J15" i="26" s="1"/>
  <c r="K15" i="26" s="1"/>
  <c r="L15" i="26" s="1"/>
  <c r="M15" i="26" s="1"/>
  <c r="N15" i="26" s="1"/>
  <c r="O15" i="26" s="1"/>
  <c r="P15" i="26" s="1"/>
  <c r="Q15" i="26" s="1"/>
  <c r="R15" i="26" s="1"/>
  <c r="F5" i="26"/>
  <c r="E5" i="26" s="1"/>
  <c r="D5" i="26" s="1"/>
  <c r="C5" i="26" s="1"/>
  <c r="F6" i="26"/>
  <c r="E6" i="26" s="1"/>
  <c r="D6" i="26" s="1"/>
  <c r="C6" i="26" s="1"/>
  <c r="D21" i="27"/>
  <c r="D37" i="27" s="1"/>
  <c r="E37" i="27" s="1"/>
  <c r="F37" i="27" s="1"/>
  <c r="G37" i="27" s="1"/>
  <c r="H37" i="27" s="1"/>
  <c r="I37" i="27" s="1"/>
  <c r="J37" i="27" s="1"/>
  <c r="K37" i="27" s="1"/>
  <c r="L37" i="27" s="1"/>
  <c r="M37" i="27" s="1"/>
  <c r="N37" i="27" s="1"/>
  <c r="O37" i="27" s="1"/>
  <c r="P37" i="27" s="1"/>
  <c r="Q37" i="27" s="1"/>
  <c r="R37" i="27" s="1"/>
  <c r="S37" i="27" s="1"/>
  <c r="K6" i="27"/>
  <c r="L6" i="27" s="1"/>
  <c r="M6" i="27" s="1"/>
  <c r="N6" i="27" s="1"/>
  <c r="O6" i="27" s="1"/>
  <c r="P6" i="27" s="1"/>
  <c r="Q6" i="27" s="1"/>
  <c r="R6" i="27" s="1"/>
  <c r="S6" i="27" s="1"/>
  <c r="K7" i="27"/>
  <c r="L7" i="27" s="1"/>
  <c r="M7" i="27" s="1"/>
  <c r="N7" i="27" s="1"/>
  <c r="O7" i="27" s="1"/>
  <c r="P7" i="27" s="1"/>
  <c r="Q7" i="27" s="1"/>
  <c r="R7" i="27" s="1"/>
  <c r="S7" i="27" s="1"/>
  <c r="F14" i="27"/>
  <c r="G14" i="27" s="1"/>
  <c r="H14" i="27" s="1"/>
  <c r="I14" i="27" s="1"/>
  <c r="J14" i="27" s="1"/>
  <c r="K14" i="27" s="1"/>
  <c r="L14" i="27" s="1"/>
  <c r="M14" i="27" s="1"/>
  <c r="N14" i="27" s="1"/>
  <c r="O14" i="27" s="1"/>
  <c r="P14" i="27" s="1"/>
  <c r="Q14" i="27" s="1"/>
  <c r="R14" i="27" s="1"/>
  <c r="S14" i="27" s="1"/>
  <c r="D22" i="27"/>
  <c r="D38" i="27" s="1"/>
  <c r="E38" i="27" s="1"/>
  <c r="F38" i="27" s="1"/>
  <c r="G38" i="27" s="1"/>
  <c r="H38" i="27" s="1"/>
  <c r="I38" i="27" s="1"/>
  <c r="J38" i="27" s="1"/>
  <c r="K38" i="27" s="1"/>
  <c r="L38" i="27" s="1"/>
  <c r="M38" i="27" s="1"/>
  <c r="N38" i="27" s="1"/>
  <c r="O38" i="27" s="1"/>
  <c r="P38" i="27" s="1"/>
  <c r="Q38" i="27" s="1"/>
  <c r="R38" i="27" s="1"/>
  <c r="S38" i="27" s="1"/>
  <c r="F15" i="27"/>
  <c r="G15" i="27" s="1"/>
  <c r="H15" i="27" s="1"/>
  <c r="I15" i="27" s="1"/>
  <c r="J15" i="27" s="1"/>
  <c r="K15" i="27" s="1"/>
  <c r="L15" i="27" s="1"/>
  <c r="M15" i="27" s="1"/>
  <c r="N15" i="27" s="1"/>
  <c r="O15" i="27" s="1"/>
  <c r="P15" i="27" s="1"/>
  <c r="Q15" i="27" s="1"/>
  <c r="R15" i="27" s="1"/>
  <c r="S15" i="27" s="1"/>
  <c r="D23" i="27"/>
  <c r="D39" i="27" s="1"/>
  <c r="E39" i="27" s="1"/>
  <c r="F39" i="27" s="1"/>
  <c r="G39" i="27" s="1"/>
  <c r="H39" i="27" s="1"/>
  <c r="I39" i="27" s="1"/>
  <c r="J39" i="27" s="1"/>
  <c r="K39" i="27" s="1"/>
  <c r="L39" i="27" s="1"/>
  <c r="M39" i="27" s="1"/>
  <c r="N39" i="27" s="1"/>
  <c r="O39" i="27" s="1"/>
  <c r="P39" i="27" s="1"/>
  <c r="Q39" i="27" s="1"/>
  <c r="R39" i="27" s="1"/>
  <c r="S39" i="27" s="1"/>
  <c r="E16" i="27"/>
  <c r="F16" i="27" s="1"/>
  <c r="G16" i="27" s="1"/>
  <c r="H16" i="27" s="1"/>
  <c r="I16" i="27" s="1"/>
  <c r="J16" i="27" s="1"/>
  <c r="K16" i="27" s="1"/>
  <c r="L16" i="27" s="1"/>
  <c r="M16" i="27" s="1"/>
  <c r="N16" i="27" s="1"/>
  <c r="O16" i="27" s="1"/>
  <c r="P16" i="27" s="1"/>
  <c r="Q16" i="27" s="1"/>
  <c r="R16" i="27" s="1"/>
  <c r="S16" i="27" s="1"/>
  <c r="D24" i="27"/>
  <c r="D40" i="27" s="1"/>
  <c r="E17" i="27"/>
  <c r="F17" i="27" s="1"/>
  <c r="G17" i="27" s="1"/>
  <c r="H17" i="27" s="1"/>
  <c r="I17" i="27" s="1"/>
  <c r="J17" i="27" s="1"/>
  <c r="K17" i="27" s="1"/>
  <c r="L17" i="27" s="1"/>
  <c r="M17" i="27" s="1"/>
  <c r="N17" i="27" s="1"/>
  <c r="O17" i="27" s="1"/>
  <c r="P17" i="27" s="1"/>
  <c r="Q17" i="27" s="1"/>
  <c r="R17" i="27" s="1"/>
  <c r="S17" i="27" s="1"/>
  <c r="S41" i="27"/>
  <c r="E18" i="27"/>
  <c r="R41" i="27"/>
  <c r="Q41" i="27"/>
  <c r="P41" i="27"/>
  <c r="O41" i="27"/>
  <c r="N41" i="27"/>
  <c r="M41" i="27"/>
  <c r="L41" i="27"/>
  <c r="K41" i="27"/>
  <c r="J41" i="27"/>
  <c r="I41" i="27"/>
  <c r="H41" i="27"/>
  <c r="G6" i="27"/>
  <c r="F6" i="27" s="1"/>
  <c r="E6" i="27" s="1"/>
  <c r="D6" i="27" s="1"/>
  <c r="G7" i="27"/>
  <c r="F7" i="27" s="1"/>
  <c r="E7" i="27" s="1"/>
  <c r="D7" i="27" s="1"/>
  <c r="G41" i="27"/>
  <c r="F41" i="27"/>
  <c r="E41" i="27"/>
  <c r="D25" i="27"/>
  <c r="D41" i="27" s="1"/>
  <c r="D48" i="27" s="1"/>
  <c r="S21" i="27"/>
  <c r="S22" i="27"/>
  <c r="S23" i="27"/>
  <c r="S24" i="27"/>
  <c r="R21" i="27"/>
  <c r="R22" i="27"/>
  <c r="R23" i="27"/>
  <c r="R24" i="27"/>
  <c r="Q21" i="27"/>
  <c r="Q22" i="27"/>
  <c r="Q23" i="27"/>
  <c r="Q24" i="27"/>
  <c r="P21" i="27"/>
  <c r="P22" i="27"/>
  <c r="P23" i="27"/>
  <c r="P24" i="27"/>
  <c r="O21" i="27"/>
  <c r="O22" i="27"/>
  <c r="O23" i="27"/>
  <c r="O24" i="27"/>
  <c r="N21" i="27"/>
  <c r="N22" i="27"/>
  <c r="N23" i="27"/>
  <c r="N24" i="27"/>
  <c r="M21" i="27"/>
  <c r="M22" i="27"/>
  <c r="M23" i="27"/>
  <c r="M24" i="27"/>
  <c r="L21" i="27"/>
  <c r="L22" i="27"/>
  <c r="L23" i="27"/>
  <c r="L24" i="27"/>
  <c r="K21" i="27"/>
  <c r="K22" i="27"/>
  <c r="K23" i="27"/>
  <c r="K24" i="27"/>
  <c r="J21" i="27"/>
  <c r="J22" i="27"/>
  <c r="J23" i="27"/>
  <c r="J24" i="27"/>
  <c r="I21" i="27"/>
  <c r="I22" i="27"/>
  <c r="I23" i="27"/>
  <c r="I24" i="27"/>
  <c r="H21" i="27"/>
  <c r="H22" i="27"/>
  <c r="H23" i="27"/>
  <c r="H24" i="27"/>
  <c r="G21" i="27"/>
  <c r="G22" i="27"/>
  <c r="G23" i="27"/>
  <c r="G24" i="27"/>
  <c r="F21" i="27"/>
  <c r="F22" i="27"/>
  <c r="F23" i="27"/>
  <c r="F24" i="27"/>
  <c r="E21" i="27"/>
  <c r="E22" i="27"/>
  <c r="E23" i="27"/>
  <c r="E24" i="27"/>
  <c r="S25" i="27"/>
  <c r="R25" i="27"/>
  <c r="Q25" i="27"/>
  <c r="P25" i="27"/>
  <c r="O25" i="27"/>
  <c r="N25" i="27"/>
  <c r="M25" i="27"/>
  <c r="L25" i="27"/>
  <c r="K25" i="27"/>
  <c r="J25" i="27"/>
  <c r="I25" i="27"/>
  <c r="H25" i="27"/>
  <c r="G25" i="27"/>
  <c r="F25" i="27"/>
  <c r="E25" i="27"/>
  <c r="C847" i="16"/>
  <c r="C19" i="9"/>
  <c r="B848" i="16"/>
  <c r="C848" i="16"/>
  <c r="C849" i="16"/>
  <c r="B849" i="16"/>
  <c r="C850" i="16"/>
  <c r="B850" i="16"/>
  <c r="B851" i="16"/>
  <c r="C851" i="16"/>
  <c r="C852" i="16"/>
  <c r="B852" i="16"/>
  <c r="B853" i="16"/>
  <c r="C853" i="16"/>
  <c r="C854" i="16"/>
  <c r="B854" i="16"/>
  <c r="C855" i="16"/>
  <c r="B855" i="16"/>
  <c r="C856" i="16"/>
  <c r="B856" i="16"/>
  <c r="C857" i="16"/>
  <c r="B857" i="16"/>
  <c r="C858" i="16"/>
  <c r="B858" i="16"/>
  <c r="B859" i="16"/>
  <c r="C859" i="16"/>
  <c r="C860" i="16"/>
  <c r="B860" i="16"/>
  <c r="B861" i="16"/>
  <c r="C861" i="16"/>
  <c r="B862" i="16"/>
  <c r="C862" i="16"/>
  <c r="C863" i="16"/>
  <c r="B863" i="16"/>
  <c r="C864" i="16"/>
  <c r="B864" i="16"/>
  <c r="B865" i="16"/>
  <c r="C865" i="16"/>
  <c r="C866" i="16"/>
  <c r="B866" i="16"/>
  <c r="C867" i="16"/>
  <c r="B867" i="16"/>
  <c r="C868" i="16"/>
  <c r="B868" i="16"/>
  <c r="B869" i="16"/>
  <c r="C869" i="16"/>
  <c r="C870" i="16"/>
  <c r="B870" i="16"/>
  <c r="A872" i="16"/>
  <c r="C871" i="16"/>
  <c r="B871" i="16"/>
  <c r="BJ26" i="22"/>
  <c r="AK26" i="22"/>
  <c r="C1" i="22"/>
  <c r="C19" i="3" l="1"/>
  <c r="B19" i="3"/>
  <c r="A745" i="16"/>
  <c r="B745" i="16" s="1"/>
  <c r="L19" i="3"/>
  <c r="O24" i="21"/>
  <c r="P24" i="21" s="1"/>
  <c r="Q24" i="21" s="1"/>
  <c r="R24" i="21" s="1"/>
  <c r="S24" i="21" s="1"/>
  <c r="T24" i="21" s="1"/>
  <c r="U24" i="21" s="1"/>
  <c r="V24" i="21" s="1"/>
  <c r="AX26" i="22"/>
  <c r="J26" i="22"/>
  <c r="I7" i="3" s="1"/>
  <c r="Z7" i="3" s="1"/>
  <c r="AV26" i="22"/>
  <c r="K26" i="22"/>
  <c r="I8" i="3" s="1"/>
  <c r="Z8" i="3" s="1"/>
  <c r="I14" i="3"/>
  <c r="Z14" i="3" s="1"/>
  <c r="AC26" i="22"/>
  <c r="BA26" i="22"/>
  <c r="AQ26" i="22"/>
  <c r="AY26" i="22"/>
  <c r="BO26" i="22"/>
  <c r="BH26" i="22"/>
  <c r="BM26" i="22"/>
  <c r="AG26" i="22"/>
  <c r="I19" i="3"/>
  <c r="Z19" i="3" s="1"/>
  <c r="I13" i="3"/>
  <c r="Z13" i="3" s="1"/>
  <c r="AN26" i="22"/>
  <c r="G26" i="22"/>
  <c r="I4" i="3" s="1"/>
  <c r="Z4" i="3" s="1"/>
  <c r="E33" i="27"/>
  <c r="I17" i="3"/>
  <c r="Z17" i="3" s="1"/>
  <c r="D33" i="27"/>
  <c r="I12" i="3"/>
  <c r="Z12" i="3" s="1"/>
  <c r="BE26" i="22"/>
  <c r="AF26" i="22"/>
  <c r="AJ26" i="22"/>
  <c r="BG26" i="22"/>
  <c r="BC26" i="22"/>
  <c r="AU26" i="22"/>
  <c r="AE26" i="22"/>
  <c r="A20" i="3"/>
  <c r="C20" i="3" s="1"/>
  <c r="BN26" i="22"/>
  <c r="AH26" i="22"/>
  <c r="AB26" i="22"/>
  <c r="AW26" i="22"/>
  <c r="C744" i="16"/>
  <c r="BP26" i="22"/>
  <c r="BQ26" i="22" s="1"/>
  <c r="BR26" i="22" s="1"/>
  <c r="BI26" i="22"/>
  <c r="AO26" i="22"/>
  <c r="AP26" i="22"/>
  <c r="I18" i="3"/>
  <c r="Z18" i="3" s="1"/>
  <c r="A662" i="16"/>
  <c r="AM26" i="22"/>
  <c r="BF26" i="22"/>
  <c r="AZ26" i="22"/>
  <c r="AT26" i="22"/>
  <c r="AL26" i="22"/>
  <c r="F26" i="22"/>
  <c r="I3" i="3" s="1"/>
  <c r="Z3" i="3" s="1"/>
  <c r="BL26" i="22"/>
  <c r="AS26" i="22"/>
  <c r="M26" i="22"/>
  <c r="I10" i="3" s="1"/>
  <c r="Z10" i="3" s="1"/>
  <c r="E26" i="22"/>
  <c r="E31" i="2"/>
  <c r="AR26" i="22"/>
  <c r="C661" i="16"/>
  <c r="BD26" i="22"/>
  <c r="AI26" i="22"/>
  <c r="E40" i="27"/>
  <c r="B762" i="20"/>
  <c r="C762" i="20"/>
  <c r="I762" i="20"/>
  <c r="C557" i="16"/>
  <c r="B557" i="16"/>
  <c r="A558" i="16"/>
  <c r="F18" i="27"/>
  <c r="F48" i="27" s="1"/>
  <c r="E48" i="27"/>
  <c r="B872" i="16"/>
  <c r="C872" i="16"/>
  <c r="A873" i="16"/>
  <c r="I16" i="3"/>
  <c r="Z16" i="3" s="1"/>
  <c r="I11" i="3"/>
  <c r="Z11" i="3" s="1"/>
  <c r="I15" i="3"/>
  <c r="Z15" i="3" s="1"/>
  <c r="L26" i="22"/>
  <c r="I9" i="3" s="1"/>
  <c r="Z9" i="3" s="1"/>
  <c r="H26" i="22"/>
  <c r="I5" i="3" s="1"/>
  <c r="Z5" i="3" s="1"/>
  <c r="I6" i="3"/>
  <c r="Z6" i="3" s="1"/>
  <c r="A746" i="16" l="1"/>
  <c r="B746" i="16" s="1"/>
  <c r="C745" i="16"/>
  <c r="T20" i="3"/>
  <c r="L20" i="3"/>
  <c r="B20" i="3"/>
  <c r="I20" i="3"/>
  <c r="Z20" i="3" s="1"/>
  <c r="A21" i="3"/>
  <c r="T21" i="3" s="1"/>
  <c r="E19" i="9"/>
  <c r="F19" i="9"/>
  <c r="B662" i="16"/>
  <c r="C662" i="16"/>
  <c r="A663" i="16"/>
  <c r="B558" i="16"/>
  <c r="C558" i="16"/>
  <c r="A559" i="16"/>
  <c r="B873" i="16"/>
  <c r="C873" i="16"/>
  <c r="A874" i="16"/>
  <c r="B763" i="20"/>
  <c r="I763" i="20"/>
  <c r="C763" i="20"/>
  <c r="F40" i="27"/>
  <c r="G18" i="27"/>
  <c r="F33" i="27"/>
  <c r="A747" i="16" l="1"/>
  <c r="A748" i="16" s="1"/>
  <c r="B748" i="16" s="1"/>
  <c r="C746" i="16"/>
  <c r="B747" i="16"/>
  <c r="L21" i="3"/>
  <c r="C21" i="3"/>
  <c r="I21" i="3"/>
  <c r="Z21" i="3" s="1"/>
  <c r="B21" i="3"/>
  <c r="A22" i="3"/>
  <c r="I22" i="3" s="1"/>
  <c r="Z22" i="3" s="1"/>
  <c r="A664" i="16"/>
  <c r="C663" i="16"/>
  <c r="B663" i="16"/>
  <c r="I764" i="20"/>
  <c r="B764" i="20"/>
  <c r="C764" i="20"/>
  <c r="A749" i="16"/>
  <c r="G40" i="27"/>
  <c r="G33" i="27"/>
  <c r="G48" i="27"/>
  <c r="H18" i="27"/>
  <c r="B874" i="16"/>
  <c r="A875" i="16"/>
  <c r="C874" i="16"/>
  <c r="B559" i="16"/>
  <c r="A560" i="16"/>
  <c r="C559" i="16"/>
  <c r="C748" i="16" l="1"/>
  <c r="C747" i="16"/>
  <c r="T22" i="3"/>
  <c r="B22" i="3"/>
  <c r="L22" i="3"/>
  <c r="A23" i="3"/>
  <c r="A24" i="3" s="1"/>
  <c r="C22" i="3"/>
  <c r="C664" i="16"/>
  <c r="A665" i="16"/>
  <c r="B664" i="16"/>
  <c r="I18" i="27"/>
  <c r="H33" i="27"/>
  <c r="H48" i="27"/>
  <c r="A750" i="16"/>
  <c r="B749" i="16"/>
  <c r="C749" i="16"/>
  <c r="I765" i="20"/>
  <c r="B765" i="20"/>
  <c r="C765" i="20"/>
  <c r="C875" i="16"/>
  <c r="B875" i="16"/>
  <c r="A876" i="16"/>
  <c r="B560" i="16"/>
  <c r="C560" i="16"/>
  <c r="A561" i="16"/>
  <c r="H40" i="27"/>
  <c r="I23" i="3" l="1"/>
  <c r="Z23" i="3" s="1"/>
  <c r="C23" i="3"/>
  <c r="T23" i="3"/>
  <c r="L23" i="3"/>
  <c r="B23" i="3"/>
  <c r="A666" i="16"/>
  <c r="C665" i="16"/>
  <c r="B665" i="16"/>
  <c r="B766" i="20"/>
  <c r="C766" i="20"/>
  <c r="I766" i="20"/>
  <c r="I48" i="27"/>
  <c r="J18" i="27"/>
  <c r="I33" i="27"/>
  <c r="C750" i="16"/>
  <c r="A751" i="16"/>
  <c r="B750" i="16"/>
  <c r="T24" i="3"/>
  <c r="L24" i="3"/>
  <c r="A25" i="3"/>
  <c r="C24" i="3"/>
  <c r="I24" i="3"/>
  <c r="Z24" i="3" s="1"/>
  <c r="B24" i="3"/>
  <c r="A877" i="16"/>
  <c r="C876" i="16"/>
  <c r="B876" i="16"/>
  <c r="I40" i="27"/>
  <c r="A562" i="16"/>
  <c r="B561" i="16"/>
  <c r="C561" i="16"/>
  <c r="C666" i="16" l="1"/>
  <c r="B666" i="16"/>
  <c r="A667" i="16"/>
  <c r="J40" i="27"/>
  <c r="C751" i="16"/>
  <c r="A752" i="16"/>
  <c r="B751" i="16"/>
  <c r="C877" i="16"/>
  <c r="B877" i="16"/>
  <c r="A878" i="16"/>
  <c r="J48" i="27"/>
  <c r="J33" i="27"/>
  <c r="K18" i="27"/>
  <c r="A563" i="16"/>
  <c r="B562" i="16"/>
  <c r="C562" i="16"/>
  <c r="L25" i="3"/>
  <c r="T25" i="3"/>
  <c r="B25" i="3"/>
  <c r="C25" i="3"/>
  <c r="A26" i="3"/>
  <c r="I25" i="3"/>
  <c r="Z25" i="3" s="1"/>
  <c r="B767" i="20"/>
  <c r="I767" i="20"/>
  <c r="C767" i="20"/>
  <c r="C667" i="16" l="1"/>
  <c r="B667" i="16"/>
  <c r="A668" i="16"/>
  <c r="C26" i="3"/>
  <c r="A27" i="3"/>
  <c r="I26" i="3"/>
  <c r="Z26" i="3" s="1"/>
  <c r="B26" i="3"/>
  <c r="T26" i="3"/>
  <c r="L26" i="3"/>
  <c r="B563" i="16"/>
  <c r="A564" i="16"/>
  <c r="C563" i="16"/>
  <c r="K40" i="27"/>
  <c r="C768" i="20"/>
  <c r="I768" i="20"/>
  <c r="B768" i="20"/>
  <c r="C878" i="16"/>
  <c r="B878" i="16"/>
  <c r="A879" i="16"/>
  <c r="A753" i="16"/>
  <c r="C752" i="16"/>
  <c r="B752" i="16"/>
  <c r="L18" i="27"/>
  <c r="K33" i="27"/>
  <c r="K48" i="27"/>
  <c r="A669" i="16" l="1"/>
  <c r="C668" i="16"/>
  <c r="B668" i="16"/>
  <c r="A880" i="16"/>
  <c r="C879" i="16"/>
  <c r="B879" i="16"/>
  <c r="L40" i="27"/>
  <c r="T27" i="3"/>
  <c r="C27" i="3"/>
  <c r="L27" i="3"/>
  <c r="I27" i="3"/>
  <c r="Z27" i="3" s="1"/>
  <c r="B27" i="3"/>
  <c r="A28" i="3"/>
  <c r="M18" i="27"/>
  <c r="L48" i="27"/>
  <c r="L33" i="27"/>
  <c r="C753" i="16"/>
  <c r="A754" i="16"/>
  <c r="B753" i="16"/>
  <c r="I769" i="20"/>
  <c r="C769" i="20"/>
  <c r="B769" i="20"/>
  <c r="A565" i="16"/>
  <c r="C564" i="16"/>
  <c r="B564" i="16"/>
  <c r="C669" i="16" l="1"/>
  <c r="A670" i="16"/>
  <c r="B669" i="16"/>
  <c r="A755" i="16"/>
  <c r="B754" i="16"/>
  <c r="C754" i="16"/>
  <c r="A29" i="3"/>
  <c r="T28" i="3"/>
  <c r="B28" i="3"/>
  <c r="L28" i="3"/>
  <c r="C28" i="3"/>
  <c r="I28" i="3"/>
  <c r="Z28" i="3" s="1"/>
  <c r="M48" i="27"/>
  <c r="N18" i="27"/>
  <c r="M33" i="27"/>
  <c r="B880" i="16"/>
  <c r="A881" i="16"/>
  <c r="C880" i="16"/>
  <c r="I770" i="20"/>
  <c r="C770" i="20"/>
  <c r="B770" i="20"/>
  <c r="M40" i="27"/>
  <c r="B565" i="16"/>
  <c r="A566" i="16"/>
  <c r="C565" i="16"/>
  <c r="B670" i="16" l="1"/>
  <c r="A671" i="16"/>
  <c r="C670" i="16"/>
  <c r="B566" i="16"/>
  <c r="C566" i="16"/>
  <c r="A567" i="16"/>
  <c r="I771" i="20"/>
  <c r="C771" i="20"/>
  <c r="B771" i="20"/>
  <c r="C755" i="16"/>
  <c r="B755" i="16"/>
  <c r="A756" i="16"/>
  <c r="T29" i="3"/>
  <c r="A30" i="3"/>
  <c r="C29" i="3"/>
  <c r="I29" i="3"/>
  <c r="Z29" i="3" s="1"/>
  <c r="B29" i="3"/>
  <c r="L29" i="3"/>
  <c r="N40" i="27"/>
  <c r="A882" i="16"/>
  <c r="C881" i="16"/>
  <c r="B881" i="16"/>
  <c r="N48" i="27"/>
  <c r="O18" i="27"/>
  <c r="N33" i="27"/>
  <c r="B671" i="16" l="1"/>
  <c r="C671" i="16"/>
  <c r="A672" i="16"/>
  <c r="O40" i="27"/>
  <c r="B30" i="3"/>
  <c r="I30" i="3"/>
  <c r="Z30" i="3" s="1"/>
  <c r="L30" i="3"/>
  <c r="A31" i="3"/>
  <c r="T30" i="3"/>
  <c r="C30" i="3"/>
  <c r="C772" i="20"/>
  <c r="B772" i="20"/>
  <c r="I772" i="20"/>
  <c r="B567" i="16"/>
  <c r="C567" i="16"/>
  <c r="A568" i="16"/>
  <c r="P18" i="27"/>
  <c r="O33" i="27"/>
  <c r="O48" i="27"/>
  <c r="C882" i="16"/>
  <c r="B882" i="16"/>
  <c r="A883" i="16"/>
  <c r="A757" i="16"/>
  <c r="B756" i="16"/>
  <c r="C756" i="16"/>
  <c r="A673" i="16" l="1"/>
  <c r="C672" i="16"/>
  <c r="B672" i="16"/>
  <c r="Q18" i="27"/>
  <c r="P33" i="27"/>
  <c r="P48" i="27"/>
  <c r="A758" i="16"/>
  <c r="C757" i="16"/>
  <c r="B757" i="16"/>
  <c r="B568" i="16"/>
  <c r="C568" i="16"/>
  <c r="A569" i="16"/>
  <c r="C773" i="20"/>
  <c r="I773" i="20"/>
  <c r="B773" i="20"/>
  <c r="B883" i="16"/>
  <c r="A884" i="16"/>
  <c r="C883" i="16"/>
  <c r="B31" i="3"/>
  <c r="I31" i="3"/>
  <c r="Z31" i="3" s="1"/>
  <c r="C31" i="3"/>
  <c r="A32" i="3"/>
  <c r="L31" i="3"/>
  <c r="T31" i="3"/>
  <c r="P40" i="27"/>
  <c r="C673" i="16" l="1"/>
  <c r="A674" i="16"/>
  <c r="B673" i="16"/>
  <c r="I774" i="20"/>
  <c r="B774" i="20"/>
  <c r="C774" i="20"/>
  <c r="A759" i="16"/>
  <c r="C758" i="16"/>
  <c r="B758" i="16"/>
  <c r="Q40" i="27"/>
  <c r="I32" i="3"/>
  <c r="Z32" i="3" s="1"/>
  <c r="L32" i="3"/>
  <c r="A33" i="3"/>
  <c r="C32" i="3"/>
  <c r="B32" i="3"/>
  <c r="T32" i="3"/>
  <c r="A885" i="16"/>
  <c r="B884" i="16"/>
  <c r="C884" i="16"/>
  <c r="B569" i="16"/>
  <c r="C569" i="16"/>
  <c r="A570" i="16"/>
  <c r="Q48" i="27"/>
  <c r="R18" i="27"/>
  <c r="Q33" i="27"/>
  <c r="B674" i="16" l="1"/>
  <c r="A675" i="16"/>
  <c r="C674" i="16"/>
  <c r="C775" i="20"/>
  <c r="I775" i="20"/>
  <c r="B775" i="20"/>
  <c r="A571" i="16"/>
  <c r="B570" i="16"/>
  <c r="C570" i="16"/>
  <c r="I33" i="3"/>
  <c r="Z33" i="3" s="1"/>
  <c r="T33" i="3"/>
  <c r="C33" i="3"/>
  <c r="B33" i="3"/>
  <c r="L33" i="3"/>
  <c r="A34" i="3"/>
  <c r="S18" i="27"/>
  <c r="R48" i="27"/>
  <c r="R33" i="27"/>
  <c r="C885" i="16"/>
  <c r="B885" i="16"/>
  <c r="A886" i="16"/>
  <c r="R40" i="27"/>
  <c r="C759" i="16"/>
  <c r="B759" i="16"/>
  <c r="A760" i="16"/>
  <c r="A676" i="16" l="1"/>
  <c r="C675" i="16"/>
  <c r="B675" i="16"/>
  <c r="C886" i="16"/>
  <c r="A887" i="16"/>
  <c r="B886" i="16"/>
  <c r="B571" i="16"/>
  <c r="A572" i="16"/>
  <c r="C571" i="16"/>
  <c r="B760" i="16"/>
  <c r="A761" i="16"/>
  <c r="C760" i="16"/>
  <c r="S40" i="27"/>
  <c r="S48" i="27"/>
  <c r="S33" i="27"/>
  <c r="B776" i="20"/>
  <c r="C776" i="20"/>
  <c r="I776" i="20"/>
  <c r="A35" i="3"/>
  <c r="B34" i="3"/>
  <c r="I34" i="3"/>
  <c r="Z34" i="3" s="1"/>
  <c r="T34" i="3"/>
  <c r="L34" i="3"/>
  <c r="C34" i="3"/>
  <c r="A677" i="16" l="1"/>
  <c r="C676" i="16"/>
  <c r="B676" i="16"/>
  <c r="A36" i="3"/>
  <c r="I35" i="3"/>
  <c r="Z35" i="3" s="1"/>
  <c r="T35" i="3"/>
  <c r="B35" i="3"/>
  <c r="C35" i="3"/>
  <c r="L35" i="3"/>
  <c r="I777" i="20"/>
  <c r="B777" i="20"/>
  <c r="C777" i="20"/>
  <c r="C887" i="16"/>
  <c r="B887" i="16"/>
  <c r="A888" i="16"/>
  <c r="A762" i="16"/>
  <c r="B761" i="16"/>
  <c r="C761" i="16"/>
  <c r="B572" i="16"/>
  <c r="A573" i="16"/>
  <c r="C572" i="16"/>
  <c r="C677" i="16" l="1"/>
  <c r="A678" i="16"/>
  <c r="B677" i="16"/>
  <c r="C573" i="16"/>
  <c r="B573" i="16"/>
  <c r="A574" i="16"/>
  <c r="B762" i="16"/>
  <c r="A763" i="16"/>
  <c r="C762" i="16"/>
  <c r="I778" i="20"/>
  <c r="C778" i="20"/>
  <c r="B778" i="20"/>
  <c r="C888" i="16"/>
  <c r="A889" i="16"/>
  <c r="B888" i="16"/>
  <c r="C36" i="3"/>
  <c r="T36" i="3"/>
  <c r="I36" i="3"/>
  <c r="Z36" i="3" s="1"/>
  <c r="L36" i="3"/>
  <c r="A37" i="3"/>
  <c r="B36" i="3"/>
  <c r="B678" i="16" l="1"/>
  <c r="A679" i="16"/>
  <c r="C678" i="16"/>
  <c r="T37" i="3"/>
  <c r="I37" i="3"/>
  <c r="Z37" i="3" s="1"/>
  <c r="B37" i="3"/>
  <c r="A38" i="3"/>
  <c r="C37" i="3"/>
  <c r="L37" i="3"/>
  <c r="A890" i="16"/>
  <c r="B889" i="16"/>
  <c r="C889" i="16"/>
  <c r="C779" i="20"/>
  <c r="I779" i="20"/>
  <c r="B779" i="20"/>
  <c r="A764" i="16"/>
  <c r="B763" i="16"/>
  <c r="C763" i="16"/>
  <c r="A575" i="16"/>
  <c r="C574" i="16"/>
  <c r="B574" i="16"/>
  <c r="C679" i="16" l="1"/>
  <c r="B679" i="16"/>
  <c r="A680" i="16"/>
  <c r="C38" i="3"/>
  <c r="T38" i="3"/>
  <c r="A39" i="3"/>
  <c r="B38" i="3"/>
  <c r="I38" i="3"/>
  <c r="Z38" i="3" s="1"/>
  <c r="L38" i="3"/>
  <c r="I780" i="20"/>
  <c r="C780" i="20"/>
  <c r="B780" i="20"/>
  <c r="A891" i="16"/>
  <c r="B890" i="16"/>
  <c r="C890" i="16"/>
  <c r="C764" i="16"/>
  <c r="A765" i="16"/>
  <c r="B764" i="16"/>
  <c r="B575" i="16"/>
  <c r="A576" i="16"/>
  <c r="C575" i="16"/>
  <c r="B680" i="16" l="1"/>
  <c r="A681" i="16"/>
  <c r="C680" i="16"/>
  <c r="B576" i="16"/>
  <c r="A577" i="16"/>
  <c r="C576" i="16"/>
  <c r="A766" i="16"/>
  <c r="C765" i="16"/>
  <c r="B765" i="16"/>
  <c r="C781" i="20"/>
  <c r="B781" i="20"/>
  <c r="I781" i="20"/>
  <c r="C891" i="16"/>
  <c r="A892" i="16"/>
  <c r="B891" i="16"/>
  <c r="A40" i="3"/>
  <c r="T39" i="3"/>
  <c r="C39" i="3"/>
  <c r="B39" i="3"/>
  <c r="I39" i="3"/>
  <c r="Z39" i="3" s="1"/>
  <c r="L39" i="3"/>
  <c r="A682" i="16" l="1"/>
  <c r="C681" i="16"/>
  <c r="B681" i="16"/>
  <c r="A893" i="16"/>
  <c r="B892" i="16"/>
  <c r="C892" i="16"/>
  <c r="B766" i="16"/>
  <c r="C766" i="16"/>
  <c r="A767" i="16"/>
  <c r="A578" i="16"/>
  <c r="C577" i="16"/>
  <c r="B577" i="16"/>
  <c r="I40" i="3"/>
  <c r="Z40" i="3" s="1"/>
  <c r="L40" i="3"/>
  <c r="B40" i="3"/>
  <c r="C40" i="3"/>
  <c r="T40" i="3"/>
  <c r="A41" i="3"/>
  <c r="B782" i="20"/>
  <c r="I782" i="20"/>
  <c r="C782" i="20"/>
  <c r="B682" i="16" l="1"/>
  <c r="A683" i="16"/>
  <c r="C682" i="16"/>
  <c r="C783" i="20"/>
  <c r="B783" i="20"/>
  <c r="I783" i="20"/>
  <c r="B41" i="3"/>
  <c r="T41" i="3"/>
  <c r="C41" i="3"/>
  <c r="A42" i="3"/>
  <c r="L41" i="3"/>
  <c r="I41" i="3"/>
  <c r="Z41" i="3" s="1"/>
  <c r="B578" i="16"/>
  <c r="A579" i="16"/>
  <c r="C578" i="16"/>
  <c r="C767" i="16"/>
  <c r="A768" i="16"/>
  <c r="B767" i="16"/>
  <c r="C893" i="16"/>
  <c r="A894" i="16"/>
  <c r="B893" i="16"/>
  <c r="B683" i="16" l="1"/>
  <c r="C683" i="16"/>
  <c r="A684" i="16"/>
  <c r="A580" i="16"/>
  <c r="C579" i="16"/>
  <c r="B579" i="16"/>
  <c r="C42" i="3"/>
  <c r="B42" i="3"/>
  <c r="T42" i="3"/>
  <c r="L42" i="3"/>
  <c r="A43" i="3"/>
  <c r="I42" i="3"/>
  <c r="Z42" i="3" s="1"/>
  <c r="B894" i="16"/>
  <c r="C894" i="16"/>
  <c r="A895" i="16"/>
  <c r="A769" i="16"/>
  <c r="C768" i="16"/>
  <c r="B768" i="16"/>
  <c r="C784" i="20"/>
  <c r="B784" i="20"/>
  <c r="I784" i="20"/>
  <c r="B684" i="16" l="1"/>
  <c r="A685" i="16"/>
  <c r="C684" i="16"/>
  <c r="B769" i="16"/>
  <c r="C769" i="16"/>
  <c r="A770" i="16"/>
  <c r="B895" i="16"/>
  <c r="C895" i="16"/>
  <c r="A896" i="16"/>
  <c r="A581" i="16"/>
  <c r="B580" i="16"/>
  <c r="C580" i="16"/>
  <c r="C785" i="20"/>
  <c r="B785" i="20"/>
  <c r="I785" i="20"/>
  <c r="T43" i="3"/>
  <c r="B43" i="3"/>
  <c r="I43" i="3"/>
  <c r="Z43" i="3" s="1"/>
  <c r="L43" i="3"/>
  <c r="C43" i="3"/>
  <c r="A44" i="3"/>
  <c r="C685" i="16" l="1"/>
  <c r="A686" i="16"/>
  <c r="B685" i="16"/>
  <c r="A45" i="3"/>
  <c r="C44" i="3"/>
  <c r="B44" i="3"/>
  <c r="L44" i="3"/>
  <c r="T44" i="3"/>
  <c r="I44" i="3"/>
  <c r="Z44" i="3" s="1"/>
  <c r="C581" i="16"/>
  <c r="A582" i="16"/>
  <c r="B581" i="16"/>
  <c r="A771" i="16"/>
  <c r="B770" i="16"/>
  <c r="C770" i="16"/>
  <c r="A897" i="16"/>
  <c r="C896" i="16"/>
  <c r="B896" i="16"/>
  <c r="I786" i="20"/>
  <c r="C786" i="20"/>
  <c r="B786" i="20"/>
  <c r="C686" i="16" l="1"/>
  <c r="A687" i="16"/>
  <c r="B686" i="16"/>
  <c r="B582" i="16"/>
  <c r="A583" i="16"/>
  <c r="C582" i="16"/>
  <c r="B771" i="16"/>
  <c r="C771" i="16"/>
  <c r="A772" i="16"/>
  <c r="T45" i="3"/>
  <c r="B45" i="3"/>
  <c r="I45" i="3"/>
  <c r="Z45" i="3" s="1"/>
  <c r="C45" i="3"/>
  <c r="A46" i="3"/>
  <c r="L45" i="3"/>
  <c r="B787" i="20"/>
  <c r="I787" i="20"/>
  <c r="C787" i="20"/>
  <c r="A898" i="16"/>
  <c r="C897" i="16"/>
  <c r="B897" i="16"/>
  <c r="B687" i="16" l="1"/>
  <c r="A688" i="16"/>
  <c r="C687" i="16"/>
  <c r="B788" i="20"/>
  <c r="I788" i="20"/>
  <c r="C788" i="20"/>
  <c r="L46" i="3"/>
  <c r="B46" i="3"/>
  <c r="I46" i="3"/>
  <c r="Z46" i="3" s="1"/>
  <c r="C46" i="3"/>
  <c r="T46" i="3"/>
  <c r="A47" i="3"/>
  <c r="C772" i="16"/>
  <c r="A773" i="16"/>
  <c r="B772" i="16"/>
  <c r="A584" i="16"/>
  <c r="C583" i="16"/>
  <c r="B583" i="16"/>
  <c r="A899" i="16"/>
  <c r="C898" i="16"/>
  <c r="B898" i="16"/>
  <c r="C688" i="16" l="1"/>
  <c r="B688" i="16"/>
  <c r="A689" i="16"/>
  <c r="I47" i="3"/>
  <c r="Z47" i="3" s="1"/>
  <c r="L47" i="3"/>
  <c r="C47" i="3"/>
  <c r="B47" i="3"/>
  <c r="T47" i="3"/>
  <c r="A48" i="3"/>
  <c r="B773" i="16"/>
  <c r="A774" i="16"/>
  <c r="C773" i="16"/>
  <c r="A900" i="16"/>
  <c r="C899" i="16"/>
  <c r="B899" i="16"/>
  <c r="B584" i="16"/>
  <c r="A585" i="16"/>
  <c r="C584" i="16"/>
  <c r="C789" i="20"/>
  <c r="I789" i="20"/>
  <c r="B789" i="20"/>
  <c r="C689" i="16" l="1"/>
  <c r="A690" i="16"/>
  <c r="B689" i="16"/>
  <c r="A775" i="16"/>
  <c r="B774" i="16"/>
  <c r="C774" i="16"/>
  <c r="I790" i="20"/>
  <c r="B790" i="20"/>
  <c r="C790" i="20"/>
  <c r="A586" i="16"/>
  <c r="C585" i="16"/>
  <c r="B585" i="16"/>
  <c r="A901" i="16"/>
  <c r="B900" i="16"/>
  <c r="C900" i="16"/>
  <c r="A49" i="3"/>
  <c r="T48" i="3"/>
  <c r="B48" i="3"/>
  <c r="L48" i="3"/>
  <c r="I48" i="3"/>
  <c r="Z48" i="3" s="1"/>
  <c r="C48" i="3"/>
  <c r="B690" i="16" l="1"/>
  <c r="C690" i="16"/>
  <c r="A691" i="16"/>
  <c r="T49" i="3"/>
  <c r="I49" i="3"/>
  <c r="Z49" i="3" s="1"/>
  <c r="B49" i="3"/>
  <c r="A50" i="3"/>
  <c r="C49" i="3"/>
  <c r="L49" i="3"/>
  <c r="A776" i="16"/>
  <c r="C775" i="16"/>
  <c r="B775" i="16"/>
  <c r="A587" i="16"/>
  <c r="B586" i="16"/>
  <c r="C586" i="16"/>
  <c r="B791" i="20"/>
  <c r="I791" i="20"/>
  <c r="C791" i="20"/>
  <c r="B901" i="16"/>
  <c r="A902" i="16"/>
  <c r="C901" i="16"/>
  <c r="B691" i="16" l="1"/>
  <c r="A692" i="16"/>
  <c r="C691" i="16"/>
  <c r="B902" i="16"/>
  <c r="C902" i="16"/>
  <c r="A903" i="16"/>
  <c r="C792" i="20"/>
  <c r="B792" i="20"/>
  <c r="I792" i="20"/>
  <c r="B776" i="16"/>
  <c r="C776" i="16"/>
  <c r="A777" i="16"/>
  <c r="C587" i="16"/>
  <c r="A588" i="16"/>
  <c r="B587" i="16"/>
  <c r="I50" i="3"/>
  <c r="Z50" i="3" s="1"/>
  <c r="L50" i="3"/>
  <c r="C50" i="3"/>
  <c r="T50" i="3"/>
  <c r="A51" i="3"/>
  <c r="B50" i="3"/>
  <c r="A693" i="16" l="1"/>
  <c r="B692" i="16"/>
  <c r="C692" i="16"/>
  <c r="A778" i="16"/>
  <c r="B777" i="16"/>
  <c r="C777" i="16"/>
  <c r="T51" i="3"/>
  <c r="C51" i="3"/>
  <c r="A52" i="3"/>
  <c r="L51" i="3"/>
  <c r="B51" i="3"/>
  <c r="I51" i="3"/>
  <c r="Z51" i="3" s="1"/>
  <c r="A589" i="16"/>
  <c r="B588" i="16"/>
  <c r="C588" i="16"/>
  <c r="B793" i="20"/>
  <c r="I793" i="20"/>
  <c r="C793" i="20"/>
  <c r="A904" i="16"/>
  <c r="C903" i="16"/>
  <c r="B903" i="16"/>
  <c r="C693" i="16" l="1"/>
  <c r="B693" i="16"/>
  <c r="A694" i="16"/>
  <c r="B794" i="20"/>
  <c r="I794" i="20"/>
  <c r="C794" i="20"/>
  <c r="B904" i="16"/>
  <c r="A905" i="16"/>
  <c r="C904" i="16"/>
  <c r="B778" i="16"/>
  <c r="A779" i="16"/>
  <c r="C778" i="16"/>
  <c r="B589" i="16"/>
  <c r="C589" i="16"/>
  <c r="A590" i="16"/>
  <c r="A53" i="3"/>
  <c r="I52" i="3"/>
  <c r="Z52" i="3" s="1"/>
  <c r="B52" i="3"/>
  <c r="T52" i="3"/>
  <c r="C52" i="3"/>
  <c r="L52" i="3"/>
  <c r="A695" i="16" l="1"/>
  <c r="C694" i="16"/>
  <c r="B694" i="16"/>
  <c r="I53" i="3"/>
  <c r="Z53" i="3" s="1"/>
  <c r="T53" i="3"/>
  <c r="L53" i="3"/>
  <c r="C53" i="3"/>
  <c r="B53" i="3"/>
  <c r="A54" i="3"/>
  <c r="A906" i="16"/>
  <c r="C905" i="16"/>
  <c r="B905" i="16"/>
  <c r="B795" i="20"/>
  <c r="C795" i="20"/>
  <c r="I795" i="20"/>
  <c r="A591" i="16"/>
  <c r="C590" i="16"/>
  <c r="B590" i="16"/>
  <c r="C779" i="16"/>
  <c r="A780" i="16"/>
  <c r="B779" i="16"/>
  <c r="B695" i="16" l="1"/>
  <c r="C695" i="16"/>
  <c r="A696" i="16"/>
  <c r="C54" i="3"/>
  <c r="A55" i="3"/>
  <c r="I54" i="3"/>
  <c r="Z54" i="3" s="1"/>
  <c r="B54" i="3"/>
  <c r="T54" i="3"/>
  <c r="L54" i="3"/>
  <c r="B780" i="16"/>
  <c r="A781" i="16"/>
  <c r="C780" i="16"/>
  <c r="B796" i="20"/>
  <c r="I796" i="20"/>
  <c r="C796" i="20"/>
  <c r="A592" i="16"/>
  <c r="B591" i="16"/>
  <c r="C591" i="16"/>
  <c r="A907" i="16"/>
  <c r="C906" i="16"/>
  <c r="B906" i="16"/>
  <c r="B696" i="16" l="1"/>
  <c r="C696" i="16"/>
  <c r="A697" i="16"/>
  <c r="C55" i="3"/>
  <c r="A56" i="3"/>
  <c r="L55" i="3"/>
  <c r="I55" i="3"/>
  <c r="Z55" i="3" s="1"/>
  <c r="T55" i="3"/>
  <c r="B55" i="3"/>
  <c r="C907" i="16"/>
  <c r="B907" i="16"/>
  <c r="A908" i="16"/>
  <c r="B797" i="20"/>
  <c r="I797" i="20"/>
  <c r="C797" i="20"/>
  <c r="C592" i="16"/>
  <c r="B592" i="16"/>
  <c r="A593" i="16"/>
  <c r="A782" i="16"/>
  <c r="B781" i="16"/>
  <c r="C781" i="16"/>
  <c r="B697" i="16" l="1"/>
  <c r="C697" i="16"/>
  <c r="A698" i="16"/>
  <c r="A594" i="16"/>
  <c r="B593" i="16"/>
  <c r="C593" i="16"/>
  <c r="B56" i="3"/>
  <c r="I56" i="3"/>
  <c r="Z56" i="3" s="1"/>
  <c r="A57" i="3"/>
  <c r="L56" i="3"/>
  <c r="C56" i="3"/>
  <c r="T56" i="3"/>
  <c r="I798" i="20"/>
  <c r="C798" i="20"/>
  <c r="B798" i="20"/>
  <c r="B782" i="16"/>
  <c r="A783" i="16"/>
  <c r="C782" i="16"/>
  <c r="C908" i="16"/>
  <c r="A909" i="16"/>
  <c r="B908" i="16"/>
  <c r="C698" i="16" l="1"/>
  <c r="B698" i="16"/>
  <c r="A699" i="16"/>
  <c r="A595" i="16"/>
  <c r="B594" i="16"/>
  <c r="C594" i="16"/>
  <c r="I57" i="3"/>
  <c r="Z57" i="3" s="1"/>
  <c r="L57" i="3"/>
  <c r="C57" i="3"/>
  <c r="B57" i="3"/>
  <c r="A58" i="3"/>
  <c r="T57" i="3"/>
  <c r="C909" i="16"/>
  <c r="B909" i="16"/>
  <c r="A910" i="16"/>
  <c r="C799" i="20"/>
  <c r="I799" i="20"/>
  <c r="B799" i="20"/>
  <c r="A784" i="16"/>
  <c r="C783" i="16"/>
  <c r="B783" i="16"/>
  <c r="A700" i="16" l="1"/>
  <c r="B699" i="16"/>
  <c r="C699" i="16"/>
  <c r="B784" i="16"/>
  <c r="A785" i="16"/>
  <c r="C784" i="16"/>
  <c r="B800" i="20"/>
  <c r="I800" i="20"/>
  <c r="C800" i="20"/>
  <c r="B910" i="16"/>
  <c r="C910" i="16"/>
  <c r="A911" i="16"/>
  <c r="L58" i="3"/>
  <c r="A59" i="3"/>
  <c r="T58" i="3"/>
  <c r="B58" i="3"/>
  <c r="C58" i="3"/>
  <c r="I58" i="3"/>
  <c r="Z58" i="3" s="1"/>
  <c r="A596" i="16"/>
  <c r="C595" i="16"/>
  <c r="B595" i="16"/>
  <c r="B700" i="16" l="1"/>
  <c r="C700" i="16"/>
  <c r="A701" i="16"/>
  <c r="I801" i="20"/>
  <c r="B801" i="20"/>
  <c r="C801" i="20"/>
  <c r="A786" i="16"/>
  <c r="C785" i="16"/>
  <c r="B785" i="16"/>
  <c r="A912" i="16"/>
  <c r="C911" i="16"/>
  <c r="B911" i="16"/>
  <c r="C596" i="16"/>
  <c r="B596" i="16"/>
  <c r="A597" i="16"/>
  <c r="B59" i="3"/>
  <c r="A60" i="3"/>
  <c r="I59" i="3"/>
  <c r="Z59" i="3" s="1"/>
  <c r="L59" i="3"/>
  <c r="T59" i="3"/>
  <c r="C59" i="3"/>
  <c r="A702" i="16" l="1"/>
  <c r="B701" i="16"/>
  <c r="C701" i="16"/>
  <c r="C802" i="20"/>
  <c r="I802" i="20"/>
  <c r="B802" i="20"/>
  <c r="T60" i="3"/>
  <c r="L60" i="3"/>
  <c r="C60" i="3"/>
  <c r="B60" i="3"/>
  <c r="I60" i="3"/>
  <c r="Z60" i="3" s="1"/>
  <c r="A61" i="3"/>
  <c r="B597" i="16"/>
  <c r="A598" i="16"/>
  <c r="C597" i="16"/>
  <c r="C786" i="16"/>
  <c r="B786" i="16"/>
  <c r="A787" i="16"/>
  <c r="A913" i="16"/>
  <c r="B912" i="16"/>
  <c r="C912" i="16"/>
  <c r="C702" i="16" l="1"/>
  <c r="B702" i="16"/>
  <c r="A703" i="16"/>
  <c r="A914" i="16"/>
  <c r="C913" i="16"/>
  <c r="B913" i="16"/>
  <c r="B787" i="16"/>
  <c r="A788" i="16"/>
  <c r="C787" i="16"/>
  <c r="B803" i="20"/>
  <c r="I803" i="20"/>
  <c r="C803" i="20"/>
  <c r="L61" i="3"/>
  <c r="B61" i="3"/>
  <c r="A62" i="3"/>
  <c r="T61" i="3"/>
  <c r="C61" i="3"/>
  <c r="I61" i="3"/>
  <c r="Z61" i="3" s="1"/>
  <c r="A599" i="16"/>
  <c r="C598" i="16"/>
  <c r="B598" i="16"/>
  <c r="C703" i="16" l="1"/>
  <c r="A704" i="16"/>
  <c r="B703" i="16"/>
  <c r="C599" i="16"/>
  <c r="B599" i="16"/>
  <c r="A600" i="16"/>
  <c r="L62" i="3"/>
  <c r="B62" i="3"/>
  <c r="C62" i="3"/>
  <c r="I62" i="3"/>
  <c r="Z62" i="3" s="1"/>
  <c r="A63" i="3"/>
  <c r="T62" i="3"/>
  <c r="B788" i="16"/>
  <c r="A789" i="16"/>
  <c r="C788" i="16"/>
  <c r="B914" i="16"/>
  <c r="C914" i="16"/>
  <c r="A915" i="16"/>
  <c r="C804" i="20"/>
  <c r="I804" i="20"/>
  <c r="B804" i="20"/>
  <c r="A705" i="16" l="1"/>
  <c r="B704" i="16"/>
  <c r="C704" i="16"/>
  <c r="B915" i="16"/>
  <c r="C915" i="16"/>
  <c r="A916" i="16"/>
  <c r="B789" i="16"/>
  <c r="A790" i="16"/>
  <c r="C789" i="16"/>
  <c r="A64" i="3"/>
  <c r="B63" i="3"/>
  <c r="C63" i="3"/>
  <c r="T63" i="3"/>
  <c r="I63" i="3"/>
  <c r="Z63" i="3" s="1"/>
  <c r="L63" i="3"/>
  <c r="C805" i="20"/>
  <c r="I805" i="20"/>
  <c r="B805" i="20"/>
  <c r="C600" i="16"/>
  <c r="B600" i="16"/>
  <c r="A706" i="16" l="1"/>
  <c r="C705" i="16"/>
  <c r="B705" i="16"/>
  <c r="C64" i="3"/>
  <c r="A65" i="3"/>
  <c r="B64" i="3"/>
  <c r="I64" i="3"/>
  <c r="Z64" i="3" s="1"/>
  <c r="T64" i="3"/>
  <c r="L64" i="3"/>
  <c r="B916" i="16"/>
  <c r="C916" i="16"/>
  <c r="A917" i="16"/>
  <c r="B790" i="16"/>
  <c r="A791" i="16"/>
  <c r="C790" i="16"/>
  <c r="I806" i="20"/>
  <c r="C806" i="20"/>
  <c r="B806" i="20"/>
  <c r="B706" i="16" l="1"/>
  <c r="A707" i="16"/>
  <c r="C706" i="16"/>
  <c r="C917" i="16"/>
  <c r="B917" i="16"/>
  <c r="A918" i="16"/>
  <c r="A792" i="16"/>
  <c r="B791" i="16"/>
  <c r="C791" i="16"/>
  <c r="C807" i="20"/>
  <c r="B807" i="20"/>
  <c r="I807" i="20"/>
  <c r="B65" i="3"/>
  <c r="I65" i="3"/>
  <c r="Z65" i="3" s="1"/>
  <c r="C65" i="3"/>
  <c r="L65" i="3"/>
  <c r="T65" i="3"/>
  <c r="C707" i="16" l="1"/>
  <c r="B707" i="16"/>
  <c r="A708" i="16"/>
  <c r="A919" i="16"/>
  <c r="B918" i="16"/>
  <c r="C918" i="16"/>
  <c r="C808" i="20"/>
  <c r="B808" i="20"/>
  <c r="I808" i="20"/>
  <c r="A793" i="16"/>
  <c r="B792" i="16"/>
  <c r="C792" i="16"/>
  <c r="B708" i="16" l="1"/>
  <c r="C708" i="16"/>
  <c r="A709" i="16"/>
  <c r="A920" i="16"/>
  <c r="B919" i="16"/>
  <c r="C919" i="16"/>
  <c r="B793" i="16"/>
  <c r="A794" i="16"/>
  <c r="C793" i="16"/>
  <c r="C809" i="20"/>
  <c r="I809" i="20"/>
  <c r="B809" i="20"/>
  <c r="B709" i="16" l="1"/>
  <c r="A710" i="16"/>
  <c r="C709" i="16"/>
  <c r="C810" i="20"/>
  <c r="I810" i="20"/>
  <c r="B810" i="20"/>
  <c r="C794" i="16"/>
  <c r="A795" i="16"/>
  <c r="B794" i="16"/>
  <c r="A921" i="16"/>
  <c r="C920" i="16"/>
  <c r="B920" i="16"/>
  <c r="C710" i="16" l="1"/>
  <c r="B710" i="16"/>
  <c r="A922" i="16"/>
  <c r="B921" i="16"/>
  <c r="C921" i="16"/>
  <c r="A796" i="16"/>
  <c r="B795" i="16"/>
  <c r="C795" i="16"/>
  <c r="I811" i="20"/>
  <c r="C811" i="20"/>
  <c r="B811" i="20"/>
  <c r="C812" i="20" l="1"/>
  <c r="B812" i="20"/>
  <c r="I812" i="20"/>
  <c r="A797" i="16"/>
  <c r="C796" i="16"/>
  <c r="B796" i="16"/>
  <c r="C922" i="16"/>
  <c r="A923" i="16"/>
  <c r="B922" i="16"/>
  <c r="C923" i="16" l="1"/>
  <c r="A924" i="16"/>
  <c r="B923" i="16"/>
  <c r="B797" i="16"/>
  <c r="A798" i="16"/>
  <c r="C797" i="16"/>
  <c r="I813" i="20"/>
  <c r="B813" i="20"/>
  <c r="C813" i="20"/>
  <c r="C924" i="16" l="1"/>
  <c r="B924" i="16"/>
  <c r="A925" i="16"/>
  <c r="B814" i="20"/>
  <c r="I814" i="20"/>
  <c r="C814" i="20"/>
  <c r="C798" i="16"/>
  <c r="A799" i="16"/>
  <c r="B798" i="16"/>
  <c r="C815" i="20" l="1"/>
  <c r="B815" i="20"/>
  <c r="I815" i="20"/>
  <c r="B925" i="16"/>
  <c r="C925" i="16"/>
  <c r="A926" i="16"/>
  <c r="C799" i="16"/>
  <c r="B799" i="16"/>
  <c r="A800" i="16"/>
  <c r="B816" i="20" l="1"/>
  <c r="I816" i="20"/>
  <c r="C816" i="20"/>
  <c r="B926" i="16"/>
  <c r="C926" i="16"/>
  <c r="A927" i="16"/>
  <c r="A801" i="16"/>
  <c r="B800" i="16"/>
  <c r="C800" i="16"/>
  <c r="B927" i="16" l="1"/>
  <c r="A928" i="16"/>
  <c r="C927" i="16"/>
  <c r="B801" i="16"/>
  <c r="C801" i="16"/>
  <c r="A802" i="16"/>
  <c r="B817" i="20"/>
  <c r="C817" i="20"/>
  <c r="I817" i="20"/>
  <c r="I818" i="20" l="1"/>
  <c r="C818" i="20"/>
  <c r="B818" i="20"/>
  <c r="A803" i="16"/>
  <c r="B802" i="16"/>
  <c r="C802" i="16"/>
  <c r="C928" i="16"/>
  <c r="A929" i="16"/>
  <c r="B928" i="16"/>
  <c r="I819" i="20" l="1"/>
  <c r="B819" i="20"/>
  <c r="C819" i="20"/>
  <c r="B929" i="16"/>
  <c r="A930" i="16"/>
  <c r="C929" i="16"/>
  <c r="B803" i="16"/>
  <c r="A804" i="16"/>
  <c r="C803" i="16"/>
  <c r="B820" i="20" l="1"/>
  <c r="C820" i="20"/>
  <c r="I820" i="20"/>
  <c r="B930" i="16"/>
  <c r="A931" i="16"/>
  <c r="C930" i="16"/>
  <c r="A805" i="16"/>
  <c r="B804" i="16"/>
  <c r="C804" i="16"/>
  <c r="C931" i="16" l="1"/>
  <c r="B931" i="16"/>
  <c r="A932" i="16"/>
  <c r="B821" i="20"/>
  <c r="I821" i="20"/>
  <c r="C821" i="20"/>
  <c r="C805" i="16"/>
  <c r="A806" i="16"/>
  <c r="B805" i="16"/>
  <c r="A933" i="16" l="1"/>
  <c r="C932" i="16"/>
  <c r="B932" i="16"/>
  <c r="A807" i="16"/>
  <c r="C806" i="16"/>
  <c r="B806" i="16"/>
  <c r="C822" i="20"/>
  <c r="I822" i="20"/>
  <c r="B822" i="20"/>
  <c r="C823" i="20" l="1"/>
  <c r="I823" i="20"/>
  <c r="B823" i="20"/>
  <c r="B807" i="16"/>
  <c r="A808" i="16"/>
  <c r="C807" i="16"/>
  <c r="C933" i="16"/>
  <c r="A934" i="16"/>
  <c r="B933" i="16"/>
  <c r="B934" i="16" l="1"/>
  <c r="C934" i="16"/>
  <c r="A935" i="16"/>
  <c r="A809" i="16"/>
  <c r="C808" i="16"/>
  <c r="B808" i="16"/>
  <c r="C824" i="20"/>
  <c r="I824" i="20"/>
  <c r="B824" i="20"/>
  <c r="C825" i="20" l="1"/>
  <c r="B825" i="20"/>
  <c r="I825" i="20"/>
  <c r="A810" i="16"/>
  <c r="C809" i="16"/>
  <c r="B809" i="16"/>
  <c r="B935" i="16"/>
  <c r="A936" i="16"/>
  <c r="C935" i="16"/>
  <c r="B936" i="16" l="1"/>
  <c r="C936" i="16"/>
  <c r="A937" i="16"/>
  <c r="A811" i="16"/>
  <c r="B810" i="16"/>
  <c r="C810" i="16"/>
  <c r="I826" i="20"/>
  <c r="B826" i="20"/>
  <c r="C826" i="20"/>
  <c r="C811" i="16" l="1"/>
  <c r="B811" i="16"/>
  <c r="A812" i="16"/>
  <c r="B937" i="16"/>
  <c r="C937" i="16"/>
  <c r="A938" i="16"/>
  <c r="B827" i="20"/>
  <c r="C827" i="20"/>
  <c r="I827" i="20"/>
  <c r="B828" i="20" l="1"/>
  <c r="I828" i="20"/>
  <c r="C828" i="20"/>
  <c r="A939" i="16"/>
  <c r="C938" i="16"/>
  <c r="B938" i="16"/>
  <c r="A813" i="16"/>
  <c r="C812" i="16"/>
  <c r="B812" i="16"/>
  <c r="B813" i="16" l="1"/>
  <c r="C813" i="16"/>
  <c r="A814" i="16"/>
  <c r="B939" i="16"/>
  <c r="C939" i="16"/>
  <c r="A940" i="16"/>
  <c r="I829" i="20"/>
  <c r="B829" i="20"/>
  <c r="C829" i="20"/>
  <c r="B830" i="20" l="1"/>
  <c r="C830" i="20"/>
  <c r="I830" i="20"/>
  <c r="C940" i="16"/>
  <c r="B940" i="16"/>
  <c r="A941" i="16"/>
  <c r="C814" i="16"/>
  <c r="A815" i="16"/>
  <c r="B814" i="16"/>
  <c r="B941" i="16" l="1"/>
  <c r="A942" i="16"/>
  <c r="C941" i="16"/>
  <c r="C831" i="20"/>
  <c r="B831" i="20"/>
  <c r="I831" i="20"/>
  <c r="C815" i="16"/>
  <c r="B815" i="16"/>
  <c r="A816" i="16"/>
  <c r="B816" i="16" l="1"/>
  <c r="C816" i="16"/>
  <c r="I832" i="20"/>
  <c r="B832" i="20"/>
  <c r="C832" i="20"/>
  <c r="B942" i="16"/>
  <c r="C942" i="16"/>
  <c r="A943" i="16"/>
  <c r="C833" i="20" l="1"/>
  <c r="B833" i="20"/>
  <c r="I833" i="20"/>
  <c r="B943" i="16"/>
  <c r="A944" i="16"/>
  <c r="C943" i="16"/>
  <c r="C944" i="16" l="1"/>
  <c r="A945" i="16"/>
  <c r="B944" i="16"/>
  <c r="I834" i="20"/>
  <c r="B834" i="20"/>
  <c r="C834" i="20"/>
  <c r="I835" i="20" l="1"/>
  <c r="B835" i="20"/>
  <c r="C835" i="20"/>
  <c r="C945" i="16"/>
  <c r="A946" i="16"/>
  <c r="B945" i="16"/>
  <c r="C946" i="16" l="1"/>
  <c r="B946" i="16"/>
  <c r="A947" i="16"/>
  <c r="I836" i="20"/>
  <c r="C836" i="20"/>
  <c r="B836" i="20"/>
  <c r="B837" i="20" l="1"/>
  <c r="C837" i="20"/>
  <c r="I837" i="20"/>
  <c r="B947" i="16"/>
  <c r="C947" i="16"/>
  <c r="A948" i="16"/>
  <c r="C948" i="16" l="1"/>
  <c r="A949" i="16"/>
  <c r="B948" i="16"/>
  <c r="C838" i="20"/>
  <c r="I838" i="20"/>
  <c r="B838" i="20"/>
  <c r="B839" i="20" l="1"/>
  <c r="C839" i="20"/>
  <c r="I839" i="20"/>
  <c r="C949" i="16"/>
  <c r="B949" i="16"/>
  <c r="A950" i="16"/>
  <c r="C950" i="16" l="1"/>
  <c r="B950" i="16"/>
  <c r="A951" i="16"/>
  <c r="B840" i="20"/>
  <c r="C840" i="20"/>
  <c r="I840" i="20"/>
  <c r="B951" i="16" l="1"/>
  <c r="C951" i="16"/>
  <c r="A952" i="16"/>
  <c r="B841" i="20"/>
  <c r="C841" i="20"/>
  <c r="I841" i="20"/>
  <c r="A953" i="16" l="1"/>
  <c r="C952" i="16"/>
  <c r="B952" i="16"/>
  <c r="I842" i="20"/>
  <c r="C842" i="20"/>
  <c r="B842" i="20"/>
  <c r="B843" i="20" l="1"/>
  <c r="C843" i="20"/>
  <c r="I843" i="20"/>
  <c r="A954" i="16"/>
  <c r="B953" i="16"/>
  <c r="C953" i="16"/>
  <c r="C844" i="20" l="1"/>
  <c r="B844" i="20"/>
  <c r="I844" i="20"/>
  <c r="B954" i="16"/>
  <c r="A955" i="16"/>
  <c r="C954" i="16"/>
  <c r="C955" i="16" l="1"/>
  <c r="B955" i="16"/>
  <c r="A956" i="16"/>
  <c r="C845" i="20"/>
  <c r="B845" i="20"/>
  <c r="I845" i="20"/>
  <c r="A957" i="16" l="1"/>
  <c r="C956" i="16"/>
  <c r="B956" i="16"/>
  <c r="C846" i="20"/>
  <c r="B846" i="20"/>
  <c r="I846" i="20"/>
  <c r="I847" i="20" l="1"/>
  <c r="B847" i="20"/>
  <c r="C847" i="20"/>
  <c r="C957" i="16"/>
  <c r="B957" i="16"/>
  <c r="A958" i="16"/>
  <c r="C848" i="20" l="1"/>
  <c r="B848" i="20"/>
  <c r="I848" i="20"/>
  <c r="C958" i="16"/>
  <c r="A959" i="16"/>
  <c r="B958" i="16"/>
  <c r="A960" i="16" l="1"/>
  <c r="C959" i="16"/>
  <c r="B959" i="16"/>
  <c r="B849" i="20"/>
  <c r="I849" i="20"/>
  <c r="C849" i="20"/>
  <c r="I850" i="20" l="1"/>
  <c r="C850" i="20"/>
  <c r="B850" i="20"/>
  <c r="B960" i="16"/>
  <c r="C960" i="16"/>
  <c r="A961" i="16"/>
  <c r="A962" i="16" l="1"/>
  <c r="B961" i="16"/>
  <c r="C961" i="16"/>
  <c r="C851" i="20"/>
  <c r="I851" i="20"/>
  <c r="B851" i="20"/>
  <c r="I852" i="20" l="1"/>
  <c r="B852" i="20"/>
  <c r="C852" i="20"/>
  <c r="A963" i="16"/>
  <c r="B962" i="16"/>
  <c r="C962" i="16"/>
  <c r="B853" i="20" l="1"/>
  <c r="I853" i="20"/>
  <c r="C853" i="20"/>
  <c r="A964" i="16"/>
  <c r="C963" i="16"/>
  <c r="B963" i="16"/>
  <c r="C854" i="20" l="1"/>
  <c r="B854" i="20"/>
  <c r="I854" i="20"/>
  <c r="A965" i="16"/>
  <c r="B964" i="16"/>
  <c r="C964" i="16"/>
  <c r="C855" i="20" l="1"/>
  <c r="B855" i="20"/>
  <c r="I855" i="20"/>
  <c r="B965" i="16"/>
  <c r="A966" i="16"/>
  <c r="C965" i="16"/>
  <c r="C856" i="20" l="1"/>
  <c r="B856" i="20"/>
  <c r="I856" i="20"/>
  <c r="A967" i="16"/>
  <c r="C966" i="16"/>
  <c r="B966" i="16"/>
  <c r="I857" i="20" l="1"/>
  <c r="C857" i="20"/>
  <c r="B857" i="20"/>
  <c r="B967" i="16"/>
  <c r="C967" i="16"/>
  <c r="A968" i="16"/>
  <c r="A969" i="16" l="1"/>
  <c r="C968" i="16"/>
  <c r="B968" i="16"/>
  <c r="B858" i="20"/>
  <c r="I858" i="20"/>
  <c r="C858" i="20"/>
  <c r="C859" i="20" l="1"/>
  <c r="I859" i="20"/>
  <c r="B859" i="20"/>
  <c r="A970" i="16"/>
  <c r="C969" i="16"/>
  <c r="B969" i="16"/>
  <c r="B860" i="20" l="1"/>
  <c r="I860" i="20"/>
  <c r="C860" i="20"/>
  <c r="A971" i="16"/>
  <c r="B970" i="16"/>
  <c r="C970" i="16"/>
  <c r="B971" i="16" l="1"/>
  <c r="A972" i="16"/>
  <c r="C971" i="16"/>
  <c r="B861" i="20"/>
  <c r="C861" i="20"/>
  <c r="I861" i="20"/>
  <c r="I862" i="20" l="1"/>
  <c r="B862" i="20"/>
  <c r="C862" i="20"/>
  <c r="A973" i="16"/>
  <c r="C972" i="16"/>
  <c r="B972" i="16"/>
  <c r="I863" i="20" l="1"/>
  <c r="B863" i="20"/>
  <c r="C863" i="20"/>
  <c r="C973" i="16"/>
  <c r="A974" i="16"/>
  <c r="B973" i="16"/>
  <c r="C974" i="16" l="1"/>
  <c r="A975" i="16"/>
  <c r="B974" i="16"/>
  <c r="B864" i="20"/>
  <c r="C864" i="20"/>
  <c r="I864" i="20"/>
  <c r="A976" i="16" l="1"/>
  <c r="C975" i="16"/>
  <c r="B975" i="16"/>
  <c r="I865" i="20"/>
  <c r="B865" i="20"/>
  <c r="C865" i="20"/>
  <c r="B866" i="20" l="1"/>
  <c r="I866" i="20"/>
  <c r="C866" i="20"/>
  <c r="B976" i="16"/>
  <c r="C976" i="16"/>
  <c r="A977" i="16"/>
  <c r="C867" i="20" l="1"/>
  <c r="I867" i="20"/>
  <c r="B867" i="20"/>
  <c r="A978" i="16"/>
  <c r="C977" i="16"/>
  <c r="B977" i="16"/>
  <c r="C868" i="20" l="1"/>
  <c r="I868" i="20"/>
  <c r="B868" i="20"/>
  <c r="C978" i="16"/>
  <c r="B978" i="16"/>
  <c r="A979" i="16"/>
  <c r="C979" i="16" l="1"/>
  <c r="B979" i="16"/>
  <c r="A980" i="16"/>
  <c r="B869" i="20"/>
  <c r="I869" i="20"/>
  <c r="C869" i="20"/>
  <c r="A981" i="16" l="1"/>
  <c r="B980" i="16"/>
  <c r="C980" i="16"/>
  <c r="I870" i="20"/>
  <c r="B870" i="20"/>
  <c r="C870" i="20"/>
  <c r="B871" i="20" l="1"/>
  <c r="C871" i="20"/>
  <c r="I871" i="20"/>
  <c r="B981" i="16"/>
  <c r="C981" i="16"/>
  <c r="A982" i="16"/>
  <c r="C982" i="16" l="1"/>
  <c r="B982" i="16"/>
  <c r="A983" i="16"/>
  <c r="C872" i="20"/>
  <c r="B872" i="20"/>
  <c r="I872" i="20"/>
  <c r="C983" i="16" l="1"/>
  <c r="A984" i="16"/>
  <c r="B983" i="16"/>
  <c r="B873" i="20"/>
  <c r="C873" i="20"/>
  <c r="I873" i="20"/>
  <c r="C874" i="20" l="1"/>
  <c r="B874" i="20"/>
  <c r="I874" i="20"/>
  <c r="A985" i="16"/>
  <c r="C984" i="16"/>
  <c r="B984" i="16"/>
  <c r="I875" i="20" l="1"/>
  <c r="C875" i="20"/>
  <c r="B875" i="20"/>
  <c r="A986" i="16"/>
  <c r="B985" i="16"/>
  <c r="C985" i="16"/>
  <c r="I876" i="20" l="1"/>
  <c r="C876" i="20"/>
  <c r="B876" i="20"/>
  <c r="B986" i="16"/>
  <c r="C986" i="16"/>
  <c r="A987" i="16"/>
  <c r="C987" i="16" l="1"/>
  <c r="B987" i="16"/>
  <c r="A988" i="16"/>
  <c r="I877" i="20"/>
  <c r="C877" i="20"/>
  <c r="B877" i="20"/>
  <c r="B988" i="16" l="1"/>
  <c r="C988" i="16"/>
  <c r="A989" i="16"/>
  <c r="B878" i="20"/>
  <c r="C878" i="20"/>
  <c r="I878" i="20"/>
  <c r="I879" i="20" l="1"/>
  <c r="C879" i="20"/>
  <c r="B879" i="20"/>
  <c r="C989" i="16"/>
  <c r="B989" i="16"/>
  <c r="A990" i="16"/>
  <c r="C990" i="16" l="1"/>
  <c r="A991" i="16"/>
  <c r="B990" i="16"/>
  <c r="B880" i="20"/>
  <c r="C880" i="20"/>
  <c r="I880" i="20"/>
  <c r="A992" i="16" l="1"/>
  <c r="B991" i="16"/>
  <c r="C991" i="16"/>
  <c r="B881" i="20"/>
  <c r="I881" i="20"/>
  <c r="C881" i="20"/>
  <c r="C882" i="20" l="1"/>
  <c r="I882" i="20"/>
  <c r="B882" i="20"/>
  <c r="C992" i="16"/>
  <c r="B992" i="16"/>
  <c r="A993" i="16"/>
  <c r="B993" i="16" l="1"/>
  <c r="A994" i="16"/>
  <c r="C993" i="16"/>
  <c r="C883" i="20"/>
  <c r="I883" i="20"/>
  <c r="B883" i="20"/>
  <c r="C884" i="20" l="1"/>
  <c r="I884" i="20"/>
  <c r="B884" i="20"/>
  <c r="A995" i="16"/>
  <c r="C994" i="16"/>
  <c r="B994" i="16"/>
  <c r="C885" i="20" l="1"/>
  <c r="I885" i="20"/>
  <c r="B885" i="20"/>
  <c r="A996" i="16"/>
  <c r="B995" i="16"/>
  <c r="C995" i="16"/>
  <c r="B886" i="20" l="1"/>
  <c r="C886" i="20"/>
  <c r="I886" i="20"/>
  <c r="B996" i="16"/>
  <c r="A997" i="16"/>
  <c r="C996" i="16"/>
  <c r="B887" i="20" l="1"/>
  <c r="I887" i="20"/>
  <c r="C887" i="20"/>
  <c r="C997" i="16"/>
  <c r="B997" i="16"/>
  <c r="A998" i="16"/>
  <c r="A999" i="16" l="1"/>
  <c r="B998" i="16"/>
  <c r="C998" i="16"/>
  <c r="I888" i="20"/>
  <c r="B888" i="20"/>
  <c r="C888" i="20"/>
  <c r="B889" i="20" l="1"/>
  <c r="I889" i="20"/>
  <c r="C889" i="20"/>
  <c r="B999" i="16"/>
  <c r="C999" i="16"/>
  <c r="A1000" i="16"/>
  <c r="A1001" i="16" l="1"/>
  <c r="B1000" i="16"/>
  <c r="C1000" i="16"/>
  <c r="C890" i="20"/>
  <c r="I890" i="20"/>
  <c r="B890" i="20"/>
  <c r="C891" i="20" l="1"/>
  <c r="B891" i="20"/>
  <c r="I891" i="20"/>
  <c r="A1002" i="16"/>
  <c r="B1001" i="16"/>
  <c r="C1001" i="16"/>
  <c r="I892" i="20" l="1"/>
  <c r="B892" i="20"/>
  <c r="C892" i="20"/>
  <c r="A1003" i="16"/>
  <c r="B1002" i="16"/>
  <c r="C1002" i="16"/>
  <c r="A1004" i="16" l="1"/>
  <c r="C1003" i="16"/>
  <c r="B1003" i="16"/>
  <c r="I893" i="20"/>
  <c r="B893" i="20"/>
  <c r="C893" i="20"/>
  <c r="I894" i="20" l="1"/>
  <c r="B894" i="20"/>
  <c r="C894" i="20"/>
  <c r="A1005" i="16"/>
  <c r="B1004" i="16"/>
  <c r="C1004" i="16"/>
  <c r="I895" i="20" l="1"/>
  <c r="C895" i="20"/>
  <c r="B895" i="20"/>
  <c r="A1006" i="16"/>
  <c r="B1005" i="16"/>
  <c r="C1005" i="16"/>
  <c r="C896" i="20" l="1"/>
  <c r="B896" i="20"/>
  <c r="I896" i="20"/>
  <c r="A1007" i="16"/>
  <c r="B1006" i="16"/>
  <c r="C1006" i="16"/>
  <c r="C897" i="20" l="1"/>
  <c r="B897" i="20"/>
  <c r="I897" i="20"/>
  <c r="C1007" i="16"/>
  <c r="A1008" i="16"/>
  <c r="B1007" i="16"/>
  <c r="B1008" i="16" l="1"/>
  <c r="A1009" i="16"/>
  <c r="C1008" i="16"/>
  <c r="I898" i="20"/>
  <c r="C898" i="20"/>
  <c r="B898" i="20"/>
  <c r="C899" i="20" l="1"/>
  <c r="I899" i="20"/>
  <c r="B899" i="20"/>
  <c r="A1010" i="16"/>
  <c r="C1009" i="16"/>
  <c r="B1009" i="16"/>
  <c r="C900" i="20" l="1"/>
  <c r="B900" i="20"/>
  <c r="I900" i="20"/>
  <c r="C1010" i="16"/>
  <c r="B1010" i="16"/>
  <c r="A1011" i="16"/>
  <c r="B1011" i="16" l="1"/>
  <c r="A1012" i="16"/>
  <c r="C1011" i="16"/>
  <c r="C901" i="20"/>
  <c r="I901" i="20"/>
  <c r="B901" i="20"/>
  <c r="A1013" i="16" l="1"/>
  <c r="C1012" i="16"/>
  <c r="B1012" i="16"/>
  <c r="C902" i="20"/>
  <c r="B902" i="20"/>
  <c r="I902" i="20"/>
  <c r="C903" i="20" l="1"/>
  <c r="I903" i="20"/>
  <c r="B903" i="20"/>
  <c r="B1013" i="16"/>
  <c r="C1013" i="16"/>
  <c r="A1014" i="16"/>
  <c r="C1014" i="16" l="1"/>
  <c r="A1015" i="16"/>
  <c r="B1014" i="16"/>
  <c r="C904" i="20"/>
  <c r="B904" i="20"/>
  <c r="I904" i="20"/>
  <c r="I905" i="20" l="1"/>
  <c r="C905" i="20"/>
  <c r="B905" i="20"/>
  <c r="B1015" i="16"/>
  <c r="C1015" i="16"/>
  <c r="A1016" i="16"/>
  <c r="C1016" i="16" l="1"/>
  <c r="A1017" i="16"/>
  <c r="B1016" i="16"/>
  <c r="C906" i="20"/>
  <c r="I906" i="20"/>
  <c r="B906" i="20"/>
  <c r="A1018" i="16" l="1"/>
  <c r="C1017" i="16"/>
  <c r="B1017" i="16"/>
  <c r="I907" i="20"/>
  <c r="C907" i="20"/>
  <c r="B907" i="20"/>
  <c r="C908" i="20" l="1"/>
  <c r="I908" i="20"/>
  <c r="B908" i="20"/>
  <c r="A1019" i="16"/>
  <c r="C1018" i="16"/>
  <c r="B1018" i="16"/>
  <c r="B1019" i="16" l="1"/>
  <c r="A1020" i="16"/>
  <c r="C1019" i="16"/>
  <c r="I909" i="20"/>
  <c r="C909" i="20"/>
  <c r="B909" i="20"/>
  <c r="I910" i="20" l="1"/>
  <c r="B910" i="20"/>
  <c r="C910" i="20"/>
  <c r="C1020" i="16"/>
  <c r="B1020" i="16"/>
  <c r="A1021" i="16"/>
  <c r="C911" i="20" l="1"/>
  <c r="I911" i="20"/>
  <c r="B911" i="20"/>
  <c r="B1021" i="16"/>
  <c r="C1021" i="16"/>
  <c r="A1022" i="16"/>
  <c r="C1022" i="16" l="1"/>
  <c r="A1023" i="16"/>
  <c r="B1022" i="16"/>
  <c r="B912" i="20"/>
  <c r="I912" i="20"/>
  <c r="C912" i="20"/>
  <c r="C1023" i="16" l="1"/>
  <c r="A1024" i="16"/>
  <c r="B1023" i="16"/>
  <c r="I913" i="20"/>
  <c r="B913" i="20"/>
  <c r="C913" i="20"/>
  <c r="B914" i="20" l="1"/>
  <c r="C914" i="20"/>
  <c r="I914" i="20"/>
  <c r="A1025" i="16"/>
  <c r="B1024" i="16"/>
  <c r="C1024" i="16"/>
  <c r="B1025" i="16" l="1"/>
  <c r="A1026" i="16"/>
  <c r="C1025" i="16"/>
  <c r="C915" i="20"/>
  <c r="B915" i="20"/>
  <c r="I915" i="20"/>
  <c r="B916" i="20" l="1"/>
  <c r="I916" i="20"/>
  <c r="C916" i="20"/>
  <c r="B1026" i="16"/>
  <c r="A1027" i="16"/>
  <c r="C1026" i="16"/>
  <c r="I917" i="20" l="1"/>
  <c r="B917" i="20"/>
  <c r="C917" i="20"/>
  <c r="A1028" i="16"/>
  <c r="B1027" i="16"/>
  <c r="C1027" i="16"/>
  <c r="C1028" i="16" l="1"/>
  <c r="A1029" i="16"/>
  <c r="B1028" i="16"/>
  <c r="C918" i="20"/>
  <c r="B918" i="20"/>
  <c r="I918" i="20"/>
  <c r="I919" i="20" l="1"/>
  <c r="C919" i="20"/>
  <c r="B919" i="20"/>
  <c r="B1029" i="16"/>
  <c r="A1030" i="16"/>
  <c r="C1029" i="16"/>
  <c r="C1030" i="16" l="1"/>
  <c r="A1031" i="16"/>
  <c r="B1030" i="16"/>
  <c r="B920" i="20"/>
  <c r="C920" i="20"/>
  <c r="I920" i="20"/>
  <c r="B921" i="20" l="1"/>
  <c r="I921" i="20"/>
  <c r="C921" i="20"/>
  <c r="C1031" i="16"/>
  <c r="B1031" i="16"/>
  <c r="A1032" i="16"/>
  <c r="A1033" i="16" l="1"/>
  <c r="B1032" i="16"/>
  <c r="C1032" i="16"/>
  <c r="B922" i="20"/>
  <c r="I922" i="20"/>
  <c r="C922" i="20"/>
  <c r="B923" i="20" l="1"/>
  <c r="I923" i="20"/>
  <c r="C923" i="20"/>
  <c r="A1034" i="16"/>
  <c r="B1033" i="16"/>
  <c r="C1033" i="16"/>
  <c r="B924" i="20" l="1"/>
  <c r="I924" i="20"/>
  <c r="C924" i="20"/>
  <c r="A1035" i="16"/>
  <c r="B1034" i="16"/>
  <c r="C1034" i="16"/>
  <c r="B925" i="20" l="1"/>
  <c r="I925" i="20"/>
  <c r="C925" i="20"/>
  <c r="B1035" i="16"/>
  <c r="C1035" i="16"/>
  <c r="A1036" i="16"/>
  <c r="A1037" i="16" l="1"/>
  <c r="B1036" i="16"/>
  <c r="C1036" i="16"/>
  <c r="B926" i="20"/>
  <c r="C926" i="20"/>
  <c r="I926" i="20"/>
  <c r="I927" i="20" l="1"/>
  <c r="C927" i="20"/>
  <c r="B927" i="20"/>
  <c r="A1038" i="16"/>
  <c r="C1037" i="16"/>
  <c r="B1037" i="16"/>
  <c r="A1039" i="16" l="1"/>
  <c r="B1038" i="16"/>
  <c r="C1038" i="16"/>
  <c r="C928" i="20"/>
  <c r="I928" i="20"/>
  <c r="B928" i="20"/>
  <c r="I929" i="20" l="1"/>
  <c r="C929" i="20"/>
  <c r="B929" i="20"/>
  <c r="B1039" i="16"/>
  <c r="C1039" i="16"/>
  <c r="A1040" i="16"/>
  <c r="B1040" i="16" l="1"/>
  <c r="A1041" i="16"/>
  <c r="C1040" i="16"/>
  <c r="I930" i="20"/>
  <c r="C930" i="20"/>
  <c r="B930" i="20"/>
  <c r="I931" i="20" l="1"/>
  <c r="B931" i="20"/>
  <c r="C931" i="20"/>
  <c r="B1041" i="16"/>
  <c r="C1041" i="16"/>
  <c r="A1042" i="16"/>
  <c r="B932" i="20" l="1"/>
  <c r="I932" i="20"/>
  <c r="C932" i="20"/>
  <c r="C1042" i="16"/>
  <c r="B1042" i="16"/>
  <c r="A1043" i="16"/>
  <c r="B1043" i="16" l="1"/>
  <c r="A1044" i="16"/>
  <c r="C1043" i="16"/>
  <c r="B933" i="20"/>
  <c r="C933" i="20"/>
  <c r="I933" i="20"/>
  <c r="B1044" i="16" l="1"/>
  <c r="A1045" i="16"/>
  <c r="C1044" i="16"/>
  <c r="B934" i="20"/>
  <c r="I934" i="20"/>
  <c r="C934" i="20"/>
  <c r="A1046" i="16" l="1"/>
  <c r="B1045" i="16"/>
  <c r="C1045" i="16"/>
  <c r="C935" i="20"/>
  <c r="I935" i="20"/>
  <c r="B935" i="20"/>
  <c r="I936" i="20" l="1"/>
  <c r="B936" i="20"/>
  <c r="C936" i="20"/>
  <c r="C1046" i="16"/>
  <c r="A1047" i="16"/>
  <c r="B1046" i="16"/>
  <c r="C1047" i="16" l="1"/>
  <c r="B1047" i="16"/>
  <c r="A1048" i="16"/>
  <c r="I937" i="20"/>
  <c r="B937" i="20"/>
  <c r="C937" i="20"/>
  <c r="A1049" i="16" l="1"/>
  <c r="C1048" i="16"/>
  <c r="B1048" i="16"/>
  <c r="B938" i="20"/>
  <c r="I938" i="20"/>
  <c r="C938" i="20"/>
  <c r="C939" i="20" l="1"/>
  <c r="I939" i="20"/>
  <c r="B939" i="20"/>
  <c r="A1050" i="16"/>
  <c r="C1049" i="16"/>
  <c r="B1049" i="16"/>
  <c r="C1050" i="16" l="1"/>
  <c r="B1050" i="16"/>
  <c r="A1051" i="16"/>
  <c r="I940" i="20"/>
  <c r="B940" i="20"/>
  <c r="C940" i="20"/>
  <c r="C1051" i="16" l="1"/>
  <c r="A1052" i="16"/>
  <c r="B1051" i="16"/>
  <c r="C941" i="20"/>
  <c r="B941" i="20"/>
  <c r="I941" i="20"/>
  <c r="A1053" i="16" l="1"/>
  <c r="C1052" i="16"/>
  <c r="B1052" i="16"/>
  <c r="B942" i="20"/>
  <c r="I942" i="20"/>
  <c r="C942" i="20"/>
  <c r="B943" i="20" l="1"/>
  <c r="C943" i="20"/>
  <c r="I943" i="20"/>
  <c r="C1053" i="16"/>
  <c r="A1054" i="16"/>
  <c r="B1053" i="16"/>
  <c r="A1055" i="16" l="1"/>
  <c r="B1054" i="16"/>
  <c r="C1054" i="16"/>
  <c r="B944" i="20"/>
  <c r="C944" i="20"/>
  <c r="I944" i="20"/>
  <c r="B945" i="20" l="1"/>
  <c r="C945" i="20"/>
  <c r="I945" i="20"/>
  <c r="C1055" i="16"/>
  <c r="A1056" i="16"/>
  <c r="B1055" i="16"/>
  <c r="B946" i="20" l="1"/>
  <c r="I946" i="20"/>
  <c r="C946" i="20"/>
  <c r="B1056" i="16"/>
  <c r="A1057" i="16"/>
  <c r="C1056" i="16"/>
  <c r="C1057" i="16" l="1"/>
  <c r="B1057" i="16"/>
  <c r="A1058" i="16"/>
  <c r="I947" i="20"/>
  <c r="C947" i="20"/>
  <c r="B947" i="20"/>
  <c r="A1059" i="16" l="1"/>
  <c r="B1058" i="16"/>
  <c r="C1058" i="16"/>
  <c r="I948" i="20"/>
  <c r="C948" i="20"/>
  <c r="B948" i="20"/>
  <c r="B949" i="20" l="1"/>
  <c r="I949" i="20"/>
  <c r="C949" i="20"/>
  <c r="B1059" i="16"/>
  <c r="A1060" i="16"/>
  <c r="C1059" i="16"/>
  <c r="I950" i="20" l="1"/>
  <c r="B950" i="20"/>
  <c r="C950" i="20"/>
  <c r="C1060" i="16"/>
  <c r="B1060" i="16"/>
  <c r="A1061" i="16"/>
  <c r="A1062" i="16" l="1"/>
  <c r="C1061" i="16"/>
  <c r="B1061" i="16"/>
  <c r="B951" i="20"/>
  <c r="C951" i="20"/>
  <c r="I951" i="20"/>
  <c r="I952" i="20" l="1"/>
  <c r="B952" i="20"/>
  <c r="C952" i="20"/>
  <c r="C1062" i="16"/>
  <c r="B1062" i="16"/>
  <c r="A1063" i="16"/>
  <c r="B1063" i="16" l="1"/>
  <c r="A1064" i="16"/>
  <c r="C1063" i="16"/>
  <c r="B953" i="20"/>
  <c r="C953" i="20"/>
  <c r="I953" i="20"/>
  <c r="B1064" i="16" l="1"/>
  <c r="C1064" i="16"/>
  <c r="A1065" i="16"/>
  <c r="C954" i="20"/>
  <c r="I954" i="20"/>
  <c r="B954" i="20"/>
  <c r="I955" i="20" l="1"/>
  <c r="C955" i="20"/>
  <c r="B955" i="20"/>
  <c r="B1065" i="16"/>
  <c r="A1066" i="16"/>
  <c r="C1065" i="16"/>
  <c r="C956" i="20" l="1"/>
  <c r="B956" i="20"/>
  <c r="I956" i="20"/>
  <c r="B1066" i="16"/>
  <c r="A1067" i="16"/>
  <c r="C1066" i="16"/>
  <c r="I957" i="20" l="1"/>
  <c r="B957" i="20"/>
  <c r="C957" i="20"/>
  <c r="A1068" i="16"/>
  <c r="C1067" i="16"/>
  <c r="B1067" i="16"/>
  <c r="I958" i="20" l="1"/>
  <c r="C958" i="20"/>
  <c r="B958" i="20"/>
  <c r="C1068" i="16"/>
  <c r="A1069" i="16"/>
  <c r="B1068" i="16"/>
  <c r="B1069" i="16" l="1"/>
  <c r="A1070" i="16"/>
  <c r="C1069" i="16"/>
  <c r="C959" i="20"/>
  <c r="B959" i="20"/>
  <c r="I959" i="20"/>
  <c r="C960" i="20" l="1"/>
  <c r="B960" i="20"/>
  <c r="I960" i="20"/>
  <c r="A1071" i="16"/>
  <c r="B1070" i="16"/>
  <c r="C1070" i="16"/>
  <c r="I961" i="20" l="1"/>
  <c r="B961" i="20"/>
  <c r="C961" i="20"/>
  <c r="C1071" i="16"/>
  <c r="A1072" i="16"/>
  <c r="B1071" i="16"/>
  <c r="B962" i="20" l="1"/>
  <c r="I962" i="20"/>
  <c r="C962" i="20"/>
  <c r="C1072" i="16"/>
  <c r="A1073" i="16"/>
  <c r="B1072" i="16"/>
  <c r="B1073" i="16" l="1"/>
  <c r="A1074" i="16"/>
  <c r="C1073" i="16"/>
  <c r="I963" i="20"/>
  <c r="C963" i="20"/>
  <c r="B963" i="20"/>
  <c r="I964" i="20" l="1"/>
  <c r="C964" i="20"/>
  <c r="B964" i="20"/>
  <c r="B1074" i="16"/>
  <c r="A1075" i="16"/>
  <c r="C1074" i="16"/>
  <c r="C1075" i="16" l="1"/>
  <c r="B1075" i="16"/>
  <c r="A1076" i="16"/>
  <c r="I965" i="20"/>
  <c r="B965" i="20"/>
  <c r="C965" i="20"/>
  <c r="B966" i="20" l="1"/>
  <c r="C966" i="20"/>
  <c r="I966" i="20"/>
  <c r="B1076" i="16"/>
  <c r="C1076" i="16"/>
  <c r="A1077" i="16"/>
  <c r="I967" i="20" l="1"/>
  <c r="C967" i="20"/>
  <c r="B967" i="20"/>
  <c r="A1078" i="16"/>
  <c r="C1077" i="16"/>
  <c r="B1077" i="16"/>
  <c r="I968" i="20" l="1"/>
  <c r="B968" i="20"/>
  <c r="C968" i="20"/>
  <c r="A1079" i="16"/>
  <c r="B1078" i="16"/>
  <c r="C1078" i="16"/>
  <c r="B969" i="20" l="1"/>
  <c r="I969" i="20"/>
  <c r="C969" i="20"/>
  <c r="B1079" i="16"/>
  <c r="C1079" i="16"/>
  <c r="A1080" i="16"/>
  <c r="A1081" i="16" l="1"/>
  <c r="C1080" i="16"/>
  <c r="B1080" i="16"/>
  <c r="C970" i="20"/>
  <c r="I970" i="20"/>
  <c r="B970" i="20"/>
  <c r="C971" i="20" l="1"/>
  <c r="B971" i="20"/>
  <c r="I971" i="20"/>
  <c r="A1082" i="16"/>
  <c r="B1081" i="16"/>
  <c r="C1081" i="16"/>
  <c r="B972" i="20" l="1"/>
  <c r="I972" i="20"/>
  <c r="C972" i="20"/>
  <c r="C1082" i="16"/>
  <c r="B1082" i="16"/>
  <c r="A1083" i="16"/>
  <c r="A1084" i="16" l="1"/>
  <c r="B1083" i="16"/>
  <c r="C1083" i="16"/>
  <c r="C973" i="20"/>
  <c r="I973" i="20"/>
  <c r="B973" i="20"/>
  <c r="C974" i="20" l="1"/>
  <c r="B974" i="20"/>
  <c r="I974" i="20"/>
  <c r="A1085" i="16"/>
  <c r="B1084" i="16"/>
  <c r="C1084" i="16"/>
  <c r="A1086" i="16" l="1"/>
  <c r="C1085" i="16"/>
  <c r="B1085" i="16"/>
  <c r="B975" i="20"/>
  <c r="C975" i="20"/>
  <c r="I975" i="20"/>
  <c r="C976" i="20" l="1"/>
  <c r="B976" i="20"/>
  <c r="I976" i="20"/>
  <c r="B1086" i="16"/>
  <c r="A1087" i="16"/>
  <c r="C1086" i="16"/>
  <c r="C1087" i="16" l="1"/>
  <c r="B1087" i="16"/>
  <c r="A1088" i="16"/>
  <c r="B977" i="20"/>
  <c r="I977" i="20"/>
  <c r="C977" i="20"/>
  <c r="C978" i="20" l="1"/>
  <c r="I978" i="20"/>
  <c r="B978" i="20"/>
  <c r="A1089" i="16"/>
  <c r="B1088" i="16"/>
  <c r="C1088" i="16"/>
  <c r="I979" i="20" l="1"/>
  <c r="C979" i="20"/>
  <c r="B979" i="20"/>
  <c r="C1089" i="16"/>
  <c r="B1089" i="16"/>
  <c r="A1090" i="16"/>
  <c r="C1090" i="16" l="1"/>
  <c r="B1090" i="16"/>
  <c r="A1091" i="16"/>
  <c r="C980" i="20"/>
  <c r="B980" i="20"/>
  <c r="I980" i="20"/>
  <c r="I981" i="20" l="1"/>
  <c r="C981" i="20"/>
  <c r="B981" i="20"/>
  <c r="A1092" i="16"/>
  <c r="C1091" i="16"/>
  <c r="B1091" i="16"/>
  <c r="C1092" i="16" l="1"/>
  <c r="B1092" i="16"/>
  <c r="A1093" i="16"/>
  <c r="B982" i="20"/>
  <c r="I982" i="20"/>
  <c r="C982" i="20"/>
  <c r="I983" i="20" l="1"/>
  <c r="C983" i="20"/>
  <c r="B983" i="20"/>
  <c r="A1094" i="16"/>
  <c r="C1093" i="16"/>
  <c r="B1093" i="16"/>
  <c r="I984" i="20" l="1"/>
  <c r="B984" i="20"/>
  <c r="C984" i="20"/>
  <c r="C1094" i="16"/>
  <c r="A1095" i="16"/>
  <c r="B1094" i="16"/>
  <c r="I985" i="20" l="1"/>
  <c r="C985" i="20"/>
  <c r="B985" i="20"/>
  <c r="B1095" i="16"/>
  <c r="A1096" i="16"/>
  <c r="C1095" i="16"/>
  <c r="B1096" i="16" l="1"/>
  <c r="C1096" i="16"/>
  <c r="A1097" i="16"/>
  <c r="C986" i="20"/>
  <c r="I986" i="20"/>
  <c r="B986" i="20"/>
  <c r="I987" i="20" l="1"/>
  <c r="C987" i="20"/>
  <c r="B987" i="20"/>
  <c r="B1097" i="16"/>
  <c r="A1098" i="16"/>
  <c r="C1097" i="16"/>
  <c r="C988" i="20" l="1"/>
  <c r="B988" i="20"/>
  <c r="I988" i="20"/>
  <c r="B1098" i="16"/>
  <c r="C1098" i="16"/>
  <c r="A1099" i="16"/>
  <c r="A1100" i="16" l="1"/>
  <c r="B1099" i="16"/>
  <c r="C1099" i="16"/>
  <c r="C989" i="20"/>
  <c r="I989" i="20"/>
  <c r="B989" i="20"/>
  <c r="C990" i="20" l="1"/>
  <c r="B990" i="20"/>
  <c r="I990" i="20"/>
  <c r="C1100" i="16"/>
  <c r="B1100" i="16"/>
  <c r="A1101" i="16"/>
  <c r="B1101" i="16" l="1"/>
  <c r="C1101" i="16"/>
  <c r="A1102" i="16"/>
  <c r="B991" i="20"/>
  <c r="C991" i="20"/>
  <c r="I991" i="20"/>
  <c r="C1102" i="16" l="1"/>
  <c r="B1102" i="16"/>
  <c r="A1103" i="16"/>
  <c r="C992" i="20"/>
  <c r="I992" i="20"/>
  <c r="B992" i="20"/>
  <c r="B1103" i="16" l="1"/>
  <c r="A1104" i="16"/>
  <c r="C1103" i="16"/>
  <c r="B993" i="20"/>
  <c r="C993" i="20"/>
  <c r="I993" i="20"/>
  <c r="C1104" i="16" l="1"/>
  <c r="B1104" i="16"/>
  <c r="A1105" i="16"/>
  <c r="B994" i="20"/>
  <c r="I994" i="20"/>
  <c r="C994" i="20"/>
  <c r="I995" i="20" l="1"/>
  <c r="B995" i="20"/>
  <c r="C995" i="20"/>
  <c r="B1105" i="16"/>
  <c r="C1105" i="16"/>
  <c r="A1106" i="16"/>
  <c r="B1106" i="16" l="1"/>
  <c r="C1106" i="16"/>
  <c r="A1107" i="16"/>
  <c r="I996" i="20"/>
  <c r="C996" i="20"/>
  <c r="B996" i="20"/>
  <c r="I997" i="20" l="1"/>
  <c r="C997" i="20"/>
  <c r="B997" i="20"/>
  <c r="C1107" i="16"/>
  <c r="B1107" i="16"/>
  <c r="A1108" i="16"/>
  <c r="B1108" i="16" l="1"/>
  <c r="C1108" i="16"/>
  <c r="A1109" i="16"/>
  <c r="I998" i="20"/>
  <c r="C998" i="20"/>
  <c r="B998" i="20"/>
  <c r="A1110" i="16" l="1"/>
  <c r="B1109" i="16"/>
  <c r="C1109" i="16"/>
  <c r="B999" i="20"/>
  <c r="C999" i="20"/>
  <c r="I999" i="20"/>
  <c r="B1000" i="20" l="1"/>
  <c r="C1000" i="20"/>
  <c r="I1000" i="20"/>
  <c r="B1110" i="16"/>
  <c r="C1110" i="16"/>
  <c r="A1111" i="16"/>
  <c r="C1001" i="20" l="1"/>
  <c r="I1001" i="20"/>
  <c r="B1001" i="20"/>
  <c r="B1111" i="16"/>
  <c r="C1111" i="16"/>
  <c r="A1112" i="16"/>
  <c r="I1002" i="20" l="1"/>
  <c r="C1002" i="20"/>
  <c r="B1002" i="20"/>
  <c r="C1112" i="16"/>
  <c r="A1113" i="16"/>
  <c r="B1112" i="16"/>
  <c r="A1114" i="16" l="1"/>
  <c r="B1113" i="16"/>
  <c r="C1113" i="16"/>
  <c r="C1003" i="20"/>
  <c r="B1003" i="20"/>
  <c r="I1003" i="20"/>
  <c r="I1004" i="20" l="1"/>
  <c r="B1004" i="20"/>
  <c r="C1004" i="20"/>
  <c r="C1114" i="16"/>
  <c r="A1115" i="16"/>
  <c r="B1114" i="16"/>
  <c r="A1116" i="16" l="1"/>
  <c r="B1115" i="16"/>
  <c r="C1115" i="16"/>
  <c r="I1005" i="20"/>
  <c r="C1005" i="20"/>
  <c r="B1005" i="20"/>
  <c r="C1006" i="20" l="1"/>
  <c r="I1006" i="20"/>
  <c r="B1006" i="20"/>
  <c r="B1116" i="16"/>
  <c r="C1116" i="16"/>
  <c r="A1117" i="16"/>
  <c r="A1118" i="16" l="1"/>
  <c r="B1117" i="16"/>
  <c r="C1117" i="16"/>
  <c r="C1007" i="20"/>
  <c r="B1007" i="20"/>
  <c r="I1007" i="20"/>
  <c r="C1008" i="20" l="1"/>
  <c r="I1008" i="20"/>
  <c r="B1008" i="20"/>
  <c r="A1119" i="16"/>
  <c r="C1118" i="16"/>
  <c r="B1118" i="16"/>
  <c r="B1009" i="20" l="1"/>
  <c r="C1009" i="20"/>
  <c r="I1009" i="20"/>
  <c r="C1119" i="16"/>
  <c r="A1120" i="16"/>
  <c r="B1119" i="16"/>
  <c r="B1120" i="16" l="1"/>
  <c r="C1120" i="16"/>
  <c r="A1121" i="16"/>
  <c r="C1010" i="20"/>
  <c r="I1010" i="20"/>
  <c r="B1010" i="20"/>
  <c r="C1121" i="16" l="1"/>
  <c r="B1121" i="16"/>
  <c r="A1122" i="16"/>
  <c r="I1011" i="20"/>
  <c r="B1011" i="20"/>
  <c r="C1011" i="20"/>
  <c r="B1122" i="16" l="1"/>
  <c r="A1123" i="16"/>
  <c r="C1122" i="16"/>
  <c r="B1012" i="20"/>
  <c r="I1012" i="20"/>
  <c r="C1012" i="20"/>
  <c r="B1013" i="20" l="1"/>
  <c r="I1013" i="20"/>
  <c r="C1013" i="20"/>
  <c r="A1124" i="16"/>
  <c r="B1123" i="16"/>
  <c r="C1123" i="16"/>
  <c r="C1124" i="16" l="1"/>
  <c r="A1125" i="16"/>
  <c r="B1124" i="16"/>
  <c r="C1014" i="20"/>
  <c r="B1014" i="20"/>
  <c r="I1014" i="20"/>
  <c r="C1015" i="20" l="1"/>
  <c r="B1015" i="20"/>
  <c r="I1015" i="20"/>
  <c r="A1126" i="16"/>
  <c r="C1125" i="16"/>
  <c r="B1125" i="16"/>
  <c r="I1016" i="20" l="1"/>
  <c r="B1016" i="20"/>
  <c r="C1016" i="20"/>
  <c r="C1126" i="16"/>
  <c r="A1127" i="16"/>
  <c r="B1126" i="16"/>
  <c r="I1017" i="20" l="1"/>
  <c r="C1017" i="20"/>
  <c r="B1017" i="20"/>
  <c r="B1127" i="16"/>
  <c r="C1127" i="16"/>
  <c r="A1128" i="16"/>
  <c r="B1018" i="20" l="1"/>
  <c r="C1018" i="20"/>
  <c r="I1018" i="20"/>
  <c r="C1128" i="16"/>
  <c r="B1128" i="16"/>
  <c r="A1129" i="16"/>
  <c r="B1129" i="16" l="1"/>
  <c r="C1129" i="16"/>
  <c r="A1130" i="16"/>
  <c r="B1019" i="20"/>
  <c r="C1019" i="20"/>
  <c r="I1019" i="20"/>
  <c r="C1020" i="20" l="1"/>
  <c r="B1020" i="20"/>
  <c r="I1020" i="20"/>
  <c r="B1130" i="16"/>
  <c r="C1130" i="16"/>
  <c r="A1131" i="16"/>
  <c r="A1132" i="16" l="1"/>
  <c r="B1131" i="16"/>
  <c r="C1131" i="16"/>
  <c r="B1021" i="20"/>
  <c r="I1021" i="20"/>
  <c r="C1021" i="20"/>
  <c r="I1022" i="20" l="1"/>
  <c r="B1022" i="20"/>
  <c r="C1022" i="20"/>
  <c r="C1132" i="16"/>
  <c r="B1132" i="16"/>
  <c r="A1133" i="16"/>
  <c r="B1133" i="16" l="1"/>
  <c r="C1133" i="16"/>
  <c r="A1134" i="16"/>
  <c r="C1023" i="20"/>
  <c r="B1023" i="20"/>
  <c r="I1023" i="20"/>
  <c r="C1134" i="16" l="1"/>
  <c r="B1134" i="16"/>
  <c r="A1135" i="16"/>
  <c r="C1024" i="20"/>
  <c r="I1024" i="20"/>
  <c r="B1024" i="20"/>
  <c r="I1025" i="20" l="1"/>
  <c r="C1025" i="20"/>
  <c r="B1025" i="20"/>
  <c r="B1135" i="16"/>
  <c r="A1136" i="16"/>
  <c r="C1135" i="16"/>
  <c r="C1026" i="20" l="1"/>
  <c r="I1026" i="20"/>
  <c r="B1026" i="20"/>
  <c r="C1136" i="16"/>
  <c r="B1136" i="16"/>
  <c r="A1137" i="16"/>
  <c r="B1137" i="16" l="1"/>
  <c r="C1137" i="16"/>
  <c r="A1138" i="16"/>
  <c r="I1027" i="20"/>
  <c r="C1027" i="20"/>
  <c r="B1027" i="20"/>
  <c r="B1138" i="16" l="1"/>
  <c r="C1138" i="16"/>
  <c r="A1139" i="16"/>
  <c r="I1028" i="20"/>
  <c r="C1028" i="20"/>
  <c r="B1028" i="20"/>
  <c r="I1029" i="20" l="1"/>
  <c r="C1029" i="20"/>
  <c r="B1029" i="20"/>
  <c r="C1139" i="16"/>
  <c r="B1139" i="16"/>
  <c r="A1140" i="16"/>
  <c r="B1140" i="16" l="1"/>
  <c r="A1141" i="16"/>
  <c r="C1140" i="16"/>
  <c r="B1030" i="20"/>
  <c r="I1030" i="20"/>
  <c r="C1030" i="20"/>
  <c r="I1031" i="20" l="1"/>
  <c r="B1031" i="20"/>
  <c r="C1031" i="20"/>
  <c r="C1141" i="16"/>
  <c r="A1142" i="16"/>
  <c r="B1141" i="16"/>
  <c r="B1142" i="16" l="1"/>
  <c r="A1143" i="16"/>
  <c r="C1142" i="16"/>
  <c r="B1032" i="20"/>
  <c r="C1032" i="20"/>
  <c r="I1032" i="20"/>
  <c r="B1143" i="16" l="1"/>
  <c r="A1144" i="16"/>
  <c r="C1143" i="16"/>
  <c r="B1033" i="20"/>
  <c r="C1033" i="20"/>
  <c r="I1033" i="20"/>
  <c r="B1034" i="20" l="1"/>
  <c r="C1034" i="20"/>
  <c r="I1034" i="20"/>
  <c r="B1144" i="16"/>
  <c r="C1144" i="16"/>
  <c r="A1145" i="16"/>
  <c r="C1145" i="16" l="1"/>
  <c r="B1145" i="16"/>
  <c r="A1146" i="16"/>
  <c r="C1035" i="20"/>
  <c r="I1035" i="20"/>
  <c r="B1035" i="20"/>
  <c r="A1147" i="16" l="1"/>
  <c r="B1146" i="16"/>
  <c r="C1146" i="16"/>
  <c r="B1036" i="20"/>
  <c r="C1036" i="20"/>
  <c r="I1036" i="20"/>
  <c r="C1037" i="20" l="1"/>
  <c r="B1037" i="20"/>
  <c r="I1037" i="20"/>
  <c r="B1147" i="16"/>
  <c r="C1147" i="16"/>
  <c r="A1148" i="16"/>
  <c r="B1148" i="16" l="1"/>
  <c r="C1148" i="16"/>
  <c r="A1149" i="16"/>
  <c r="I1038" i="20"/>
  <c r="C1038" i="20"/>
  <c r="B1038" i="20"/>
  <c r="B1149" i="16" l="1"/>
  <c r="A1150" i="16"/>
  <c r="C1149" i="16"/>
  <c r="I1039" i="20"/>
  <c r="B1039" i="20"/>
  <c r="C1039" i="20"/>
  <c r="A1151" i="16" l="1"/>
  <c r="C1150" i="16"/>
  <c r="B1150" i="16"/>
  <c r="I1040" i="20"/>
  <c r="B1040" i="20"/>
  <c r="C1040" i="20"/>
  <c r="C1041" i="20" l="1"/>
  <c r="I1041" i="20"/>
  <c r="B1041" i="20"/>
  <c r="C1151" i="16"/>
  <c r="A1152" i="16"/>
  <c r="B1151" i="16"/>
  <c r="B1042" i="20" l="1"/>
  <c r="I1042" i="20"/>
  <c r="C1042" i="20"/>
  <c r="C1152" i="16"/>
  <c r="A1153" i="16"/>
  <c r="B1152" i="16"/>
  <c r="A1154" i="16" l="1"/>
  <c r="B1153" i="16"/>
  <c r="C1153" i="16"/>
  <c r="B1043" i="20"/>
  <c r="C1043" i="20"/>
  <c r="I1043" i="20"/>
  <c r="B1044" i="20" l="1"/>
  <c r="C1044" i="20"/>
  <c r="I1044" i="20"/>
  <c r="C1154" i="16"/>
  <c r="A1155" i="16"/>
  <c r="B1154" i="16"/>
  <c r="B1155" i="16" l="1"/>
  <c r="A1156" i="16"/>
  <c r="C1155" i="16"/>
  <c r="B1045" i="20"/>
  <c r="C1045" i="20"/>
  <c r="I1045" i="20"/>
  <c r="I1046" i="20" l="1"/>
  <c r="C1046" i="20"/>
  <c r="B1046" i="20"/>
  <c r="C1156" i="16"/>
  <c r="B1156" i="16"/>
  <c r="A1157" i="16"/>
  <c r="C1047" i="20" l="1"/>
  <c r="B1047" i="20"/>
  <c r="I1047" i="20"/>
  <c r="B1157" i="16"/>
  <c r="A1158" i="16"/>
  <c r="C1157" i="16"/>
  <c r="C1158" i="16" l="1"/>
  <c r="B1158" i="16"/>
  <c r="A1159" i="16"/>
  <c r="B1048" i="20"/>
  <c r="C1048" i="20"/>
  <c r="I1048" i="20"/>
  <c r="C1159" i="16" l="1"/>
  <c r="A1160" i="16"/>
  <c r="B1159" i="16"/>
  <c r="C1049" i="20"/>
  <c r="B1049" i="20"/>
  <c r="I1049" i="20"/>
  <c r="B1160" i="16" l="1"/>
  <c r="A1161" i="16"/>
  <c r="C1160" i="16"/>
  <c r="B1050" i="20"/>
  <c r="I1050" i="20"/>
  <c r="C1050" i="20"/>
  <c r="B1161" i="16" l="1"/>
  <c r="C1161" i="16"/>
  <c r="A1162" i="16"/>
  <c r="B1051" i="20"/>
  <c r="C1051" i="20"/>
  <c r="I1051" i="20"/>
  <c r="C1162" i="16" l="1"/>
  <c r="A1163" i="16"/>
  <c r="B1162" i="16"/>
  <c r="C1052" i="20"/>
  <c r="I1052" i="20"/>
  <c r="B1052" i="20"/>
  <c r="A1164" i="16" l="1"/>
  <c r="B1163" i="16"/>
  <c r="C1163" i="16"/>
  <c r="B1053" i="20"/>
  <c r="C1053" i="20"/>
  <c r="I1053" i="20"/>
  <c r="I1054" i="20" l="1"/>
  <c r="B1054" i="20"/>
  <c r="C1054" i="20"/>
  <c r="B1164" i="16"/>
  <c r="C1164" i="16"/>
  <c r="A1165" i="16"/>
  <c r="I1055" i="20" l="1"/>
  <c r="B1055" i="20"/>
  <c r="C1055" i="20"/>
  <c r="C1165" i="16"/>
  <c r="A1166" i="16"/>
  <c r="B1165" i="16"/>
  <c r="A1167" i="16" l="1"/>
  <c r="B1166" i="16"/>
  <c r="C1166" i="16"/>
  <c r="B1056" i="20"/>
  <c r="I1056" i="20"/>
  <c r="C1056" i="20"/>
  <c r="I1057" i="20" l="1"/>
  <c r="C1057" i="20"/>
  <c r="B1057" i="20"/>
  <c r="B1167" i="16"/>
  <c r="A1168" i="16"/>
  <c r="C1167" i="16"/>
  <c r="B1168" i="16" l="1"/>
  <c r="C1168" i="16"/>
  <c r="A1169" i="16"/>
  <c r="I1058" i="20"/>
  <c r="B1058" i="20"/>
  <c r="C1058" i="20"/>
  <c r="C1169" i="16" l="1"/>
  <c r="B1169" i="16"/>
  <c r="A1170" i="16"/>
  <c r="C1059" i="20"/>
  <c r="B1059" i="20"/>
  <c r="I1059" i="20"/>
  <c r="B1170" i="16" l="1"/>
  <c r="C1170" i="16"/>
  <c r="A1171" i="16"/>
  <c r="B1060" i="20"/>
  <c r="C1060" i="20"/>
  <c r="I1060" i="20"/>
  <c r="C1061" i="20" l="1"/>
  <c r="B1061" i="20"/>
  <c r="I1061" i="20"/>
  <c r="C1171" i="16"/>
  <c r="A1172" i="16"/>
  <c r="B1171" i="16"/>
  <c r="A1173" i="16" l="1"/>
  <c r="C1172" i="16"/>
  <c r="B1172" i="16"/>
  <c r="B1062" i="20"/>
  <c r="I1062" i="20"/>
  <c r="C1062" i="20"/>
  <c r="C1063" i="20" l="1"/>
  <c r="I1063" i="20"/>
  <c r="B1063" i="20"/>
  <c r="B1173" i="16"/>
  <c r="A1174" i="16"/>
  <c r="C1173" i="16"/>
  <c r="C1174" i="16" l="1"/>
  <c r="A1175" i="16"/>
  <c r="B1174" i="16"/>
  <c r="B1064" i="20"/>
  <c r="I1064" i="20"/>
  <c r="C1064" i="20"/>
  <c r="B1065" i="20" l="1"/>
  <c r="I1065" i="20"/>
  <c r="C1065" i="20"/>
  <c r="C1175" i="16"/>
  <c r="A1176" i="16"/>
  <c r="B1175" i="16"/>
  <c r="B1176" i="16" l="1"/>
  <c r="C1176" i="16"/>
  <c r="A1177" i="16"/>
  <c r="B1066" i="20"/>
  <c r="C1066" i="20"/>
  <c r="I1066" i="20"/>
  <c r="C1177" i="16" l="1"/>
  <c r="A1178" i="16"/>
  <c r="B1177" i="16"/>
  <c r="C1067" i="20"/>
  <c r="B1067" i="20"/>
  <c r="I1067" i="20"/>
  <c r="A1179" i="16" l="1"/>
  <c r="B1178" i="16"/>
  <c r="C1178" i="16"/>
  <c r="I1068" i="20"/>
  <c r="C1068" i="20"/>
  <c r="B1068" i="20"/>
  <c r="I1069" i="20" l="1"/>
  <c r="C1069" i="20"/>
  <c r="B1069" i="20"/>
  <c r="C1179" i="16"/>
  <c r="A1180" i="16"/>
  <c r="B1179" i="16"/>
  <c r="B1070" i="20" l="1"/>
  <c r="I1070" i="20"/>
  <c r="C1070" i="20"/>
  <c r="B1180" i="16"/>
  <c r="A1181" i="16"/>
  <c r="C1180" i="16"/>
  <c r="A1182" i="16" l="1"/>
  <c r="B1181" i="16"/>
  <c r="C1181" i="16"/>
  <c r="I1071" i="20"/>
  <c r="C1071" i="20"/>
  <c r="B1071" i="20"/>
  <c r="B1072" i="20" l="1"/>
  <c r="I1072" i="20"/>
  <c r="C1072" i="20"/>
  <c r="B1182" i="16"/>
  <c r="C1182" i="16"/>
  <c r="A1183" i="16"/>
  <c r="A1184" i="16" l="1"/>
  <c r="C1183" i="16"/>
  <c r="B1183" i="16"/>
  <c r="C1073" i="20"/>
  <c r="B1073" i="20"/>
  <c r="I1073" i="20"/>
  <c r="C1074" i="20" l="1"/>
  <c r="B1074" i="20"/>
  <c r="I1074" i="20"/>
  <c r="C1184" i="16"/>
  <c r="A1185" i="16"/>
  <c r="B1184" i="16"/>
  <c r="C1185" i="16" l="1"/>
  <c r="A1186" i="16"/>
  <c r="B1185" i="16"/>
  <c r="B1075" i="20"/>
  <c r="I1075" i="20"/>
  <c r="C1075" i="20"/>
  <c r="B1076" i="20" l="1"/>
  <c r="I1076" i="20"/>
  <c r="C1076" i="20"/>
  <c r="C1186" i="16"/>
  <c r="A1187" i="16"/>
  <c r="B1186" i="16"/>
  <c r="B1187" i="16" l="1"/>
  <c r="A1188" i="16"/>
  <c r="C1187" i="16"/>
  <c r="I1077" i="20"/>
  <c r="C1077" i="20"/>
  <c r="B1077" i="20"/>
  <c r="B1188" i="16" l="1"/>
  <c r="A1189" i="16"/>
  <c r="C1188" i="16"/>
  <c r="C1078" i="20"/>
  <c r="B1078" i="20"/>
  <c r="I1078" i="20"/>
  <c r="I1079" i="20" l="1"/>
  <c r="B1079" i="20"/>
  <c r="C1079" i="20"/>
  <c r="A1190" i="16"/>
  <c r="C1189" i="16"/>
  <c r="B1189" i="16"/>
  <c r="I1080" i="20" l="1"/>
  <c r="B1080" i="20"/>
  <c r="C1080" i="20"/>
  <c r="C1190" i="16"/>
  <c r="B1190" i="16"/>
  <c r="A1191" i="16"/>
  <c r="A1192" i="16" l="1"/>
  <c r="B1191" i="16"/>
  <c r="C1191" i="16"/>
  <c r="B1081" i="20"/>
  <c r="C1081" i="20"/>
  <c r="I1081" i="20"/>
  <c r="C1082" i="20" l="1"/>
  <c r="I1082" i="20"/>
  <c r="B1082" i="20"/>
  <c r="B1192" i="16"/>
  <c r="C1192" i="16"/>
  <c r="A1193" i="16"/>
  <c r="C1193" i="16" l="1"/>
  <c r="A1194" i="16"/>
  <c r="B1193" i="16"/>
  <c r="A1084" i="20"/>
  <c r="I1083" i="20"/>
  <c r="C1083" i="20"/>
  <c r="B1083" i="20"/>
  <c r="C1194" i="16" l="1"/>
  <c r="B1194" i="16"/>
  <c r="A1195" i="16"/>
  <c r="B1084" i="20"/>
  <c r="I1084" i="20"/>
  <c r="C1084" i="20"/>
  <c r="H4" i="21"/>
  <c r="D10" i="26"/>
  <c r="D28" i="26" s="1"/>
  <c r="K8" i="27"/>
  <c r="L8" i="27" s="1"/>
  <c r="E11" i="27"/>
  <c r="I7" i="21"/>
  <c r="J10" i="26"/>
  <c r="J28" i="26" s="1"/>
  <c r="H7" i="21"/>
  <c r="G8" i="21"/>
  <c r="J11" i="27"/>
  <c r="I10" i="27"/>
  <c r="N26" i="21"/>
  <c r="O26" i="21" s="1"/>
  <c r="O41" i="21" s="1"/>
  <c r="F10" i="21"/>
  <c r="G9" i="21"/>
  <c r="G6" i="21"/>
  <c r="H10" i="26"/>
  <c r="H28" i="26" s="1"/>
  <c r="N28" i="21"/>
  <c r="G8" i="26"/>
  <c r="G26" i="26" s="1"/>
  <c r="J8" i="26"/>
  <c r="J26" i="26" s="1"/>
  <c r="H9" i="21"/>
  <c r="H9" i="27"/>
  <c r="I11" i="27"/>
  <c r="J27" i="21"/>
  <c r="J42" i="21" s="1"/>
  <c r="F8" i="27"/>
  <c r="H8" i="27"/>
  <c r="D7" i="26"/>
  <c r="D25" i="26" s="1"/>
  <c r="I9" i="21"/>
  <c r="F10" i="26"/>
  <c r="F28" i="26" s="1"/>
  <c r="F11" i="21"/>
  <c r="F12" i="21" s="1"/>
  <c r="F13" i="21" s="1"/>
  <c r="F14" i="21" s="1"/>
  <c r="F15" i="21" s="1"/>
  <c r="F16" i="21" s="1"/>
  <c r="F17" i="21" s="1"/>
  <c r="F18" i="21" s="1"/>
  <c r="I8" i="27"/>
  <c r="I28" i="21"/>
  <c r="I43" i="21" s="1"/>
  <c r="E10" i="26"/>
  <c r="E28" i="26" s="1"/>
  <c r="H29" i="21"/>
  <c r="H44" i="21" s="1"/>
  <c r="F7" i="26"/>
  <c r="F25" i="26" s="1"/>
  <c r="F6" i="21"/>
  <c r="I10" i="26"/>
  <c r="I28" i="26" s="1"/>
  <c r="C8" i="26"/>
  <c r="C26" i="26" s="1"/>
  <c r="F8" i="21"/>
  <c r="H10" i="21"/>
  <c r="H11" i="21" s="1"/>
  <c r="H12" i="21" s="1"/>
  <c r="H13" i="21" s="1"/>
  <c r="H14" i="21" s="1"/>
  <c r="H15" i="21" s="1"/>
  <c r="H16" i="21" s="1"/>
  <c r="H17" i="21" s="1"/>
  <c r="H18" i="21" s="1"/>
  <c r="M26" i="21"/>
  <c r="M41" i="21" s="1"/>
  <c r="I7" i="26"/>
  <c r="I25" i="26" s="1"/>
  <c r="D9" i="27"/>
  <c r="G28" i="21"/>
  <c r="G43" i="21" s="1"/>
  <c r="H7" i="26"/>
  <c r="H25" i="26" s="1"/>
  <c r="C10" i="26"/>
  <c r="C28" i="26" s="1"/>
  <c r="C7" i="26"/>
  <c r="C25" i="26" s="1"/>
  <c r="K29" i="21"/>
  <c r="K44" i="21" s="1"/>
  <c r="M28" i="21"/>
  <c r="M43" i="21" s="1"/>
  <c r="F10" i="27"/>
  <c r="G4" i="21"/>
  <c r="F9" i="26"/>
  <c r="F27" i="26" s="1"/>
  <c r="D8" i="27"/>
  <c r="E8" i="27"/>
  <c r="F5" i="21"/>
  <c r="J28" i="21"/>
  <c r="J43" i="21" s="1"/>
  <c r="G10" i="26"/>
  <c r="G28" i="26" s="1"/>
  <c r="I9" i="26"/>
  <c r="I27" i="26" s="1"/>
  <c r="H26" i="21"/>
  <c r="H41" i="21" s="1"/>
  <c r="G9" i="26"/>
  <c r="G27" i="26" s="1"/>
  <c r="D11" i="27"/>
  <c r="I27" i="21"/>
  <c r="I42" i="21" s="1"/>
  <c r="H3" i="21"/>
  <c r="G27" i="21"/>
  <c r="G42" i="21" s="1"/>
  <c r="E10" i="27"/>
  <c r="I29" i="21"/>
  <c r="I44" i="21" s="1"/>
  <c r="H28" i="21"/>
  <c r="H43" i="21" s="1"/>
  <c r="F11" i="27"/>
  <c r="N29" i="21"/>
  <c r="E9" i="27"/>
  <c r="K28" i="21"/>
  <c r="K43" i="21" s="1"/>
  <c r="J26" i="21"/>
  <c r="J41" i="21" s="1"/>
  <c r="G5" i="21"/>
  <c r="G11" i="27"/>
  <c r="G8" i="27"/>
  <c r="L26" i="21"/>
  <c r="L41" i="21" s="1"/>
  <c r="D10" i="27"/>
  <c r="H27" i="21"/>
  <c r="H42" i="21" s="1"/>
  <c r="G10" i="27"/>
  <c r="H9" i="26"/>
  <c r="H27" i="26" s="1"/>
  <c r="K26" i="21"/>
  <c r="K41" i="21" s="1"/>
  <c r="I10" i="21"/>
  <c r="I11" i="21" s="1"/>
  <c r="I12" i="21" s="1"/>
  <c r="I13" i="21" s="1"/>
  <c r="I14" i="21" s="1"/>
  <c r="I15" i="21" s="1"/>
  <c r="I16" i="21" s="1"/>
  <c r="I17" i="21" s="1"/>
  <c r="I18" i="21" s="1"/>
  <c r="F7" i="21"/>
  <c r="C9" i="26"/>
  <c r="C27" i="26" s="1"/>
  <c r="F4" i="21"/>
  <c r="F3" i="21"/>
  <c r="K10" i="27"/>
  <c r="L10" i="27" s="1"/>
  <c r="M10" i="27" s="1"/>
  <c r="G7" i="26"/>
  <c r="G25" i="26" s="1"/>
  <c r="F9" i="21"/>
  <c r="I4" i="21"/>
  <c r="H6" i="21"/>
  <c r="D8" i="26"/>
  <c r="D26" i="26" s="1"/>
  <c r="D9" i="26"/>
  <c r="D27" i="26" s="1"/>
  <c r="I5" i="21"/>
  <c r="L27" i="21"/>
  <c r="L42" i="21" s="1"/>
  <c r="G7" i="21"/>
  <c r="N27" i="21"/>
  <c r="H11" i="27"/>
  <c r="J29" i="21"/>
  <c r="J44" i="21" s="1"/>
  <c r="H8" i="26"/>
  <c r="H26" i="26" s="1"/>
  <c r="I26" i="21"/>
  <c r="I41" i="21" s="1"/>
  <c r="H5" i="21"/>
  <c r="G3" i="21"/>
  <c r="J7" i="26"/>
  <c r="J25" i="26" s="1"/>
  <c r="K9" i="27"/>
  <c r="L29" i="21"/>
  <c r="L44" i="21" s="1"/>
  <c r="E8" i="26"/>
  <c r="E26" i="26" s="1"/>
  <c r="J10" i="27"/>
  <c r="H8" i="21"/>
  <c r="L28" i="21"/>
  <c r="L43" i="21" s="1"/>
  <c r="G10" i="21"/>
  <c r="G11" i="21" s="1"/>
  <c r="G12" i="21" s="1"/>
  <c r="G13" i="21" s="1"/>
  <c r="G14" i="21" s="1"/>
  <c r="G15" i="21" s="1"/>
  <c r="G16" i="21" s="1"/>
  <c r="G17" i="21" s="1"/>
  <c r="G18" i="21" s="1"/>
  <c r="E7" i="26"/>
  <c r="E25" i="26" s="1"/>
  <c r="F8" i="26"/>
  <c r="F26" i="26" s="1"/>
  <c r="E9" i="26"/>
  <c r="E27" i="26" s="1"/>
  <c r="I3" i="21"/>
  <c r="M29" i="21"/>
  <c r="M44" i="21" s="1"/>
  <c r="G29" i="21"/>
  <c r="G44" i="21" s="1"/>
  <c r="J9" i="27"/>
  <c r="K11" i="27"/>
  <c r="G26" i="21"/>
  <c r="G41" i="21" s="1"/>
  <c r="I8" i="26"/>
  <c r="I26" i="26" s="1"/>
  <c r="I8" i="21"/>
  <c r="I6" i="21"/>
  <c r="H10" i="27"/>
  <c r="M27" i="21"/>
  <c r="M42" i="21" s="1"/>
  <c r="I9" i="27"/>
  <c r="F9" i="27"/>
  <c r="J9" i="26"/>
  <c r="J27" i="26" s="1"/>
  <c r="G9" i="27"/>
  <c r="J8" i="27"/>
  <c r="K27" i="21"/>
  <c r="K42" i="21" s="1"/>
  <c r="D8" i="9" a="1"/>
  <c r="D8" i="9" s="1"/>
  <c r="E13" i="9" s="1"/>
  <c r="D755" i="20" l="1"/>
  <c r="D757" i="20"/>
  <c r="D759" i="20"/>
  <c r="D761" i="20"/>
  <c r="D763" i="20"/>
  <c r="D765" i="20"/>
  <c r="D767" i="20"/>
  <c r="D769" i="20"/>
  <c r="D771" i="20"/>
  <c r="D773" i="20"/>
  <c r="D775" i="20"/>
  <c r="D777" i="20"/>
  <c r="D779" i="20"/>
  <c r="D781" i="20"/>
  <c r="D783" i="20"/>
  <c r="D785" i="20"/>
  <c r="D787" i="20"/>
  <c r="D789" i="20"/>
  <c r="D791" i="20"/>
  <c r="D793" i="20"/>
  <c r="D795" i="20"/>
  <c r="D797" i="20"/>
  <c r="D799" i="20"/>
  <c r="D801" i="20"/>
  <c r="D803" i="20"/>
  <c r="D805" i="20"/>
  <c r="D807" i="20"/>
  <c r="D809" i="20"/>
  <c r="D811" i="20"/>
  <c r="D813" i="20"/>
  <c r="D815" i="20"/>
  <c r="D817" i="20"/>
  <c r="D819" i="20"/>
  <c r="D821" i="20"/>
  <c r="D823" i="20"/>
  <c r="D825" i="20"/>
  <c r="D827" i="20"/>
  <c r="D829" i="20"/>
  <c r="D831" i="20"/>
  <c r="D833" i="20"/>
  <c r="D835" i="20"/>
  <c r="D837" i="20"/>
  <c r="D839" i="20"/>
  <c r="D841" i="20"/>
  <c r="D843" i="20"/>
  <c r="D845" i="20"/>
  <c r="D847" i="20"/>
  <c r="D849" i="20"/>
  <c r="D851" i="20"/>
  <c r="D853" i="20"/>
  <c r="D855" i="20"/>
  <c r="D857" i="20"/>
  <c r="D859" i="20"/>
  <c r="D861" i="20"/>
  <c r="D863" i="20"/>
  <c r="D865" i="20"/>
  <c r="D867" i="20"/>
  <c r="D869" i="20"/>
  <c r="D871" i="20"/>
  <c r="D873" i="20"/>
  <c r="D875" i="20"/>
  <c r="D877" i="20"/>
  <c r="D879" i="20"/>
  <c r="D881" i="20"/>
  <c r="D883" i="20"/>
  <c r="D885" i="20"/>
  <c r="D887" i="20"/>
  <c r="D889" i="20"/>
  <c r="D891" i="20"/>
  <c r="D893" i="20"/>
  <c r="D895" i="20"/>
  <c r="D897" i="20"/>
  <c r="D899" i="20"/>
  <c r="D901" i="20"/>
  <c r="D903" i="20"/>
  <c r="D905" i="20"/>
  <c r="D907" i="20"/>
  <c r="D909" i="20"/>
  <c r="D911" i="20"/>
  <c r="D913" i="20"/>
  <c r="D915" i="20"/>
  <c r="D917" i="20"/>
  <c r="D919" i="20"/>
  <c r="D921" i="20"/>
  <c r="D923" i="20"/>
  <c r="E755" i="20"/>
  <c r="E757" i="20"/>
  <c r="E759" i="20"/>
  <c r="E761" i="20"/>
  <c r="E763" i="20"/>
  <c r="E765" i="20"/>
  <c r="E767" i="20"/>
  <c r="E769" i="20"/>
  <c r="E771" i="20"/>
  <c r="E773" i="20"/>
  <c r="E775" i="20"/>
  <c r="E777" i="20"/>
  <c r="E779" i="20"/>
  <c r="E781" i="20"/>
  <c r="E783" i="20"/>
  <c r="E785" i="20"/>
  <c r="E787" i="20"/>
  <c r="E789" i="20"/>
  <c r="E791" i="20"/>
  <c r="E793" i="20"/>
  <c r="E795" i="20"/>
  <c r="E797" i="20"/>
  <c r="E799" i="20"/>
  <c r="E801" i="20"/>
  <c r="E803" i="20"/>
  <c r="E805" i="20"/>
  <c r="E807" i="20"/>
  <c r="E809" i="20"/>
  <c r="E811" i="20"/>
  <c r="E813" i="20"/>
  <c r="E815" i="20"/>
  <c r="E817" i="20"/>
  <c r="E819" i="20"/>
  <c r="E821" i="20"/>
  <c r="E823" i="20"/>
  <c r="E825" i="20"/>
  <c r="E827" i="20"/>
  <c r="E829" i="20"/>
  <c r="E831" i="20"/>
  <c r="E833" i="20"/>
  <c r="E835" i="20"/>
  <c r="E837" i="20"/>
  <c r="E839" i="20"/>
  <c r="E841" i="20"/>
  <c r="E843" i="20"/>
  <c r="E845" i="20"/>
  <c r="E847" i="20"/>
  <c r="E849" i="20"/>
  <c r="E851" i="20"/>
  <c r="E853" i="20"/>
  <c r="E855" i="20"/>
  <c r="E857" i="20"/>
  <c r="E859" i="20"/>
  <c r="E861" i="20"/>
  <c r="E863" i="20"/>
  <c r="E865" i="20"/>
  <c r="E867" i="20"/>
  <c r="E869" i="20"/>
  <c r="E871" i="20"/>
  <c r="E873" i="20"/>
  <c r="E875" i="20"/>
  <c r="E877" i="20"/>
  <c r="E879" i="20"/>
  <c r="E881" i="20"/>
  <c r="E883" i="20"/>
  <c r="E885" i="20"/>
  <c r="E887" i="20"/>
  <c r="E889" i="20"/>
  <c r="E891" i="20"/>
  <c r="E893" i="20"/>
  <c r="E895" i="20"/>
  <c r="E897" i="20"/>
  <c r="E899" i="20"/>
  <c r="E901" i="20"/>
  <c r="E903" i="20"/>
  <c r="E905" i="20"/>
  <c r="E907" i="20"/>
  <c r="E909" i="20"/>
  <c r="E911" i="20"/>
  <c r="E913" i="20"/>
  <c r="E915" i="20"/>
  <c r="E917" i="20"/>
  <c r="E919" i="20"/>
  <c r="E921" i="20"/>
  <c r="E923" i="20"/>
  <c r="F755" i="20"/>
  <c r="F757" i="20"/>
  <c r="F759" i="20"/>
  <c r="F761" i="20"/>
  <c r="F763" i="20"/>
  <c r="F765" i="20"/>
  <c r="F767" i="20"/>
  <c r="F769" i="20"/>
  <c r="F771" i="20"/>
  <c r="F773" i="20"/>
  <c r="F775" i="20"/>
  <c r="F777" i="20"/>
  <c r="F779" i="20"/>
  <c r="F781" i="20"/>
  <c r="F783" i="20"/>
  <c r="F785" i="20"/>
  <c r="F787" i="20"/>
  <c r="F789" i="20"/>
  <c r="F791" i="20"/>
  <c r="F793" i="20"/>
  <c r="F795" i="20"/>
  <c r="F797" i="20"/>
  <c r="F799" i="20"/>
  <c r="F801" i="20"/>
  <c r="F803" i="20"/>
  <c r="F805" i="20"/>
  <c r="F807" i="20"/>
  <c r="F809" i="20"/>
  <c r="F811" i="20"/>
  <c r="F813" i="20"/>
  <c r="F815" i="20"/>
  <c r="F817" i="20"/>
  <c r="F819" i="20"/>
  <c r="F821" i="20"/>
  <c r="F823" i="20"/>
  <c r="F825" i="20"/>
  <c r="F827" i="20"/>
  <c r="F829" i="20"/>
  <c r="F831" i="20"/>
  <c r="F833" i="20"/>
  <c r="F835" i="20"/>
  <c r="F837" i="20"/>
  <c r="F839" i="20"/>
  <c r="F841" i="20"/>
  <c r="F843" i="20"/>
  <c r="F845" i="20"/>
  <c r="F847" i="20"/>
  <c r="F849" i="20"/>
  <c r="F851" i="20"/>
  <c r="F853" i="20"/>
  <c r="F855" i="20"/>
  <c r="F857" i="20"/>
  <c r="F859" i="20"/>
  <c r="F861" i="20"/>
  <c r="F863" i="20"/>
  <c r="F865" i="20"/>
  <c r="F867" i="20"/>
  <c r="F869" i="20"/>
  <c r="F871" i="20"/>
  <c r="F873" i="20"/>
  <c r="F875" i="20"/>
  <c r="F877" i="20"/>
  <c r="F879" i="20"/>
  <c r="F881" i="20"/>
  <c r="F883" i="20"/>
  <c r="F885" i="20"/>
  <c r="F887" i="20"/>
  <c r="F889" i="20"/>
  <c r="F891" i="20"/>
  <c r="F893" i="20"/>
  <c r="F895" i="20"/>
  <c r="F897" i="20"/>
  <c r="F899" i="20"/>
  <c r="F901" i="20"/>
  <c r="F903" i="20"/>
  <c r="F905" i="20"/>
  <c r="F907" i="20"/>
  <c r="F909" i="20"/>
  <c r="F911" i="20"/>
  <c r="F913" i="20"/>
  <c r="F915" i="20"/>
  <c r="F917" i="20"/>
  <c r="F919" i="20"/>
  <c r="F921" i="20"/>
  <c r="F923" i="20"/>
  <c r="G755" i="20"/>
  <c r="G757" i="20"/>
  <c r="G759" i="20"/>
  <c r="G761" i="20"/>
  <c r="G763" i="20"/>
  <c r="G765" i="20"/>
  <c r="G767" i="20"/>
  <c r="G769" i="20"/>
  <c r="G771" i="20"/>
  <c r="G773" i="20"/>
  <c r="G775" i="20"/>
  <c r="G777" i="20"/>
  <c r="G779" i="20"/>
  <c r="G781" i="20"/>
  <c r="G783" i="20"/>
  <c r="G785" i="20"/>
  <c r="G787" i="20"/>
  <c r="G789" i="20"/>
  <c r="G791" i="20"/>
  <c r="G793" i="20"/>
  <c r="G795" i="20"/>
  <c r="G797" i="20"/>
  <c r="G799" i="20"/>
  <c r="G801" i="20"/>
  <c r="G803" i="20"/>
  <c r="G805" i="20"/>
  <c r="G807" i="20"/>
  <c r="G809" i="20"/>
  <c r="G811" i="20"/>
  <c r="G813" i="20"/>
  <c r="G815" i="20"/>
  <c r="G817" i="20"/>
  <c r="G819" i="20"/>
  <c r="G821" i="20"/>
  <c r="G823" i="20"/>
  <c r="G825" i="20"/>
  <c r="G827" i="20"/>
  <c r="G829" i="20"/>
  <c r="G831" i="20"/>
  <c r="G833" i="20"/>
  <c r="G835" i="20"/>
  <c r="G837" i="20"/>
  <c r="G839" i="20"/>
  <c r="G841" i="20"/>
  <c r="G843" i="20"/>
  <c r="G845" i="20"/>
  <c r="G847" i="20"/>
  <c r="G849" i="20"/>
  <c r="G851" i="20"/>
  <c r="G853" i="20"/>
  <c r="G855" i="20"/>
  <c r="G857" i="20"/>
  <c r="G859" i="20"/>
  <c r="G861" i="20"/>
  <c r="G863" i="20"/>
  <c r="G865" i="20"/>
  <c r="G867" i="20"/>
  <c r="G869" i="20"/>
  <c r="G871" i="20"/>
  <c r="G873" i="20"/>
  <c r="G875" i="20"/>
  <c r="G877" i="20"/>
  <c r="G879" i="20"/>
  <c r="G881" i="20"/>
  <c r="G883" i="20"/>
  <c r="G885" i="20"/>
  <c r="G887" i="20"/>
  <c r="G889" i="20"/>
  <c r="G891" i="20"/>
  <c r="G893" i="20"/>
  <c r="G895" i="20"/>
  <c r="G897" i="20"/>
  <c r="G899" i="20"/>
  <c r="G901" i="20"/>
  <c r="G903" i="20"/>
  <c r="G905" i="20"/>
  <c r="G907" i="20"/>
  <c r="G909" i="20"/>
  <c r="G911" i="20"/>
  <c r="G913" i="20"/>
  <c r="G915" i="20"/>
  <c r="G917" i="20"/>
  <c r="G919" i="20"/>
  <c r="G921" i="20"/>
  <c r="G923" i="20"/>
  <c r="D756" i="20"/>
  <c r="D758" i="20"/>
  <c r="D760" i="20"/>
  <c r="D762" i="20"/>
  <c r="D764" i="20"/>
  <c r="D766" i="20"/>
  <c r="D768" i="20"/>
  <c r="D770" i="20"/>
  <c r="D772" i="20"/>
  <c r="D774" i="20"/>
  <c r="D776" i="20"/>
  <c r="D778" i="20"/>
  <c r="D780" i="20"/>
  <c r="D782" i="20"/>
  <c r="D784" i="20"/>
  <c r="D786" i="20"/>
  <c r="D788" i="20"/>
  <c r="D790" i="20"/>
  <c r="D792" i="20"/>
  <c r="D794" i="20"/>
  <c r="D796" i="20"/>
  <c r="D798" i="20"/>
  <c r="D800" i="20"/>
  <c r="D802" i="20"/>
  <c r="D804" i="20"/>
  <c r="D806" i="20"/>
  <c r="D808" i="20"/>
  <c r="D810" i="20"/>
  <c r="D812" i="20"/>
  <c r="D814" i="20"/>
  <c r="D816" i="20"/>
  <c r="D818" i="20"/>
  <c r="D820" i="20"/>
  <c r="D822" i="20"/>
  <c r="D824" i="20"/>
  <c r="D826" i="20"/>
  <c r="D828" i="20"/>
  <c r="D830" i="20"/>
  <c r="D832" i="20"/>
  <c r="D834" i="20"/>
  <c r="D836" i="20"/>
  <c r="D838" i="20"/>
  <c r="D840" i="20"/>
  <c r="D842" i="20"/>
  <c r="D844" i="20"/>
  <c r="D846" i="20"/>
  <c r="D848" i="20"/>
  <c r="D850" i="20"/>
  <c r="D852" i="20"/>
  <c r="D854" i="20"/>
  <c r="D856" i="20"/>
  <c r="D858" i="20"/>
  <c r="D860" i="20"/>
  <c r="D862" i="20"/>
  <c r="D864" i="20"/>
  <c r="D866" i="20"/>
  <c r="D868" i="20"/>
  <c r="D870" i="20"/>
  <c r="D872" i="20"/>
  <c r="D874" i="20"/>
  <c r="D876" i="20"/>
  <c r="D878" i="20"/>
  <c r="D880" i="20"/>
  <c r="D882" i="20"/>
  <c r="D884" i="20"/>
  <c r="D886" i="20"/>
  <c r="D888" i="20"/>
  <c r="D890" i="20"/>
  <c r="D892" i="20"/>
  <c r="D894" i="20"/>
  <c r="D896" i="20"/>
  <c r="D898" i="20"/>
  <c r="D900" i="20"/>
  <c r="D902" i="20"/>
  <c r="D904" i="20"/>
  <c r="D906" i="20"/>
  <c r="D908" i="20"/>
  <c r="D910" i="20"/>
  <c r="D912" i="20"/>
  <c r="D914" i="20"/>
  <c r="D916" i="20"/>
  <c r="D918" i="20"/>
  <c r="D920" i="20"/>
  <c r="D922" i="20"/>
  <c r="D924" i="20"/>
  <c r="E756" i="20"/>
  <c r="E758" i="20"/>
  <c r="E760" i="20"/>
  <c r="E762" i="20"/>
  <c r="E764" i="20"/>
  <c r="E766" i="20"/>
  <c r="E768" i="20"/>
  <c r="E770" i="20"/>
  <c r="E772" i="20"/>
  <c r="E774" i="20"/>
  <c r="E776" i="20"/>
  <c r="E778" i="20"/>
  <c r="E780" i="20"/>
  <c r="E782" i="20"/>
  <c r="E784" i="20"/>
  <c r="E786" i="20"/>
  <c r="E788" i="20"/>
  <c r="E790" i="20"/>
  <c r="E792" i="20"/>
  <c r="E794" i="20"/>
  <c r="E796" i="20"/>
  <c r="E798" i="20"/>
  <c r="E800" i="20"/>
  <c r="E802" i="20"/>
  <c r="E804" i="20"/>
  <c r="E806" i="20"/>
  <c r="E808" i="20"/>
  <c r="E810" i="20"/>
  <c r="E812" i="20"/>
  <c r="E814" i="20"/>
  <c r="E816" i="20"/>
  <c r="E818" i="20"/>
  <c r="E820" i="20"/>
  <c r="E822" i="20"/>
  <c r="E824" i="20"/>
  <c r="E826" i="20"/>
  <c r="E828" i="20"/>
  <c r="E830" i="20"/>
  <c r="E832" i="20"/>
  <c r="E834" i="20"/>
  <c r="E836" i="20"/>
  <c r="E838" i="20"/>
  <c r="E840" i="20"/>
  <c r="E842" i="20"/>
  <c r="E844" i="20"/>
  <c r="E846" i="20"/>
  <c r="E848" i="20"/>
  <c r="E850" i="20"/>
  <c r="E852" i="20"/>
  <c r="E854" i="20"/>
  <c r="E856" i="20"/>
  <c r="E858" i="20"/>
  <c r="E860" i="20"/>
  <c r="E862" i="20"/>
  <c r="E864" i="20"/>
  <c r="E866" i="20"/>
  <c r="E868" i="20"/>
  <c r="E870" i="20"/>
  <c r="E872" i="20"/>
  <c r="E874" i="20"/>
  <c r="E876" i="20"/>
  <c r="E878" i="20"/>
  <c r="E880" i="20"/>
  <c r="E882" i="20"/>
  <c r="E884" i="20"/>
  <c r="E886" i="20"/>
  <c r="E888" i="20"/>
  <c r="E890" i="20"/>
  <c r="E892" i="20"/>
  <c r="E894" i="20"/>
  <c r="E896" i="20"/>
  <c r="E898" i="20"/>
  <c r="E900" i="20"/>
  <c r="E902" i="20"/>
  <c r="E904" i="20"/>
  <c r="E906" i="20"/>
  <c r="E908" i="20"/>
  <c r="E910" i="20"/>
  <c r="E912" i="20"/>
  <c r="E914" i="20"/>
  <c r="E916" i="20"/>
  <c r="E918" i="20"/>
  <c r="E920" i="20"/>
  <c r="E922" i="20"/>
  <c r="E924" i="20"/>
  <c r="F756" i="20"/>
  <c r="F764" i="20"/>
  <c r="F772" i="20"/>
  <c r="F780" i="20"/>
  <c r="F788" i="20"/>
  <c r="F796" i="20"/>
  <c r="F804" i="20"/>
  <c r="F812" i="20"/>
  <c r="F820" i="20"/>
  <c r="F828" i="20"/>
  <c r="F836" i="20"/>
  <c r="F844" i="20"/>
  <c r="F852" i="20"/>
  <c r="F860" i="20"/>
  <c r="F868" i="20"/>
  <c r="F876" i="20"/>
  <c r="F884" i="20"/>
  <c r="F892" i="20"/>
  <c r="F900" i="20"/>
  <c r="F908" i="20"/>
  <c r="F916" i="20"/>
  <c r="F924" i="20"/>
  <c r="F926" i="20"/>
  <c r="F928" i="20"/>
  <c r="F930" i="20"/>
  <c r="F932" i="20"/>
  <c r="F934" i="20"/>
  <c r="F936" i="20"/>
  <c r="F938" i="20"/>
  <c r="F940" i="20"/>
  <c r="F942" i="20"/>
  <c r="F944" i="20"/>
  <c r="F946" i="20"/>
  <c r="F948" i="20"/>
  <c r="F950" i="20"/>
  <c r="F952" i="20"/>
  <c r="F954" i="20"/>
  <c r="F956" i="20"/>
  <c r="F958" i="20"/>
  <c r="F960" i="20"/>
  <c r="F962" i="20"/>
  <c r="F964" i="20"/>
  <c r="F966" i="20"/>
  <c r="F968" i="20"/>
  <c r="F970" i="20"/>
  <c r="F972" i="20"/>
  <c r="F974" i="20"/>
  <c r="F976" i="20"/>
  <c r="F978" i="20"/>
  <c r="F980" i="20"/>
  <c r="F982" i="20"/>
  <c r="F984" i="20"/>
  <c r="F986" i="20"/>
  <c r="F988" i="20"/>
  <c r="F990" i="20"/>
  <c r="F992" i="20"/>
  <c r="F994" i="20"/>
  <c r="F996" i="20"/>
  <c r="F998" i="20"/>
  <c r="F1000" i="20"/>
  <c r="F1002" i="20"/>
  <c r="F1004" i="20"/>
  <c r="F1006" i="20"/>
  <c r="F1008" i="20"/>
  <c r="F1010" i="20"/>
  <c r="F1012" i="20"/>
  <c r="F1014" i="20"/>
  <c r="F1016" i="20"/>
  <c r="F1018" i="20"/>
  <c r="F1020" i="20"/>
  <c r="F1022" i="20"/>
  <c r="F1024" i="20"/>
  <c r="F1026" i="20"/>
  <c r="F1028" i="20"/>
  <c r="F1030" i="20"/>
  <c r="F1032" i="20"/>
  <c r="F1034" i="20"/>
  <c r="F1036" i="20"/>
  <c r="F1038" i="20"/>
  <c r="F1040" i="20"/>
  <c r="F1042" i="20"/>
  <c r="F1044" i="20"/>
  <c r="F1046" i="20"/>
  <c r="F1048" i="20"/>
  <c r="F1050" i="20"/>
  <c r="F1052" i="20"/>
  <c r="G756" i="20"/>
  <c r="G764" i="20"/>
  <c r="G772" i="20"/>
  <c r="G780" i="20"/>
  <c r="G788" i="20"/>
  <c r="G796" i="20"/>
  <c r="G804" i="20"/>
  <c r="G812" i="20"/>
  <c r="G820" i="20"/>
  <c r="G828" i="20"/>
  <c r="G836" i="20"/>
  <c r="G844" i="20"/>
  <c r="G852" i="20"/>
  <c r="G860" i="20"/>
  <c r="G868" i="20"/>
  <c r="G876" i="20"/>
  <c r="G884" i="20"/>
  <c r="G892" i="20"/>
  <c r="G900" i="20"/>
  <c r="G908" i="20"/>
  <c r="G916" i="20"/>
  <c r="G924" i="20"/>
  <c r="G926" i="20"/>
  <c r="G928" i="20"/>
  <c r="G930" i="20"/>
  <c r="G932" i="20"/>
  <c r="G934" i="20"/>
  <c r="G936" i="20"/>
  <c r="G938" i="20"/>
  <c r="G940" i="20"/>
  <c r="G942" i="20"/>
  <c r="G944" i="20"/>
  <c r="G946" i="20"/>
  <c r="G948" i="20"/>
  <c r="G950" i="20"/>
  <c r="G952" i="20"/>
  <c r="G954" i="20"/>
  <c r="G956" i="20"/>
  <c r="G958" i="20"/>
  <c r="G960" i="20"/>
  <c r="G962" i="20"/>
  <c r="G964" i="20"/>
  <c r="G966" i="20"/>
  <c r="G968" i="20"/>
  <c r="G970" i="20"/>
  <c r="G972" i="20"/>
  <c r="G974" i="20"/>
  <c r="G976" i="20"/>
  <c r="G978" i="20"/>
  <c r="G980" i="20"/>
  <c r="G982" i="20"/>
  <c r="G984" i="20"/>
  <c r="G986" i="20"/>
  <c r="G988" i="20"/>
  <c r="G990" i="20"/>
  <c r="G992" i="20"/>
  <c r="G994" i="20"/>
  <c r="G996" i="20"/>
  <c r="G998" i="20"/>
  <c r="G1000" i="20"/>
  <c r="G1002" i="20"/>
  <c r="G1004" i="20"/>
  <c r="G1006" i="20"/>
  <c r="G1008" i="20"/>
  <c r="G1010" i="20"/>
  <c r="G1012" i="20"/>
  <c r="G1014" i="20"/>
  <c r="G1016" i="20"/>
  <c r="G1018" i="20"/>
  <c r="G1020" i="20"/>
  <c r="G1022" i="20"/>
  <c r="G1024" i="20"/>
  <c r="G1026" i="20"/>
  <c r="G1028" i="20"/>
  <c r="G1030" i="20"/>
  <c r="G1032" i="20"/>
  <c r="G1034" i="20"/>
  <c r="G1036" i="20"/>
  <c r="G1038" i="20"/>
  <c r="G1040" i="20"/>
  <c r="G1042" i="20"/>
  <c r="G1044" i="20"/>
  <c r="G1046" i="20"/>
  <c r="G1048" i="20"/>
  <c r="G1050" i="20"/>
  <c r="G1052" i="20"/>
  <c r="F758" i="20"/>
  <c r="F766" i="20"/>
  <c r="F774" i="20"/>
  <c r="F782" i="20"/>
  <c r="F790" i="20"/>
  <c r="F798" i="20"/>
  <c r="F806" i="20"/>
  <c r="F814" i="20"/>
  <c r="F822" i="20"/>
  <c r="F830" i="20"/>
  <c r="F838" i="20"/>
  <c r="F846" i="20"/>
  <c r="F854" i="20"/>
  <c r="F862" i="20"/>
  <c r="F870" i="20"/>
  <c r="F878" i="20"/>
  <c r="F886" i="20"/>
  <c r="F894" i="20"/>
  <c r="F902" i="20"/>
  <c r="F910" i="20"/>
  <c r="F918" i="20"/>
  <c r="D925" i="20"/>
  <c r="D927" i="20"/>
  <c r="D929" i="20"/>
  <c r="D931" i="20"/>
  <c r="D933" i="20"/>
  <c r="D935" i="20"/>
  <c r="D937" i="20"/>
  <c r="D939" i="20"/>
  <c r="D941" i="20"/>
  <c r="D943" i="20"/>
  <c r="D945" i="20"/>
  <c r="D947" i="20"/>
  <c r="D949" i="20"/>
  <c r="D951" i="20"/>
  <c r="D953" i="20"/>
  <c r="D955" i="20"/>
  <c r="D957" i="20"/>
  <c r="D959" i="20"/>
  <c r="D961" i="20"/>
  <c r="D963" i="20"/>
  <c r="D965" i="20"/>
  <c r="D967" i="20"/>
  <c r="D969" i="20"/>
  <c r="D971" i="20"/>
  <c r="D973" i="20"/>
  <c r="D975" i="20"/>
  <c r="D977" i="20"/>
  <c r="D979" i="20"/>
  <c r="D981" i="20"/>
  <c r="D983" i="20"/>
  <c r="D985" i="20"/>
  <c r="D987" i="20"/>
  <c r="D989" i="20"/>
  <c r="D991" i="20"/>
  <c r="D993" i="20"/>
  <c r="D995" i="20"/>
  <c r="D997" i="20"/>
  <c r="D999" i="20"/>
  <c r="D1001" i="20"/>
  <c r="D1003" i="20"/>
  <c r="D1005" i="20"/>
  <c r="D1007" i="20"/>
  <c r="D1009" i="20"/>
  <c r="D1011" i="20"/>
  <c r="D1013" i="20"/>
  <c r="D1015" i="20"/>
  <c r="D1017" i="20"/>
  <c r="D1019" i="20"/>
  <c r="D1021" i="20"/>
  <c r="D1023" i="20"/>
  <c r="D1025" i="20"/>
  <c r="D1027" i="20"/>
  <c r="D1029" i="20"/>
  <c r="D1031" i="20"/>
  <c r="D1033" i="20"/>
  <c r="D1035" i="20"/>
  <c r="D1037" i="20"/>
  <c r="D1039" i="20"/>
  <c r="D1041" i="20"/>
  <c r="D1043" i="20"/>
  <c r="D1045" i="20"/>
  <c r="D1047" i="20"/>
  <c r="D1049" i="20"/>
  <c r="D1051" i="20"/>
  <c r="G758" i="20"/>
  <c r="G766" i="20"/>
  <c r="G774" i="20"/>
  <c r="G782" i="20"/>
  <c r="G790" i="20"/>
  <c r="G798" i="20"/>
  <c r="G806" i="20"/>
  <c r="G814" i="20"/>
  <c r="G822" i="20"/>
  <c r="G830" i="20"/>
  <c r="G838" i="20"/>
  <c r="G846" i="20"/>
  <c r="G854" i="20"/>
  <c r="G862" i="20"/>
  <c r="G870" i="20"/>
  <c r="G878" i="20"/>
  <c r="G886" i="20"/>
  <c r="G894" i="20"/>
  <c r="G902" i="20"/>
  <c r="G910" i="20"/>
  <c r="G918" i="20"/>
  <c r="E925" i="20"/>
  <c r="E927" i="20"/>
  <c r="E929" i="20"/>
  <c r="E931" i="20"/>
  <c r="E933" i="20"/>
  <c r="E935" i="20"/>
  <c r="E937" i="20"/>
  <c r="E939" i="20"/>
  <c r="E941" i="20"/>
  <c r="E943" i="20"/>
  <c r="E945" i="20"/>
  <c r="E947" i="20"/>
  <c r="E949" i="20"/>
  <c r="E951" i="20"/>
  <c r="E953" i="20"/>
  <c r="E955" i="20"/>
  <c r="E957" i="20"/>
  <c r="E959" i="20"/>
  <c r="E961" i="20"/>
  <c r="E963" i="20"/>
  <c r="E965" i="20"/>
  <c r="E967" i="20"/>
  <c r="E969" i="20"/>
  <c r="E971" i="20"/>
  <c r="E973" i="20"/>
  <c r="E975" i="20"/>
  <c r="E977" i="20"/>
  <c r="E979" i="20"/>
  <c r="E981" i="20"/>
  <c r="E983" i="20"/>
  <c r="E985" i="20"/>
  <c r="E987" i="20"/>
  <c r="E989" i="20"/>
  <c r="E991" i="20"/>
  <c r="E993" i="20"/>
  <c r="E995" i="20"/>
  <c r="E997" i="20"/>
  <c r="E999" i="20"/>
  <c r="E1001" i="20"/>
  <c r="E1003" i="20"/>
  <c r="E1005" i="20"/>
  <c r="E1007" i="20"/>
  <c r="E1009" i="20"/>
  <c r="E1011" i="20"/>
  <c r="E1013" i="20"/>
  <c r="E1015" i="20"/>
  <c r="E1017" i="20"/>
  <c r="E1019" i="20"/>
  <c r="E1021" i="20"/>
  <c r="E1023" i="20"/>
  <c r="E1025" i="20"/>
  <c r="E1027" i="20"/>
  <c r="E1029" i="20"/>
  <c r="E1031" i="20"/>
  <c r="E1033" i="20"/>
  <c r="E1035" i="20"/>
  <c r="E1037" i="20"/>
  <c r="G760" i="20"/>
  <c r="G768" i="20"/>
  <c r="G776" i="20"/>
  <c r="G784" i="20"/>
  <c r="G792" i="20"/>
  <c r="G800" i="20"/>
  <c r="G808" i="20"/>
  <c r="G816" i="20"/>
  <c r="G824" i="20"/>
  <c r="G832" i="20"/>
  <c r="G840" i="20"/>
  <c r="G848" i="20"/>
  <c r="G856" i="20"/>
  <c r="G864" i="20"/>
  <c r="G872" i="20"/>
  <c r="G880" i="20"/>
  <c r="G888" i="20"/>
  <c r="G896" i="20"/>
  <c r="G904" i="20"/>
  <c r="G912" i="20"/>
  <c r="G920" i="20"/>
  <c r="G925" i="20"/>
  <c r="G927" i="20"/>
  <c r="G929" i="20"/>
  <c r="G931" i="20"/>
  <c r="G933" i="20"/>
  <c r="G935" i="20"/>
  <c r="G937" i="20"/>
  <c r="G939" i="20"/>
  <c r="G941" i="20"/>
  <c r="G943" i="20"/>
  <c r="G945" i="20"/>
  <c r="G947" i="20"/>
  <c r="G949" i="20"/>
  <c r="G951" i="20"/>
  <c r="G953" i="20"/>
  <c r="G955" i="20"/>
  <c r="G957" i="20"/>
  <c r="G959" i="20"/>
  <c r="G961" i="20"/>
  <c r="G963" i="20"/>
  <c r="G965" i="20"/>
  <c r="G967" i="20"/>
  <c r="G969" i="20"/>
  <c r="G971" i="20"/>
  <c r="G973" i="20"/>
  <c r="G975" i="20"/>
  <c r="G977" i="20"/>
  <c r="G979" i="20"/>
  <c r="G981" i="20"/>
  <c r="G983" i="20"/>
  <c r="G985" i="20"/>
  <c r="G987" i="20"/>
  <c r="G989" i="20"/>
  <c r="G991" i="20"/>
  <c r="G993" i="20"/>
  <c r="G995" i="20"/>
  <c r="G997" i="20"/>
  <c r="G999" i="20"/>
  <c r="G1001" i="20"/>
  <c r="G1003" i="20"/>
  <c r="G1005" i="20"/>
  <c r="G1007" i="20"/>
  <c r="G1009" i="20"/>
  <c r="G1011" i="20"/>
  <c r="G1013" i="20"/>
  <c r="G1015" i="20"/>
  <c r="G1017" i="20"/>
  <c r="G1019" i="20"/>
  <c r="G1021" i="20"/>
  <c r="G1023" i="20"/>
  <c r="G1025" i="20"/>
  <c r="G1027" i="20"/>
  <c r="G12" i="3" s="1"/>
  <c r="X12" i="3" s="1"/>
  <c r="G1029" i="20"/>
  <c r="G1031" i="20"/>
  <c r="G1033" i="20"/>
  <c r="G1035" i="20"/>
  <c r="G1037" i="20"/>
  <c r="G1039" i="20"/>
  <c r="G1041" i="20"/>
  <c r="G1043" i="20"/>
  <c r="G1045" i="20"/>
  <c r="G1047" i="20"/>
  <c r="G1049" i="20"/>
  <c r="G1051" i="20"/>
  <c r="F760" i="20"/>
  <c r="G778" i="20"/>
  <c r="F802" i="20"/>
  <c r="F824" i="20"/>
  <c r="G842" i="20"/>
  <c r="F866" i="20"/>
  <c r="F888" i="20"/>
  <c r="G906" i="20"/>
  <c r="D926" i="20"/>
  <c r="F931" i="20"/>
  <c r="E936" i="20"/>
  <c r="D942" i="20"/>
  <c r="F947" i="20"/>
  <c r="E952" i="20"/>
  <c r="D958" i="20"/>
  <c r="F963" i="20"/>
  <c r="E968" i="20"/>
  <c r="D974" i="20"/>
  <c r="F979" i="20"/>
  <c r="E984" i="20"/>
  <c r="D990" i="20"/>
  <c r="F995" i="20"/>
  <c r="E1000" i="20"/>
  <c r="D1006" i="20"/>
  <c r="F1011" i="20"/>
  <c r="E1016" i="20"/>
  <c r="D1022" i="20"/>
  <c r="F1027" i="20"/>
  <c r="E1032" i="20"/>
  <c r="D1038" i="20"/>
  <c r="D1042" i="20"/>
  <c r="D1046" i="20"/>
  <c r="D1050" i="20"/>
  <c r="F1053" i="20"/>
  <c r="F1055" i="20"/>
  <c r="F1057" i="20"/>
  <c r="F1059" i="20"/>
  <c r="F1061" i="20"/>
  <c r="F1063" i="20"/>
  <c r="F1065" i="20"/>
  <c r="F1067" i="20"/>
  <c r="F1069" i="20"/>
  <c r="F1071" i="20"/>
  <c r="F1073" i="20"/>
  <c r="F1075" i="20"/>
  <c r="F1077" i="20"/>
  <c r="F1079" i="20"/>
  <c r="F1081" i="20"/>
  <c r="F1083" i="20"/>
  <c r="G1083" i="20"/>
  <c r="E1002" i="20"/>
  <c r="D1024" i="20"/>
  <c r="F1043" i="20"/>
  <c r="E1056" i="20"/>
  <c r="E1060" i="20"/>
  <c r="E1068" i="20"/>
  <c r="E1076" i="20"/>
  <c r="F1058" i="20"/>
  <c r="F1068" i="20"/>
  <c r="F1078" i="20"/>
  <c r="F1082" i="20"/>
  <c r="G834" i="20"/>
  <c r="F880" i="20"/>
  <c r="D940" i="20"/>
  <c r="D956" i="20"/>
  <c r="E982" i="20"/>
  <c r="F1009" i="20"/>
  <c r="E1040" i="20"/>
  <c r="G1056" i="20"/>
  <c r="G1066" i="20"/>
  <c r="G1076" i="20"/>
  <c r="F776" i="20"/>
  <c r="D930" i="20"/>
  <c r="F967" i="20"/>
  <c r="D994" i="20"/>
  <c r="E1020" i="20"/>
  <c r="E12" i="3" s="1"/>
  <c r="V12" i="3" s="1"/>
  <c r="D1053" i="20"/>
  <c r="D1065" i="20"/>
  <c r="D1073" i="20"/>
  <c r="D1083" i="20"/>
  <c r="E1026" i="20"/>
  <c r="E1053" i="20"/>
  <c r="E1065" i="20"/>
  <c r="E1075" i="20"/>
  <c r="F762" i="20"/>
  <c r="F784" i="20"/>
  <c r="G802" i="20"/>
  <c r="F826" i="20"/>
  <c r="F848" i="20"/>
  <c r="G866" i="20"/>
  <c r="F890" i="20"/>
  <c r="F912" i="20"/>
  <c r="E926" i="20"/>
  <c r="D932" i="20"/>
  <c r="F937" i="20"/>
  <c r="E942" i="20"/>
  <c r="D948" i="20"/>
  <c r="F953" i="20"/>
  <c r="E958" i="20"/>
  <c r="D964" i="20"/>
  <c r="F969" i="20"/>
  <c r="E974" i="20"/>
  <c r="D980" i="20"/>
  <c r="F985" i="20"/>
  <c r="E990" i="20"/>
  <c r="D996" i="20"/>
  <c r="F1001" i="20"/>
  <c r="E1006" i="20"/>
  <c r="D1012" i="20"/>
  <c r="F1017" i="20"/>
  <c r="E1022" i="20"/>
  <c r="D1028" i="20"/>
  <c r="F1033" i="20"/>
  <c r="E1038" i="20"/>
  <c r="E1042" i="20"/>
  <c r="E1046" i="20"/>
  <c r="E1050" i="20"/>
  <c r="G1053" i="20"/>
  <c r="G1055" i="20"/>
  <c r="G1057" i="20"/>
  <c r="G1059" i="20"/>
  <c r="G1061" i="20"/>
  <c r="G1063" i="20"/>
  <c r="G1065" i="20"/>
  <c r="G1067" i="20"/>
  <c r="G1069" i="20"/>
  <c r="G1071" i="20"/>
  <c r="G1073" i="20"/>
  <c r="G1075" i="20"/>
  <c r="G1077" i="20"/>
  <c r="G1079" i="20"/>
  <c r="G1081" i="20"/>
  <c r="F1013" i="20"/>
  <c r="F1039" i="20"/>
  <c r="E1054" i="20"/>
  <c r="E1064" i="20"/>
  <c r="E1072" i="20"/>
  <c r="E1078" i="20"/>
  <c r="F754" i="20"/>
  <c r="F1062" i="20"/>
  <c r="F1074" i="20"/>
  <c r="F794" i="20"/>
  <c r="E934" i="20"/>
  <c r="D972" i="20"/>
  <c r="D1004" i="20"/>
  <c r="E1030" i="20"/>
  <c r="E1052" i="20"/>
  <c r="G1062" i="20"/>
  <c r="G1072" i="20"/>
  <c r="G1082" i="20"/>
  <c r="F840" i="20"/>
  <c r="E940" i="20"/>
  <c r="D962" i="20"/>
  <c r="E988" i="20"/>
  <c r="F1015" i="20"/>
  <c r="E1045" i="20"/>
  <c r="D1063" i="20"/>
  <c r="D1077" i="20"/>
  <c r="D1016" i="20"/>
  <c r="F1049" i="20"/>
  <c r="E1061" i="20"/>
  <c r="E1073" i="20"/>
  <c r="E1083" i="20"/>
  <c r="G762" i="20"/>
  <c r="F786" i="20"/>
  <c r="F808" i="20"/>
  <c r="G826" i="20"/>
  <c r="F850" i="20"/>
  <c r="F872" i="20"/>
  <c r="G890" i="20"/>
  <c r="F914" i="20"/>
  <c r="F927" i="20"/>
  <c r="E932" i="20"/>
  <c r="D938" i="20"/>
  <c r="F943" i="20"/>
  <c r="E948" i="20"/>
  <c r="D954" i="20"/>
  <c r="F959" i="20"/>
  <c r="E964" i="20"/>
  <c r="D970" i="20"/>
  <c r="F975" i="20"/>
  <c r="E980" i="20"/>
  <c r="D986" i="20"/>
  <c r="F991" i="20"/>
  <c r="E996" i="20"/>
  <c r="D1002" i="20"/>
  <c r="F1007" i="20"/>
  <c r="E1012" i="20"/>
  <c r="D1018" i="20"/>
  <c r="F1023" i="20"/>
  <c r="E1028" i="20"/>
  <c r="D1034" i="20"/>
  <c r="E1039" i="20"/>
  <c r="E1043" i="20"/>
  <c r="E1047" i="20"/>
  <c r="E1051" i="20"/>
  <c r="E13" i="3" s="1"/>
  <c r="V13" i="3" s="1"/>
  <c r="D1054" i="20"/>
  <c r="D1056" i="20"/>
  <c r="D1058" i="20"/>
  <c r="D1060" i="20"/>
  <c r="D1062" i="20"/>
  <c r="D1064" i="20"/>
  <c r="D1066" i="20"/>
  <c r="D1068" i="20"/>
  <c r="D1070" i="20"/>
  <c r="D1072" i="20"/>
  <c r="D1074" i="20"/>
  <c r="D1076" i="20"/>
  <c r="D1078" i="20"/>
  <c r="D1080" i="20"/>
  <c r="D1082" i="20"/>
  <c r="G754" i="20"/>
  <c r="F997" i="20"/>
  <c r="F1029" i="20"/>
  <c r="F1047" i="20"/>
  <c r="E1058" i="20"/>
  <c r="E1062" i="20"/>
  <c r="E1070" i="20"/>
  <c r="E1074" i="20"/>
  <c r="E1082" i="20"/>
  <c r="F1060" i="20"/>
  <c r="F1070" i="20"/>
  <c r="F1080" i="20"/>
  <c r="F816" i="20"/>
  <c r="G898" i="20"/>
  <c r="F945" i="20"/>
  <c r="E966" i="20"/>
  <c r="D988" i="20"/>
  <c r="E1014" i="20"/>
  <c r="D1036" i="20"/>
  <c r="G1054" i="20"/>
  <c r="G1064" i="20"/>
  <c r="G1074" i="20"/>
  <c r="D754" i="20"/>
  <c r="G858" i="20"/>
  <c r="F882" i="20"/>
  <c r="F935" i="20"/>
  <c r="E956" i="20"/>
  <c r="F983" i="20"/>
  <c r="D1010" i="20"/>
  <c r="E1036" i="20"/>
  <c r="D1055" i="20"/>
  <c r="D1061" i="20"/>
  <c r="D1071" i="20"/>
  <c r="D1081" i="20"/>
  <c r="F1021" i="20"/>
  <c r="F1045" i="20"/>
  <c r="E1059" i="20"/>
  <c r="E1071" i="20"/>
  <c r="E1079" i="20"/>
  <c r="F768" i="20"/>
  <c r="G786" i="20"/>
  <c r="G4" i="3" s="1"/>
  <c r="X4" i="3" s="1"/>
  <c r="F810" i="20"/>
  <c r="F5" i="3" s="1"/>
  <c r="W5" i="3" s="1"/>
  <c r="F832" i="20"/>
  <c r="G850" i="20"/>
  <c r="F874" i="20"/>
  <c r="F896" i="20"/>
  <c r="G914" i="20"/>
  <c r="D928" i="20"/>
  <c r="F933" i="20"/>
  <c r="E938" i="20"/>
  <c r="E9" i="3" s="1"/>
  <c r="V9" i="3" s="1"/>
  <c r="D944" i="20"/>
  <c r="F949" i="20"/>
  <c r="E954" i="20"/>
  <c r="D960" i="20"/>
  <c r="F965" i="20"/>
  <c r="E970" i="20"/>
  <c r="D976" i="20"/>
  <c r="F981" i="20"/>
  <c r="E986" i="20"/>
  <c r="D992" i="20"/>
  <c r="D1008" i="20"/>
  <c r="E1018" i="20"/>
  <c r="E1034" i="20"/>
  <c r="F1051" i="20"/>
  <c r="E1066" i="20"/>
  <c r="E1080" i="20"/>
  <c r="F1066" i="20"/>
  <c r="F1076" i="20"/>
  <c r="G770" i="20"/>
  <c r="F922" i="20"/>
  <c r="F961" i="20"/>
  <c r="F993" i="20"/>
  <c r="D1020" i="20"/>
  <c r="E1048" i="20"/>
  <c r="G1060" i="20"/>
  <c r="G1070" i="20"/>
  <c r="G1080" i="20"/>
  <c r="F818" i="20"/>
  <c r="G922" i="20"/>
  <c r="F951" i="20"/>
  <c r="D978" i="20"/>
  <c r="E1004" i="20"/>
  <c r="F1031" i="20"/>
  <c r="E1049" i="20"/>
  <c r="D1059" i="20"/>
  <c r="D1069" i="20"/>
  <c r="D1079" i="20"/>
  <c r="E1010" i="20"/>
  <c r="F1041" i="20"/>
  <c r="E1057" i="20"/>
  <c r="E1069" i="20"/>
  <c r="E1077" i="20"/>
  <c r="F770" i="20"/>
  <c r="F792" i="20"/>
  <c r="G810" i="20"/>
  <c r="F834" i="20"/>
  <c r="F856" i="20"/>
  <c r="G874" i="20"/>
  <c r="G7" i="3" s="1"/>
  <c r="X7" i="3" s="1"/>
  <c r="F898" i="20"/>
  <c r="F920" i="20"/>
  <c r="E928" i="20"/>
  <c r="E8" i="3" s="1"/>
  <c r="V8" i="3" s="1"/>
  <c r="D934" i="20"/>
  <c r="F939" i="20"/>
  <c r="E944" i="20"/>
  <c r="D950" i="20"/>
  <c r="F955" i="20"/>
  <c r="E960" i="20"/>
  <c r="D966" i="20"/>
  <c r="F971" i="20"/>
  <c r="E976" i="20"/>
  <c r="D982" i="20"/>
  <c r="F987" i="20"/>
  <c r="E992" i="20"/>
  <c r="D998" i="20"/>
  <c r="F1003" i="20"/>
  <c r="E1008" i="20"/>
  <c r="D1014" i="20"/>
  <c r="F1019" i="20"/>
  <c r="E1024" i="20"/>
  <c r="D1030" i="20"/>
  <c r="F1035" i="20"/>
  <c r="D1040" i="20"/>
  <c r="D1044" i="20"/>
  <c r="D1048" i="20"/>
  <c r="D1052" i="20"/>
  <c r="D13" i="3" s="1"/>
  <c r="U13" i="3" s="1"/>
  <c r="F1054" i="20"/>
  <c r="F1056" i="20"/>
  <c r="F1064" i="20"/>
  <c r="F1072" i="20"/>
  <c r="E754" i="20"/>
  <c r="F858" i="20"/>
  <c r="F929" i="20"/>
  <c r="E950" i="20"/>
  <c r="F977" i="20"/>
  <c r="E998" i="20"/>
  <c r="F1025" i="20"/>
  <c r="E1044" i="20"/>
  <c r="G1058" i="20"/>
  <c r="G1068" i="20"/>
  <c r="G1078" i="20"/>
  <c r="G794" i="20"/>
  <c r="F904" i="20"/>
  <c r="D946" i="20"/>
  <c r="E972" i="20"/>
  <c r="F999" i="20"/>
  <c r="D1026" i="20"/>
  <c r="E1041" i="20"/>
  <c r="D1057" i="20"/>
  <c r="D1067" i="20"/>
  <c r="D1075" i="20"/>
  <c r="F1005" i="20"/>
  <c r="F1037" i="20"/>
  <c r="E1055" i="20"/>
  <c r="E1067" i="20"/>
  <c r="E1081" i="20"/>
  <c r="F778" i="20"/>
  <c r="F800" i="20"/>
  <c r="G818" i="20"/>
  <c r="F842" i="20"/>
  <c r="F864" i="20"/>
  <c r="G882" i="20"/>
  <c r="F906" i="20"/>
  <c r="F925" i="20"/>
  <c r="E930" i="20"/>
  <c r="D936" i="20"/>
  <c r="F941" i="20"/>
  <c r="E946" i="20"/>
  <c r="D952" i="20"/>
  <c r="F957" i="20"/>
  <c r="E962" i="20"/>
  <c r="E10" i="3" s="1"/>
  <c r="V10" i="3" s="1"/>
  <c r="D968" i="20"/>
  <c r="F973" i="20"/>
  <c r="E978" i="20"/>
  <c r="D984" i="20"/>
  <c r="F989" i="20"/>
  <c r="E994" i="20"/>
  <c r="D1000" i="20"/>
  <c r="D1032" i="20"/>
  <c r="E1063" i="20"/>
  <c r="D1084" i="20"/>
  <c r="E1084" i="20"/>
  <c r="F1084" i="20"/>
  <c r="G1084" i="20"/>
  <c r="N44" i="21"/>
  <c r="N42" i="21"/>
  <c r="N43" i="21"/>
  <c r="N41" i="21"/>
  <c r="O29" i="21"/>
  <c r="O44" i="21" s="1"/>
  <c r="K8" i="26"/>
  <c r="K26" i="26" s="1"/>
  <c r="O28" i="21"/>
  <c r="O43" i="21" s="1"/>
  <c r="D9" i="9"/>
  <c r="E10" i="9"/>
  <c r="D11" i="9"/>
  <c r="D12" i="9"/>
  <c r="D10" i="9"/>
  <c r="K10" i="26"/>
  <c r="O27" i="21"/>
  <c r="O42" i="21" s="1"/>
  <c r="G29" i="26"/>
  <c r="D5" i="28" s="1"/>
  <c r="P26" i="21"/>
  <c r="P41" i="21" s="1"/>
  <c r="M46" i="27"/>
  <c r="M31" i="27"/>
  <c r="N10" i="27"/>
  <c r="H46" i="27"/>
  <c r="H31" i="27"/>
  <c r="J46" i="27"/>
  <c r="J31" i="27"/>
  <c r="D31" i="27"/>
  <c r="D46" i="27"/>
  <c r="G45" i="27"/>
  <c r="G30" i="27"/>
  <c r="J29" i="26"/>
  <c r="G5" i="28" s="1"/>
  <c r="G46" i="27"/>
  <c r="G31" i="27"/>
  <c r="E31" i="27"/>
  <c r="E46" i="27"/>
  <c r="D32" i="27"/>
  <c r="D47" i="27"/>
  <c r="E44" i="27"/>
  <c r="E29" i="27"/>
  <c r="F29" i="26"/>
  <c r="C5" i="28" s="1"/>
  <c r="I46" i="27"/>
  <c r="I31" i="27"/>
  <c r="J32" i="27"/>
  <c r="J47" i="27"/>
  <c r="G22" i="3"/>
  <c r="X22" i="3" s="1"/>
  <c r="E21" i="3"/>
  <c r="V21" i="3" s="1"/>
  <c r="G21" i="3"/>
  <c r="X21" i="3" s="1"/>
  <c r="F22" i="3"/>
  <c r="W22" i="3" s="1"/>
  <c r="F13" i="3"/>
  <c r="W13" i="3" s="1"/>
  <c r="F10" i="3"/>
  <c r="W10" i="3" s="1"/>
  <c r="F20" i="3"/>
  <c r="W20" i="3" s="1"/>
  <c r="G6" i="3"/>
  <c r="X6" i="3" s="1"/>
  <c r="G17" i="3"/>
  <c r="X17" i="3" s="1"/>
  <c r="D3" i="3"/>
  <c r="U3" i="3" s="1"/>
  <c r="D17" i="3"/>
  <c r="U17" i="3" s="1"/>
  <c r="E16" i="3"/>
  <c r="V16" i="3" s="1"/>
  <c r="F11" i="3"/>
  <c r="W11" i="3" s="1"/>
  <c r="D19" i="3"/>
  <c r="U19" i="3" s="1"/>
  <c r="E17" i="3"/>
  <c r="V17" i="3" s="1"/>
  <c r="D4" i="3"/>
  <c r="U4" i="3" s="1"/>
  <c r="G11" i="3"/>
  <c r="X11" i="3" s="1"/>
  <c r="D9" i="3"/>
  <c r="U9" i="3" s="1"/>
  <c r="D5" i="3"/>
  <c r="U5" i="3" s="1"/>
  <c r="G8" i="3"/>
  <c r="X8" i="3" s="1"/>
  <c r="F4" i="3"/>
  <c r="W4" i="3" s="1"/>
  <c r="G9" i="3"/>
  <c r="X9" i="3" s="1"/>
  <c r="D21" i="3"/>
  <c r="U21" i="3" s="1"/>
  <c r="D10" i="3"/>
  <c r="U10" i="3" s="1"/>
  <c r="G3" i="3"/>
  <c r="X3" i="3" s="1"/>
  <c r="D7" i="3"/>
  <c r="U7" i="3" s="1"/>
  <c r="E20" i="3"/>
  <c r="V20" i="3" s="1"/>
  <c r="E3" i="3"/>
  <c r="V3" i="3" s="1"/>
  <c r="F8" i="3"/>
  <c r="W8" i="3" s="1"/>
  <c r="G19" i="3"/>
  <c r="X19" i="3" s="1"/>
  <c r="F18" i="3"/>
  <c r="W18" i="3" s="1"/>
  <c r="F14" i="3"/>
  <c r="W14" i="3" s="1"/>
  <c r="E15" i="3"/>
  <c r="V15" i="3" s="1"/>
  <c r="E5" i="3"/>
  <c r="V5" i="3" s="1"/>
  <c r="F7" i="3"/>
  <c r="W7" i="3" s="1"/>
  <c r="G15" i="3"/>
  <c r="X15" i="3" s="1"/>
  <c r="F19" i="3"/>
  <c r="W19" i="3" s="1"/>
  <c r="F9" i="3"/>
  <c r="W9" i="3" s="1"/>
  <c r="F21" i="3"/>
  <c r="W21" i="3" s="1"/>
  <c r="E4" i="3"/>
  <c r="V4" i="3" s="1"/>
  <c r="G10" i="3"/>
  <c r="X10" i="3" s="1"/>
  <c r="E14" i="3"/>
  <c r="V14" i="3" s="1"/>
  <c r="F16" i="3"/>
  <c r="W16" i="3" s="1"/>
  <c r="G20" i="3"/>
  <c r="X20" i="3" s="1"/>
  <c r="D11" i="3"/>
  <c r="U11" i="3" s="1"/>
  <c r="D16" i="3"/>
  <c r="U16" i="3" s="1"/>
  <c r="F15" i="3"/>
  <c r="W15" i="3" s="1"/>
  <c r="G16" i="3"/>
  <c r="X16" i="3" s="1"/>
  <c r="F6" i="3"/>
  <c r="W6" i="3" s="1"/>
  <c r="F17" i="3"/>
  <c r="W17" i="3" s="1"/>
  <c r="F3" i="3"/>
  <c r="W3" i="3" s="1"/>
  <c r="D12" i="3"/>
  <c r="U12" i="3" s="1"/>
  <c r="E19" i="3"/>
  <c r="V19" i="3" s="1"/>
  <c r="D20" i="3"/>
  <c r="U20" i="3" s="1"/>
  <c r="E11" i="3"/>
  <c r="V11" i="3" s="1"/>
  <c r="G18" i="3"/>
  <c r="X18" i="3" s="1"/>
  <c r="G5" i="3"/>
  <c r="X5" i="3" s="1"/>
  <c r="D6" i="3"/>
  <c r="U6" i="3" s="1"/>
  <c r="D15" i="3"/>
  <c r="U15" i="3" s="1"/>
  <c r="E18" i="3"/>
  <c r="V18" i="3" s="1"/>
  <c r="F12" i="3"/>
  <c r="W12" i="3" s="1"/>
  <c r="E6" i="3"/>
  <c r="V6" i="3" s="1"/>
  <c r="G13" i="3"/>
  <c r="X13" i="3" s="1"/>
  <c r="E7" i="3"/>
  <c r="V7" i="3" s="1"/>
  <c r="D8" i="3"/>
  <c r="U8" i="3" s="1"/>
  <c r="D18" i="3"/>
  <c r="U18" i="3" s="1"/>
  <c r="G14" i="3"/>
  <c r="X14" i="3" s="1"/>
  <c r="D14" i="3"/>
  <c r="U14" i="3" s="1"/>
  <c r="F24" i="3"/>
  <c r="W24" i="3" s="1"/>
  <c r="E22" i="3"/>
  <c r="V22" i="3" s="1"/>
  <c r="D22" i="3"/>
  <c r="U22" i="3" s="1"/>
  <c r="D24" i="3"/>
  <c r="U24" i="3" s="1"/>
  <c r="G23" i="3"/>
  <c r="X23" i="3" s="1"/>
  <c r="E24" i="3"/>
  <c r="V24" i="3" s="1"/>
  <c r="E23" i="3"/>
  <c r="V23" i="3" s="1"/>
  <c r="D23" i="3"/>
  <c r="U23" i="3" s="1"/>
  <c r="F23" i="3"/>
  <c r="W23" i="3" s="1"/>
  <c r="G24" i="3"/>
  <c r="X24" i="3" s="1"/>
  <c r="E26" i="3"/>
  <c r="V26" i="3" s="1"/>
  <c r="F30" i="3"/>
  <c r="W30" i="3" s="1"/>
  <c r="D25" i="3"/>
  <c r="U25" i="3" s="1"/>
  <c r="F25" i="3"/>
  <c r="W25" i="3" s="1"/>
  <c r="G27" i="3"/>
  <c r="X27" i="3" s="1"/>
  <c r="G25" i="3"/>
  <c r="X25" i="3" s="1"/>
  <c r="E25" i="3"/>
  <c r="V25" i="3" s="1"/>
  <c r="G30" i="3"/>
  <c r="X30" i="3" s="1"/>
  <c r="F27" i="3"/>
  <c r="W27" i="3" s="1"/>
  <c r="D26" i="3"/>
  <c r="U26" i="3" s="1"/>
  <c r="E28" i="3"/>
  <c r="V28" i="3" s="1"/>
  <c r="G26" i="3"/>
  <c r="X26" i="3" s="1"/>
  <c r="F26" i="3"/>
  <c r="W26" i="3" s="1"/>
  <c r="F28" i="3"/>
  <c r="W28" i="3" s="1"/>
  <c r="E27" i="3"/>
  <c r="V27" i="3" s="1"/>
  <c r="G28" i="3"/>
  <c r="X28" i="3" s="1"/>
  <c r="D27" i="3"/>
  <c r="U27" i="3" s="1"/>
  <c r="D29" i="3"/>
  <c r="U29" i="3" s="1"/>
  <c r="F29" i="3"/>
  <c r="W29" i="3" s="1"/>
  <c r="D30" i="3"/>
  <c r="U30" i="3" s="1"/>
  <c r="E29" i="3"/>
  <c r="V29" i="3" s="1"/>
  <c r="D28" i="3"/>
  <c r="U28" i="3" s="1"/>
  <c r="G29" i="3"/>
  <c r="X29" i="3" s="1"/>
  <c r="E30" i="3"/>
  <c r="V30" i="3" s="1"/>
  <c r="F31" i="3"/>
  <c r="W31" i="3" s="1"/>
  <c r="G31" i="3"/>
  <c r="X31" i="3" s="1"/>
  <c r="E31" i="3"/>
  <c r="V31" i="3" s="1"/>
  <c r="D31" i="3"/>
  <c r="U31" i="3" s="1"/>
  <c r="K30" i="27"/>
  <c r="K45" i="27"/>
  <c r="G29" i="27"/>
  <c r="G44" i="27"/>
  <c r="F30" i="27"/>
  <c r="F45" i="27"/>
  <c r="E29" i="26"/>
  <c r="L29" i="27"/>
  <c r="L44" i="27"/>
  <c r="H32" i="27"/>
  <c r="H47" i="27"/>
  <c r="K31" i="27"/>
  <c r="K46" i="27"/>
  <c r="F32" i="27"/>
  <c r="F47" i="27"/>
  <c r="K9" i="26"/>
  <c r="D29" i="27"/>
  <c r="D44" i="27"/>
  <c r="C29" i="26"/>
  <c r="D29" i="26"/>
  <c r="H45" i="27"/>
  <c r="H30" i="27"/>
  <c r="L9" i="27"/>
  <c r="E32" i="27"/>
  <c r="E47" i="27"/>
  <c r="C1195" i="16"/>
  <c r="B1195" i="16"/>
  <c r="A1196" i="16"/>
  <c r="F46" i="27"/>
  <c r="F31" i="27"/>
  <c r="D30" i="27"/>
  <c r="D45" i="27"/>
  <c r="H29" i="27"/>
  <c r="H44" i="27"/>
  <c r="I32" i="27"/>
  <c r="I47" i="27"/>
  <c r="K7" i="26"/>
  <c r="K29" i="27"/>
  <c r="K44" i="27"/>
  <c r="K32" i="27"/>
  <c r="K47" i="27"/>
  <c r="J29" i="27"/>
  <c r="J44" i="27"/>
  <c r="I45" i="27"/>
  <c r="I30" i="27"/>
  <c r="J30" i="27"/>
  <c r="J45" i="27"/>
  <c r="L46" i="27"/>
  <c r="L31" i="27"/>
  <c r="L11" i="27"/>
  <c r="G32" i="27"/>
  <c r="G47" i="27"/>
  <c r="E30" i="27"/>
  <c r="E45" i="27"/>
  <c r="M8" i="27"/>
  <c r="H29" i="26"/>
  <c r="E5" i="28" s="1"/>
  <c r="I29" i="26"/>
  <c r="F5" i="28" s="1"/>
  <c r="I29" i="27"/>
  <c r="I44" i="27"/>
  <c r="F44" i="27"/>
  <c r="F29" i="27"/>
  <c r="Q26" i="21" l="1"/>
  <c r="Q41" i="21" s="1"/>
  <c r="P28" i="21"/>
  <c r="L8" i="26"/>
  <c r="M8" i="26" s="1"/>
  <c r="P29" i="21"/>
  <c r="P27" i="21"/>
  <c r="P42" i="21" s="1"/>
  <c r="K28" i="26"/>
  <c r="L10" i="26"/>
  <c r="K49" i="27"/>
  <c r="G4" i="28" s="1"/>
  <c r="D32" i="3"/>
  <c r="U32" i="3" s="1"/>
  <c r="D37" i="3"/>
  <c r="U37" i="3" s="1"/>
  <c r="F32" i="3"/>
  <c r="W32" i="3" s="1"/>
  <c r="D36" i="3"/>
  <c r="U36" i="3" s="1"/>
  <c r="D15" i="9"/>
  <c r="E50" i="3" s="1"/>
  <c r="V50" i="3" s="1"/>
  <c r="E37" i="3"/>
  <c r="V37" i="3" s="1"/>
  <c r="G36" i="3"/>
  <c r="X36" i="3" s="1"/>
  <c r="E43" i="3"/>
  <c r="V43" i="3" s="1"/>
  <c r="G37" i="3"/>
  <c r="X37" i="3" s="1"/>
  <c r="E38" i="3"/>
  <c r="V38" i="3" s="1"/>
  <c r="E36" i="3"/>
  <c r="V36" i="3" s="1"/>
  <c r="F15" i="9"/>
  <c r="G56" i="3" s="1"/>
  <c r="X56" i="3" s="1"/>
  <c r="G34" i="27"/>
  <c r="C3" i="28" s="1"/>
  <c r="F49" i="27"/>
  <c r="F36" i="3"/>
  <c r="W36" i="3" s="1"/>
  <c r="E34" i="3"/>
  <c r="V34" i="3" s="1"/>
  <c r="E42" i="3"/>
  <c r="V42" i="3" s="1"/>
  <c r="G43" i="3"/>
  <c r="X43" i="3" s="1"/>
  <c r="E41" i="3"/>
  <c r="V41" i="3" s="1"/>
  <c r="F33" i="3"/>
  <c r="W33" i="3" s="1"/>
  <c r="E34" i="27"/>
  <c r="J34" i="27"/>
  <c r="F3" i="28" s="1"/>
  <c r="E15" i="9"/>
  <c r="F34" i="3" s="1"/>
  <c r="W34" i="3" s="1"/>
  <c r="G32" i="3"/>
  <c r="X32" i="3" s="1"/>
  <c r="E33" i="3"/>
  <c r="V33" i="3" s="1"/>
  <c r="E49" i="27"/>
  <c r="N46" i="27"/>
  <c r="N31" i="27"/>
  <c r="O10" i="27"/>
  <c r="L32" i="27"/>
  <c r="L47" i="27"/>
  <c r="M11" i="27"/>
  <c r="J49" i="27"/>
  <c r="F4" i="28" s="1"/>
  <c r="I49" i="27"/>
  <c r="E4" i="28" s="1"/>
  <c r="I34" i="27"/>
  <c r="E3" i="28" s="1"/>
  <c r="K34" i="27"/>
  <c r="G3" i="28" s="1"/>
  <c r="H49" i="27"/>
  <c r="D4" i="28" s="1"/>
  <c r="B1196" i="16"/>
  <c r="A1197" i="16"/>
  <c r="C1196" i="16"/>
  <c r="D34" i="27"/>
  <c r="D33" i="3"/>
  <c r="U33" i="3" s="1"/>
  <c r="G33" i="3"/>
  <c r="X33" i="3" s="1"/>
  <c r="D49" i="27"/>
  <c r="M29" i="27"/>
  <c r="M44" i="27"/>
  <c r="N8" i="27"/>
  <c r="F34" i="27"/>
  <c r="K25" i="26"/>
  <c r="L7" i="26"/>
  <c r="H34" i="27"/>
  <c r="D3" i="28" s="1"/>
  <c r="L45" i="27"/>
  <c r="L30" i="27"/>
  <c r="M9" i="27"/>
  <c r="L26" i="26"/>
  <c r="K27" i="26"/>
  <c r="L9" i="26"/>
  <c r="E32" i="3"/>
  <c r="V32" i="3" s="1"/>
  <c r="C15" i="9"/>
  <c r="D34" i="3" s="1"/>
  <c r="U34" i="3" s="1"/>
  <c r="G49" i="27"/>
  <c r="C4" i="28" s="1"/>
  <c r="F43" i="3" l="1"/>
  <c r="W43" i="3" s="1"/>
  <c r="F37" i="3"/>
  <c r="W37" i="3" s="1"/>
  <c r="G41" i="3"/>
  <c r="X41" i="3" s="1"/>
  <c r="F39" i="3"/>
  <c r="W39" i="3" s="1"/>
  <c r="G42" i="3"/>
  <c r="X42" i="3" s="1"/>
  <c r="F38" i="3"/>
  <c r="W38" i="3" s="1"/>
  <c r="F42" i="3"/>
  <c r="W42" i="3" s="1"/>
  <c r="D42" i="3"/>
  <c r="U42" i="3" s="1"/>
  <c r="D38" i="3"/>
  <c r="U38" i="3" s="1"/>
  <c r="D41" i="3"/>
  <c r="U41" i="3" s="1"/>
  <c r="G38" i="3"/>
  <c r="X38" i="3" s="1"/>
  <c r="D40" i="3"/>
  <c r="U40" i="3" s="1"/>
  <c r="E40" i="3"/>
  <c r="V40" i="3" s="1"/>
  <c r="F40" i="3"/>
  <c r="W40" i="3" s="1"/>
  <c r="D39" i="3"/>
  <c r="U39" i="3" s="1"/>
  <c r="G39" i="3"/>
  <c r="X39" i="3" s="1"/>
  <c r="D43" i="3"/>
  <c r="U43" i="3" s="1"/>
  <c r="E39" i="3"/>
  <c r="V39" i="3" s="1"/>
  <c r="G40" i="3"/>
  <c r="X40" i="3" s="1"/>
  <c r="F41" i="3"/>
  <c r="W41" i="3" s="1"/>
  <c r="R26" i="21"/>
  <c r="R41" i="21" s="1"/>
  <c r="G35" i="3"/>
  <c r="X35" i="3" s="1"/>
  <c r="E35" i="3"/>
  <c r="V35" i="3" s="1"/>
  <c r="D35" i="3"/>
  <c r="U35" i="3" s="1"/>
  <c r="F35" i="3"/>
  <c r="W35" i="3" s="1"/>
  <c r="G34" i="3"/>
  <c r="X34" i="3" s="1"/>
  <c r="P43" i="21"/>
  <c r="Q28" i="21"/>
  <c r="Q27" i="21"/>
  <c r="R27" i="21" s="1"/>
  <c r="P44" i="21"/>
  <c r="Q29" i="21"/>
  <c r="E48" i="3"/>
  <c r="V48" i="3" s="1"/>
  <c r="L34" i="27"/>
  <c r="H3" i="28" s="1"/>
  <c r="L28" i="26"/>
  <c r="M10" i="26"/>
  <c r="G53" i="3"/>
  <c r="X53" i="3" s="1"/>
  <c r="E52" i="3"/>
  <c r="V52" i="3" s="1"/>
  <c r="G44" i="3"/>
  <c r="X44" i="3" s="1"/>
  <c r="E64" i="3"/>
  <c r="V64" i="3" s="1"/>
  <c r="G64" i="3"/>
  <c r="X64" i="3" s="1"/>
  <c r="G65" i="3"/>
  <c r="X65" i="3" s="1"/>
  <c r="E46" i="3"/>
  <c r="V46" i="3" s="1"/>
  <c r="G55" i="3"/>
  <c r="X55" i="3" s="1"/>
  <c r="E49" i="3"/>
  <c r="V49" i="3" s="1"/>
  <c r="E63" i="3"/>
  <c r="V63" i="3" s="1"/>
  <c r="G63" i="3"/>
  <c r="X63" i="3" s="1"/>
  <c r="G58" i="3"/>
  <c r="X58" i="3" s="1"/>
  <c r="G57" i="3"/>
  <c r="X57" i="3" s="1"/>
  <c r="G52" i="3"/>
  <c r="X52" i="3" s="1"/>
  <c r="G61" i="3"/>
  <c r="X61" i="3" s="1"/>
  <c r="G51" i="3"/>
  <c r="X51" i="3" s="1"/>
  <c r="E59" i="3"/>
  <c r="V59" i="3" s="1"/>
  <c r="E47" i="3"/>
  <c r="V47" i="3" s="1"/>
  <c r="E54" i="3"/>
  <c r="V54" i="3" s="1"/>
  <c r="E44" i="3"/>
  <c r="V44" i="3" s="1"/>
  <c r="E58" i="3"/>
  <c r="V58" i="3" s="1"/>
  <c r="G45" i="3"/>
  <c r="X45" i="3" s="1"/>
  <c r="G50" i="3"/>
  <c r="X50" i="3" s="1"/>
  <c r="G60" i="3"/>
  <c r="X60" i="3" s="1"/>
  <c r="G49" i="3"/>
  <c r="X49" i="3" s="1"/>
  <c r="G59" i="3"/>
  <c r="X59" i="3" s="1"/>
  <c r="G48" i="3"/>
  <c r="X48" i="3" s="1"/>
  <c r="E57" i="3"/>
  <c r="V57" i="3" s="1"/>
  <c r="E45" i="3"/>
  <c r="V45" i="3" s="1"/>
  <c r="E61" i="3"/>
  <c r="V61" i="3" s="1"/>
  <c r="E51" i="3"/>
  <c r="V51" i="3" s="1"/>
  <c r="E55" i="3"/>
  <c r="V55" i="3" s="1"/>
  <c r="G62" i="3"/>
  <c r="X62" i="3" s="1"/>
  <c r="G47" i="3"/>
  <c r="X47" i="3" s="1"/>
  <c r="G54" i="3"/>
  <c r="X54" i="3" s="1"/>
  <c r="G46" i="3"/>
  <c r="X46" i="3" s="1"/>
  <c r="E60" i="3"/>
  <c r="V60" i="3" s="1"/>
  <c r="E56" i="3"/>
  <c r="V56" i="3" s="1"/>
  <c r="E65" i="3"/>
  <c r="V65" i="3" s="1"/>
  <c r="E53" i="3"/>
  <c r="V53" i="3" s="1"/>
  <c r="E62" i="3"/>
  <c r="V62" i="3" s="1"/>
  <c r="L49" i="27"/>
  <c r="H4" i="28" s="1"/>
  <c r="D44" i="3"/>
  <c r="U44" i="3" s="1"/>
  <c r="D47" i="3"/>
  <c r="U47" i="3" s="1"/>
  <c r="D49" i="3"/>
  <c r="U49" i="3" s="1"/>
  <c r="D53" i="3"/>
  <c r="U53" i="3" s="1"/>
  <c r="D54" i="3"/>
  <c r="U54" i="3" s="1"/>
  <c r="D59" i="3"/>
  <c r="U59" i="3" s="1"/>
  <c r="D62" i="3"/>
  <c r="U62" i="3" s="1"/>
  <c r="D65" i="3"/>
  <c r="U65" i="3" s="1"/>
  <c r="D45" i="3"/>
  <c r="U45" i="3" s="1"/>
  <c r="D48" i="3"/>
  <c r="U48" i="3" s="1"/>
  <c r="D50" i="3"/>
  <c r="U50" i="3" s="1"/>
  <c r="D55" i="3"/>
  <c r="U55" i="3" s="1"/>
  <c r="D58" i="3"/>
  <c r="U58" i="3" s="1"/>
  <c r="D60" i="3"/>
  <c r="U60" i="3" s="1"/>
  <c r="D63" i="3"/>
  <c r="U63" i="3" s="1"/>
  <c r="D46" i="3"/>
  <c r="U46" i="3" s="1"/>
  <c r="D57" i="3"/>
  <c r="U57" i="3" s="1"/>
  <c r="D51" i="3"/>
  <c r="U51" i="3" s="1"/>
  <c r="D52" i="3"/>
  <c r="U52" i="3" s="1"/>
  <c r="D61" i="3"/>
  <c r="U61" i="3" s="1"/>
  <c r="D64" i="3"/>
  <c r="U64" i="3" s="1"/>
  <c r="D56" i="3"/>
  <c r="U56" i="3" s="1"/>
  <c r="K29" i="26"/>
  <c r="H5" i="28" s="1"/>
  <c r="M26" i="26"/>
  <c r="N8" i="26"/>
  <c r="B1197" i="16"/>
  <c r="C1197" i="16"/>
  <c r="A1198" i="16"/>
  <c r="N29" i="27"/>
  <c r="N44" i="27"/>
  <c r="O8" i="27"/>
  <c r="M32" i="27"/>
  <c r="M47" i="27"/>
  <c r="N11" i="27"/>
  <c r="F44" i="3"/>
  <c r="W44" i="3" s="1"/>
  <c r="F52" i="3"/>
  <c r="W52" i="3" s="1"/>
  <c r="F60" i="3"/>
  <c r="W60" i="3" s="1"/>
  <c r="F58" i="3"/>
  <c r="W58" i="3" s="1"/>
  <c r="F61" i="3"/>
  <c r="W61" i="3" s="1"/>
  <c r="F62" i="3"/>
  <c r="W62" i="3" s="1"/>
  <c r="F45" i="3"/>
  <c r="W45" i="3" s="1"/>
  <c r="F49" i="3"/>
  <c r="W49" i="3" s="1"/>
  <c r="F48" i="3"/>
  <c r="W48" i="3" s="1"/>
  <c r="F59" i="3"/>
  <c r="W59" i="3" s="1"/>
  <c r="F64" i="3"/>
  <c r="W64" i="3" s="1"/>
  <c r="F63" i="3"/>
  <c r="W63" i="3" s="1"/>
  <c r="F50" i="3"/>
  <c r="W50" i="3" s="1"/>
  <c r="F54" i="3"/>
  <c r="W54" i="3" s="1"/>
  <c r="F46" i="3"/>
  <c r="W46" i="3" s="1"/>
  <c r="F47" i="3"/>
  <c r="W47" i="3" s="1"/>
  <c r="F51" i="3"/>
  <c r="W51" i="3" s="1"/>
  <c r="F55" i="3"/>
  <c r="W55" i="3" s="1"/>
  <c r="F56" i="3"/>
  <c r="W56" i="3" s="1"/>
  <c r="F57" i="3"/>
  <c r="W57" i="3" s="1"/>
  <c r="F65" i="3"/>
  <c r="W65" i="3" s="1"/>
  <c r="F53" i="3"/>
  <c r="W53" i="3" s="1"/>
  <c r="L27" i="26"/>
  <c r="M9" i="26"/>
  <c r="M30" i="27"/>
  <c r="M45" i="27"/>
  <c r="N9" i="27"/>
  <c r="L25" i="26"/>
  <c r="M7" i="26"/>
  <c r="O46" i="27"/>
  <c r="O31" i="27"/>
  <c r="P10" i="27"/>
  <c r="S26" i="21" l="1"/>
  <c r="S41" i="21" s="1"/>
  <c r="Q42" i="21"/>
  <c r="Q43" i="21"/>
  <c r="R28" i="21"/>
  <c r="R29" i="21"/>
  <c r="Q44" i="21"/>
  <c r="M28" i="26"/>
  <c r="N10" i="26"/>
  <c r="M34" i="27"/>
  <c r="I3" i="28" s="1"/>
  <c r="M49" i="27"/>
  <c r="I4" i="28" s="1"/>
  <c r="L29" i="26"/>
  <c r="I5" i="28" s="1"/>
  <c r="N45" i="27"/>
  <c r="N30" i="27"/>
  <c r="O9" i="27"/>
  <c r="O44" i="27"/>
  <c r="O29" i="27"/>
  <c r="P8" i="27"/>
  <c r="P46" i="27"/>
  <c r="P31" i="27"/>
  <c r="Q10" i="27"/>
  <c r="R42" i="21"/>
  <c r="S27" i="21"/>
  <c r="N32" i="27"/>
  <c r="N47" i="27"/>
  <c r="O11" i="27"/>
  <c r="N26" i="26"/>
  <c r="O8" i="26"/>
  <c r="M27" i="26"/>
  <c r="N9" i="26"/>
  <c r="M25" i="26"/>
  <c r="N7" i="26"/>
  <c r="A1199" i="16"/>
  <c r="C1198" i="16"/>
  <c r="B1198" i="16"/>
  <c r="T26" i="21" l="1"/>
  <c r="T41" i="21" s="1"/>
  <c r="R43" i="21"/>
  <c r="S28" i="21"/>
  <c r="S29" i="21"/>
  <c r="R44" i="21"/>
  <c r="N49" i="27"/>
  <c r="J4" i="28" s="1"/>
  <c r="N28" i="26"/>
  <c r="O10" i="26"/>
  <c r="N34" i="27"/>
  <c r="J3" i="28" s="1"/>
  <c r="B1199" i="16"/>
  <c r="A1200" i="16"/>
  <c r="C1199" i="16"/>
  <c r="O32" i="27"/>
  <c r="O47" i="27"/>
  <c r="P11" i="27"/>
  <c r="P44" i="27"/>
  <c r="P29" i="27"/>
  <c r="Q8" i="27"/>
  <c r="O26" i="26"/>
  <c r="P8" i="26"/>
  <c r="O30" i="27"/>
  <c r="O45" i="27"/>
  <c r="P9" i="27"/>
  <c r="N25" i="26"/>
  <c r="O7" i="26"/>
  <c r="Q31" i="27"/>
  <c r="Q46" i="27"/>
  <c r="R10" i="27"/>
  <c r="M29" i="26"/>
  <c r="J5" i="28" s="1"/>
  <c r="N27" i="26"/>
  <c r="O9" i="26"/>
  <c r="S42" i="21"/>
  <c r="T27" i="21"/>
  <c r="U26" i="21" l="1"/>
  <c r="U41" i="21" s="1"/>
  <c r="S43" i="21"/>
  <c r="T28" i="21"/>
  <c r="T29" i="21"/>
  <c r="S44" i="21"/>
  <c r="O28" i="26"/>
  <c r="P10" i="26"/>
  <c r="O49" i="27"/>
  <c r="K4" i="28" s="1"/>
  <c r="O34" i="27"/>
  <c r="K3" i="28" s="1"/>
  <c r="P26" i="26"/>
  <c r="Q8" i="26"/>
  <c r="Q44" i="27"/>
  <c r="Q29" i="27"/>
  <c r="R8" i="27"/>
  <c r="C1200" i="16"/>
  <c r="A1201" i="16"/>
  <c r="B1200" i="16"/>
  <c r="O27" i="26"/>
  <c r="P9" i="26"/>
  <c r="O25" i="26"/>
  <c r="P7" i="26"/>
  <c r="P30" i="27"/>
  <c r="P45" i="27"/>
  <c r="Q9" i="27"/>
  <c r="R31" i="27"/>
  <c r="R46" i="27"/>
  <c r="S10" i="27"/>
  <c r="N29" i="26"/>
  <c r="K5" i="28" s="1"/>
  <c r="T42" i="21"/>
  <c r="U27" i="21"/>
  <c r="P32" i="27"/>
  <c r="P47" i="27"/>
  <c r="Q11" i="27"/>
  <c r="V26" i="21" l="1"/>
  <c r="V41" i="21" s="1"/>
  <c r="P34" i="27"/>
  <c r="O29" i="26"/>
  <c r="U28" i="21"/>
  <c r="T43" i="21"/>
  <c r="T44" i="21"/>
  <c r="U29" i="21"/>
  <c r="P28" i="26"/>
  <c r="Q10" i="26"/>
  <c r="P49" i="27"/>
  <c r="Q32" i="27"/>
  <c r="Q47" i="27"/>
  <c r="R11" i="27"/>
  <c r="Q45" i="27"/>
  <c r="Q30" i="27"/>
  <c r="R9" i="27"/>
  <c r="R44" i="27"/>
  <c r="R29" i="27"/>
  <c r="S8" i="27"/>
  <c r="U42" i="21"/>
  <c r="V27" i="21"/>
  <c r="V42" i="21" s="1"/>
  <c r="P27" i="26"/>
  <c r="Q9" i="26"/>
  <c r="P25" i="26"/>
  <c r="Q7" i="26"/>
  <c r="S31" i="27"/>
  <c r="S46" i="27"/>
  <c r="B1201" i="16"/>
  <c r="A1202" i="16"/>
  <c r="C1201" i="16"/>
  <c r="Q26" i="26"/>
  <c r="R8" i="26"/>
  <c r="R26" i="26" s="1"/>
  <c r="U43" i="21" l="1"/>
  <c r="V28" i="21"/>
  <c r="V43" i="21" s="1"/>
  <c r="U44" i="21"/>
  <c r="V29" i="21"/>
  <c r="V44" i="21" s="1"/>
  <c r="Q49" i="27"/>
  <c r="P29" i="26"/>
  <c r="Q28" i="26"/>
  <c r="R10" i="26"/>
  <c r="R28" i="26" s="1"/>
  <c r="Q34" i="27"/>
  <c r="B1202" i="16"/>
  <c r="C1202" i="16"/>
  <c r="A1203" i="16"/>
  <c r="Q25" i="26"/>
  <c r="R7" i="26"/>
  <c r="R25" i="26" s="1"/>
  <c r="R32" i="27"/>
  <c r="R47" i="27"/>
  <c r="S11" i="27"/>
  <c r="R45" i="27"/>
  <c r="R30" i="27"/>
  <c r="S9" i="27"/>
  <c r="Q27" i="26"/>
  <c r="R9" i="26"/>
  <c r="R27" i="26" s="1"/>
  <c r="S44" i="27"/>
  <c r="S29" i="27"/>
  <c r="R34" i="27" l="1"/>
  <c r="R49" i="27"/>
  <c r="S30" i="27"/>
  <c r="S45" i="27"/>
  <c r="Q29" i="26"/>
  <c r="B1203" i="16"/>
  <c r="C1203" i="16"/>
  <c r="A1204" i="16"/>
  <c r="S32" i="27"/>
  <c r="S47" i="27"/>
  <c r="R29" i="26"/>
  <c r="S49" i="27" l="1"/>
  <c r="S34" i="27"/>
  <c r="B1204" i="16"/>
  <c r="C1204" i="16"/>
  <c r="A1205" i="16"/>
  <c r="A1206" i="16" l="1"/>
  <c r="B1205" i="16"/>
  <c r="C1205" i="16"/>
  <c r="B1206" i="16" l="1"/>
  <c r="A1207" i="16"/>
  <c r="C1206" i="16"/>
  <c r="A1208" i="16" l="1"/>
  <c r="C1207" i="16"/>
  <c r="B1207" i="16"/>
  <c r="C1208" i="16" l="1"/>
  <c r="A1209" i="16"/>
  <c r="B1208" i="16"/>
  <c r="A1210" i="16" l="1"/>
  <c r="C1209" i="16"/>
  <c r="B1209" i="16"/>
  <c r="A1211" i="16" l="1"/>
  <c r="C1210" i="16"/>
  <c r="B1210" i="16"/>
  <c r="A1212" i="16" l="1"/>
  <c r="C1211" i="16"/>
  <c r="B1211" i="16"/>
  <c r="A1213" i="16" l="1"/>
  <c r="B1212" i="16"/>
  <c r="C1212" i="16"/>
  <c r="B1213" i="16" l="1"/>
  <c r="C1213" i="16"/>
  <c r="A1214" i="16"/>
  <c r="B1214" i="16" l="1"/>
  <c r="A1215" i="16"/>
  <c r="C1214" i="16"/>
  <c r="A1216" i="16" l="1"/>
  <c r="C1215" i="16"/>
  <c r="B1215" i="16"/>
  <c r="C1216" i="16" l="1"/>
  <c r="A1217" i="16"/>
  <c r="B1216" i="16"/>
  <c r="B1217" i="16" l="1"/>
  <c r="C1217" i="16"/>
  <c r="A1218" i="16"/>
  <c r="C1218" i="16" l="1"/>
  <c r="B1218" i="16"/>
  <c r="A1219" i="16"/>
  <c r="A1220" i="16" l="1"/>
  <c r="C1219" i="16"/>
  <c r="B1219" i="16"/>
  <c r="A1221" i="16" l="1"/>
  <c r="C1220" i="16"/>
  <c r="B1220" i="16"/>
  <c r="B1221" i="16" l="1"/>
  <c r="C1221" i="16"/>
  <c r="A1222" i="16"/>
  <c r="A1223" i="16" l="1"/>
  <c r="C1222" i="16"/>
  <c r="B1222" i="16"/>
  <c r="B1223" i="16" l="1"/>
  <c r="C1223" i="16"/>
  <c r="A1224" i="16"/>
  <c r="A1225" i="16" l="1"/>
  <c r="C1224" i="16"/>
  <c r="B1224" i="16"/>
  <c r="C1225" i="16" l="1"/>
  <c r="A1226" i="16"/>
  <c r="B1225" i="16"/>
  <c r="C1226" i="16" l="1"/>
  <c r="A1227" i="16"/>
  <c r="B1226" i="16"/>
  <c r="B1227" i="16" l="1"/>
  <c r="C1227" i="16"/>
  <c r="A1228" i="16"/>
  <c r="C1228" i="16" l="1"/>
  <c r="A1229" i="16"/>
  <c r="B1228" i="16"/>
  <c r="B1229" i="16" l="1"/>
  <c r="C1229" i="16"/>
  <c r="A1230" i="16"/>
  <c r="B1230" i="16" l="1"/>
  <c r="A1231" i="16"/>
  <c r="C1230" i="16"/>
  <c r="B1231" i="16" l="1"/>
  <c r="C1231" i="16"/>
  <c r="A1232" i="16"/>
  <c r="C1232" i="16" l="1"/>
  <c r="A1233" i="16"/>
  <c r="B1232" i="16"/>
  <c r="C1233" i="16" l="1"/>
  <c r="B1233" i="16"/>
  <c r="A1234" i="16"/>
  <c r="C1234" i="16" l="1"/>
  <c r="B1234" i="16"/>
  <c r="A1235" i="16"/>
  <c r="A1236" i="16" l="1"/>
  <c r="B1235" i="16"/>
  <c r="C1235" i="16"/>
  <c r="A1237" i="16" l="1"/>
  <c r="B1236" i="16"/>
  <c r="C1236" i="16"/>
  <c r="B1237" i="16" l="1"/>
  <c r="C1237" i="16"/>
  <c r="A1238" i="16"/>
  <c r="A1239" i="16" l="1"/>
  <c r="C1238" i="16"/>
  <c r="B1238" i="16"/>
  <c r="B1239" i="16" l="1"/>
  <c r="C1239" i="16"/>
  <c r="A1240" i="16"/>
  <c r="C1240" i="16" l="1"/>
  <c r="A1241" i="16"/>
  <c r="B1240" i="16"/>
  <c r="B1241" i="16" l="1"/>
  <c r="C1241" i="16"/>
  <c r="A1242" i="16"/>
  <c r="C1242" i="16" l="1"/>
  <c r="A1243" i="16"/>
  <c r="B1242" i="16"/>
  <c r="A1244" i="16" l="1"/>
  <c r="C1243" i="16"/>
  <c r="B1243" i="16"/>
  <c r="B1244" i="16" l="1"/>
  <c r="C1244" i="16"/>
  <c r="A1245" i="16"/>
  <c r="B1245" i="16" l="1"/>
  <c r="C1245" i="16"/>
  <c r="A1246" i="16"/>
  <c r="B1246" i="16" l="1"/>
  <c r="A1247" i="16"/>
  <c r="C1246" i="16"/>
  <c r="B1247" i="16" l="1"/>
  <c r="C1247" i="16"/>
  <c r="A1248" i="16"/>
  <c r="A1249" i="16" l="1"/>
  <c r="C1248" i="16"/>
  <c r="B1248" i="16"/>
  <c r="B1249" i="16" l="1"/>
  <c r="C1249" i="16"/>
  <c r="A1250" i="16"/>
  <c r="C1250" i="16" l="1"/>
  <c r="B1250" i="16"/>
  <c r="A1251" i="16"/>
  <c r="C1251" i="16" l="1"/>
  <c r="B1251" i="16"/>
  <c r="A1252" i="16"/>
  <c r="A1253" i="16" l="1"/>
  <c r="C1252" i="16"/>
  <c r="B1252" i="16"/>
  <c r="B1253" i="16" l="1"/>
  <c r="C1253" i="16"/>
  <c r="A1254" i="16"/>
  <c r="A1255" i="16" l="1"/>
  <c r="B1254" i="16"/>
  <c r="C1254" i="16"/>
  <c r="C1255" i="16" l="1"/>
  <c r="A1256" i="16"/>
  <c r="B1255" i="16"/>
  <c r="A1257" i="16" l="1"/>
  <c r="C1256" i="16"/>
  <c r="B1256" i="16"/>
  <c r="A1258" i="16" l="1"/>
  <c r="B1257" i="16"/>
  <c r="C1257" i="16"/>
  <c r="A1259" i="16" l="1"/>
  <c r="B1258" i="16"/>
  <c r="C1258" i="16"/>
  <c r="B1259" i="16" l="1"/>
  <c r="C1259" i="16"/>
  <c r="A1260" i="16"/>
  <c r="C1260" i="16" l="1"/>
  <c r="A1261" i="16"/>
  <c r="B1260" i="16"/>
  <c r="B1261" i="16" l="1"/>
  <c r="C1261" i="16"/>
  <c r="A1262" i="16"/>
  <c r="C1262" i="16" l="1"/>
  <c r="A1263" i="16"/>
  <c r="B1262" i="16"/>
  <c r="C1263" i="16" l="1"/>
  <c r="A1264" i="16"/>
  <c r="B1263" i="16"/>
  <c r="C1264" i="16" l="1"/>
  <c r="A1265" i="16"/>
  <c r="B1264" i="16"/>
  <c r="A1266" i="16" l="1"/>
  <c r="B1265" i="16"/>
  <c r="C1265" i="16"/>
  <c r="A1267" i="16" l="1"/>
  <c r="B1266" i="16"/>
  <c r="C1266" i="16"/>
  <c r="A1268" i="16" l="1"/>
  <c r="B1267" i="16"/>
  <c r="C1267" i="16"/>
  <c r="A1269" i="16" l="1"/>
  <c r="C1268" i="16"/>
  <c r="B1268" i="16"/>
  <c r="B1269" i="16" l="1"/>
  <c r="C1269" i="16"/>
  <c r="A1270" i="16"/>
  <c r="A1271" i="16" l="1"/>
  <c r="B1270" i="16"/>
  <c r="C1270" i="16"/>
  <c r="C1271" i="16" l="1"/>
  <c r="A1272" i="16"/>
  <c r="B1271" i="16"/>
  <c r="C1272" i="16" l="1"/>
  <c r="A1273" i="16"/>
  <c r="B1272" i="16"/>
  <c r="A1274" i="16" l="1"/>
  <c r="B1273" i="16"/>
  <c r="C1273" i="16"/>
  <c r="A1275" i="16" l="1"/>
  <c r="C1274" i="16"/>
  <c r="B1274" i="16"/>
  <c r="B1275" i="16" l="1"/>
  <c r="C1275" i="16"/>
  <c r="A1276" i="16"/>
  <c r="C1276" i="16" l="1"/>
  <c r="A1277" i="16"/>
  <c r="B1276" i="16"/>
  <c r="B1277" i="16" l="1"/>
  <c r="C1277" i="16"/>
  <c r="A1278" i="16"/>
  <c r="C1278" i="16" l="1"/>
  <c r="A1279" i="16"/>
  <c r="B1278" i="16"/>
  <c r="C1279" i="16" l="1"/>
  <c r="A1280" i="16"/>
  <c r="B1279" i="16"/>
  <c r="A1281" i="16" l="1"/>
  <c r="C1280" i="16"/>
  <c r="B1280" i="16"/>
  <c r="A1282" i="16" l="1"/>
  <c r="B1281" i="16"/>
  <c r="C1281" i="16"/>
  <c r="A1283" i="16" l="1"/>
  <c r="C1282" i="16"/>
  <c r="B1282" i="16"/>
  <c r="A1284" i="16" l="1"/>
  <c r="B1283" i="16"/>
  <c r="C1283" i="16"/>
  <c r="A1285" i="16" l="1"/>
  <c r="C1284" i="16"/>
  <c r="B1284" i="16"/>
  <c r="B1285" i="16" l="1"/>
  <c r="C1285" i="16"/>
  <c r="A1286" i="16"/>
  <c r="A1287" i="16" l="1"/>
  <c r="B1286" i="16"/>
  <c r="C1286" i="16"/>
  <c r="C1287" i="16" l="1"/>
  <c r="A1288" i="16"/>
  <c r="B1287" i="16"/>
  <c r="A1289" i="16" l="1"/>
  <c r="C1288" i="16"/>
  <c r="B1288" i="16"/>
  <c r="A1290" i="16" l="1"/>
  <c r="B1289" i="16"/>
  <c r="C1289" i="16"/>
  <c r="A1291" i="16" l="1"/>
  <c r="B1290" i="16"/>
  <c r="C1290" i="16"/>
  <c r="B1291" i="16" l="1"/>
  <c r="C1291" i="16"/>
  <c r="A1292" i="16"/>
  <c r="C1292" i="16" l="1"/>
  <c r="A1293" i="16"/>
  <c r="B1292" i="16"/>
  <c r="B1293" i="16" l="1"/>
  <c r="C1293" i="16"/>
  <c r="A1294" i="16"/>
  <c r="C1294" i="16" l="1"/>
  <c r="A1295" i="16"/>
  <c r="B1294" i="16"/>
  <c r="C1295" i="16" l="1"/>
  <c r="A1296" i="16"/>
  <c r="B1295" i="16"/>
  <c r="C1296" i="16" l="1"/>
  <c r="A1297" i="16"/>
  <c r="B1296" i="16"/>
  <c r="A1298" i="16" l="1"/>
  <c r="B1297" i="16"/>
  <c r="C1297" i="16"/>
  <c r="A1299" i="16" l="1"/>
  <c r="B1298" i="16"/>
  <c r="C1298" i="16"/>
  <c r="A1300" i="16" l="1"/>
  <c r="B1299" i="16"/>
  <c r="C1299" i="16"/>
  <c r="A1301" i="16" l="1"/>
  <c r="C1300" i="16"/>
  <c r="B1300" i="16"/>
  <c r="B1301" i="16" l="1"/>
  <c r="C1301" i="16"/>
  <c r="A1302" i="16"/>
  <c r="A1303" i="16" l="1"/>
  <c r="B1302" i="16"/>
  <c r="C1302" i="16"/>
  <c r="C1303" i="16" l="1"/>
  <c r="A1304" i="16"/>
  <c r="B1303" i="16"/>
  <c r="C1304" i="16" l="1"/>
  <c r="A1305" i="16"/>
  <c r="B1304" i="16"/>
  <c r="A1306" i="16" l="1"/>
  <c r="B1305" i="16"/>
  <c r="C1305" i="16"/>
  <c r="A1307" i="16" l="1"/>
  <c r="C1306" i="16"/>
  <c r="B1306" i="16"/>
  <c r="B1307" i="16" l="1"/>
  <c r="C1307" i="16"/>
  <c r="A1308" i="16"/>
  <c r="A1309" i="16" l="1"/>
  <c r="B1308" i="16"/>
  <c r="C1308" i="16"/>
  <c r="B1309" i="16" l="1"/>
  <c r="C1309" i="16"/>
  <c r="A1310" i="16"/>
  <c r="B1310" i="16" l="1"/>
  <c r="A1311" i="16"/>
  <c r="C1310" i="16"/>
  <c r="B1311" i="16" l="1"/>
  <c r="A1312" i="16"/>
  <c r="C1311" i="16"/>
  <c r="C1312" i="16" l="1"/>
  <c r="A1313" i="16"/>
  <c r="B1312" i="16"/>
  <c r="A1314" i="16" l="1"/>
  <c r="B1313" i="16"/>
  <c r="C1313" i="16"/>
  <c r="A1315" i="16" l="1"/>
  <c r="C1314" i="16"/>
  <c r="B1314" i="16"/>
  <c r="B1315" i="16" l="1"/>
  <c r="C1315" i="16"/>
  <c r="A1316" i="16"/>
  <c r="B1316" i="16" l="1"/>
  <c r="A1317" i="16"/>
  <c r="C1316" i="16"/>
  <c r="B1317" i="16" l="1"/>
  <c r="C1317" i="16"/>
  <c r="A1318" i="16"/>
  <c r="A1319" i="16" l="1"/>
  <c r="B1318" i="16"/>
  <c r="C1318" i="16"/>
  <c r="B1319" i="16" l="1"/>
  <c r="A1320" i="16"/>
  <c r="C1319" i="16"/>
  <c r="C1320" i="16" l="1"/>
  <c r="A1321" i="16"/>
  <c r="B1320" i="16"/>
  <c r="A1322" i="16" l="1"/>
  <c r="B1321" i="16"/>
  <c r="C1321" i="16"/>
  <c r="A1323" i="16" l="1"/>
  <c r="B1322" i="16"/>
  <c r="C1322" i="16"/>
  <c r="B1323" i="16" l="1"/>
  <c r="C1323" i="16"/>
  <c r="A1324" i="16"/>
  <c r="A1325" i="16" l="1"/>
  <c r="B1324" i="16"/>
  <c r="C1324" i="16"/>
  <c r="B1325" i="16" l="1"/>
  <c r="C1325" i="16"/>
  <c r="A1326" i="16"/>
  <c r="C1326" i="16" l="1"/>
  <c r="A1327" i="16"/>
  <c r="B1326" i="16"/>
  <c r="B1327" i="16" l="1"/>
  <c r="A1328" i="16"/>
  <c r="C1327" i="16"/>
  <c r="C1328" i="16" l="1"/>
  <c r="A1329" i="16"/>
  <c r="B1328" i="16"/>
  <c r="A1330" i="16" l="1"/>
  <c r="B1329" i="16"/>
  <c r="C1329" i="16"/>
  <c r="A1331" i="16" l="1"/>
  <c r="B1330" i="16"/>
  <c r="C1330" i="16"/>
  <c r="B1331" i="16" l="1"/>
  <c r="C1331" i="16"/>
  <c r="A1332" i="16"/>
  <c r="B1332" i="16" l="1"/>
  <c r="A1333" i="16"/>
  <c r="C1332" i="16"/>
  <c r="B1333" i="16" l="1"/>
  <c r="C1333" i="16"/>
  <c r="A1334" i="16"/>
  <c r="A1335" i="16" l="1"/>
  <c r="C1334" i="16"/>
  <c r="B1334" i="16"/>
  <c r="B1335" i="16" l="1"/>
  <c r="A1336" i="16"/>
  <c r="C1335" i="16"/>
  <c r="C1336" i="16" l="1"/>
  <c r="A1337" i="16"/>
  <c r="B1336" i="16"/>
  <c r="A1338" i="16" l="1"/>
  <c r="B1337" i="16"/>
  <c r="C1337" i="16"/>
  <c r="A1339" i="16" l="1"/>
  <c r="C1338" i="16"/>
  <c r="B1338" i="16"/>
  <c r="B1339" i="16" l="1"/>
  <c r="C1339" i="16"/>
  <c r="A1340" i="16"/>
  <c r="A1341" i="16" l="1"/>
  <c r="B1340" i="16"/>
  <c r="C1340" i="16"/>
  <c r="B1341" i="16" l="1"/>
  <c r="C1341" i="16"/>
  <c r="A1342" i="16"/>
  <c r="B1342" i="16" l="1"/>
  <c r="A1343" i="16"/>
  <c r="C1342" i="16"/>
  <c r="B1343" i="16" l="1"/>
  <c r="A1344" i="16"/>
  <c r="C1343" i="16"/>
  <c r="C1344" i="16" l="1"/>
  <c r="A1345" i="16"/>
  <c r="B1344" i="16"/>
  <c r="A1346" i="16" l="1"/>
  <c r="B1345" i="16"/>
  <c r="C1345" i="16"/>
  <c r="A1347" i="16" l="1"/>
  <c r="C1346" i="16"/>
  <c r="B1346" i="16"/>
  <c r="B1347" i="16" l="1"/>
  <c r="C1347" i="16"/>
  <c r="A1348" i="16"/>
  <c r="B1348" i="16" l="1"/>
  <c r="A1349" i="16"/>
  <c r="C1348" i="16"/>
  <c r="B1349" i="16" l="1"/>
  <c r="C1349" i="16"/>
  <c r="A1350" i="16"/>
  <c r="A1351" i="16" l="1"/>
  <c r="B1350" i="16"/>
  <c r="C1350" i="16"/>
  <c r="B1351" i="16" l="1"/>
  <c r="A1352" i="16"/>
  <c r="C1351" i="16"/>
  <c r="C1352" i="16" l="1"/>
  <c r="A1353" i="16"/>
  <c r="B1352" i="16"/>
  <c r="A1354" i="16" l="1"/>
  <c r="B1353" i="16"/>
  <c r="C1353" i="16"/>
  <c r="A1355" i="16" l="1"/>
  <c r="B1354" i="16"/>
  <c r="C1354" i="16"/>
  <c r="B1355" i="16" l="1"/>
  <c r="C1355" i="16"/>
  <c r="A1356" i="16"/>
  <c r="A1357" i="16" l="1"/>
  <c r="B1356" i="16"/>
  <c r="C1356" i="16"/>
  <c r="B1357" i="16" l="1"/>
  <c r="C1357" i="16"/>
  <c r="A1358" i="16"/>
  <c r="B1358" i="16" l="1"/>
  <c r="A1359" i="16"/>
  <c r="C1358" i="16"/>
  <c r="B1359" i="16" l="1"/>
  <c r="A1360" i="16"/>
  <c r="C1359" i="16"/>
  <c r="C1360" i="16" l="1"/>
  <c r="A1361" i="16"/>
  <c r="B1360" i="16"/>
  <c r="A1362" i="16" l="1"/>
  <c r="B1361" i="16"/>
  <c r="C1361" i="16"/>
  <c r="A1363" i="16" l="1"/>
  <c r="B1362" i="16"/>
  <c r="C1362" i="16"/>
  <c r="C1363" i="16" l="1"/>
  <c r="B1363" i="16"/>
  <c r="A1364" i="16"/>
  <c r="B1364" i="16" l="1"/>
  <c r="A1365" i="16"/>
  <c r="C1364" i="16"/>
  <c r="B1365" i="16" l="1"/>
  <c r="C1365" i="16"/>
  <c r="A1366" i="16"/>
  <c r="A1367" i="16" l="1"/>
  <c r="B1366" i="16"/>
  <c r="C1366" i="16"/>
  <c r="B1367" i="16" l="1"/>
  <c r="A1368" i="16"/>
  <c r="C1367" i="16"/>
  <c r="C1368" i="16" l="1"/>
  <c r="A1369" i="16"/>
  <c r="B1368" i="16"/>
  <c r="A1370" i="16" l="1"/>
  <c r="B1369" i="16"/>
  <c r="C1369" i="16"/>
  <c r="A1371" i="16" l="1"/>
  <c r="C1370" i="16"/>
  <c r="B1370" i="16"/>
  <c r="B1371" i="16" l="1"/>
  <c r="C1371" i="16"/>
  <c r="A1372" i="16"/>
  <c r="A1373" i="16" l="1"/>
  <c r="B1372" i="16"/>
  <c r="C1372" i="16"/>
  <c r="B1373" i="16" l="1"/>
  <c r="C1373" i="16"/>
  <c r="A1374" i="16"/>
  <c r="B1374" i="16" l="1"/>
  <c r="A1375" i="16"/>
  <c r="C1374" i="16"/>
  <c r="B1375" i="16" l="1"/>
  <c r="A1376" i="16"/>
  <c r="C1375" i="16"/>
  <c r="C1376" i="16" l="1"/>
  <c r="A1377" i="16"/>
  <c r="B1376" i="16"/>
  <c r="A1378" i="16" l="1"/>
  <c r="B1377" i="16"/>
  <c r="C1377" i="16"/>
  <c r="A1379" i="16" l="1"/>
  <c r="C1378" i="16"/>
  <c r="B1378" i="16"/>
  <c r="B1379" i="16" l="1"/>
  <c r="C1379" i="16"/>
  <c r="A1380" i="16"/>
  <c r="B1380" i="16" l="1"/>
  <c r="A1381" i="16"/>
  <c r="C1380" i="16"/>
  <c r="B1381" i="16" l="1"/>
  <c r="C1381" i="16"/>
  <c r="A1382" i="16"/>
  <c r="A1383" i="16" l="1"/>
  <c r="B1382" i="16"/>
  <c r="C1382" i="16"/>
  <c r="B1383" i="16" l="1"/>
  <c r="A1384" i="16"/>
  <c r="C1383" i="16"/>
  <c r="C1384" i="16" l="1"/>
  <c r="A1385" i="16"/>
  <c r="B1384" i="16"/>
  <c r="A1386" i="16" l="1"/>
  <c r="B1385" i="16"/>
  <c r="C1385" i="16"/>
  <c r="A1387" i="16" l="1"/>
  <c r="B1386" i="16"/>
  <c r="C1386" i="16"/>
  <c r="B1387" i="16" l="1"/>
  <c r="C1387" i="16"/>
  <c r="A1388" i="16"/>
  <c r="A1389" i="16" l="1"/>
  <c r="B1388" i="16"/>
  <c r="C1388" i="16"/>
  <c r="B1389" i="16" l="1"/>
  <c r="C1389" i="16"/>
  <c r="A1390" i="16"/>
  <c r="B1390" i="16" l="1"/>
  <c r="A1391" i="16"/>
  <c r="C1390" i="16"/>
  <c r="B1391" i="16" l="1"/>
  <c r="A1392" i="16"/>
  <c r="C1391" i="16"/>
  <c r="C1392" i="16" l="1"/>
  <c r="A1393" i="16"/>
  <c r="B1392" i="16"/>
  <c r="A1394" i="16" l="1"/>
  <c r="B1393" i="16"/>
  <c r="C1393" i="16"/>
  <c r="A1395" i="16" l="1"/>
  <c r="B1394" i="16"/>
  <c r="C1394" i="16"/>
  <c r="C1395" i="16" l="1"/>
  <c r="B1395" i="16"/>
  <c r="A1396" i="16"/>
  <c r="B1396" i="16" l="1"/>
  <c r="A1397" i="16"/>
  <c r="C1396" i="16"/>
  <c r="B1397" i="16" l="1"/>
  <c r="C1397" i="16"/>
  <c r="A1398" i="16"/>
  <c r="A1399" i="16" l="1"/>
  <c r="B1398" i="16"/>
  <c r="C1398" i="16"/>
  <c r="B1399" i="16" l="1"/>
  <c r="A1400" i="16"/>
  <c r="C1399" i="16"/>
  <c r="C1400" i="16" l="1"/>
  <c r="A1401" i="16"/>
  <c r="B1400" i="16"/>
  <c r="A1402" i="16" l="1"/>
  <c r="B1401" i="16"/>
  <c r="C1401" i="16"/>
  <c r="A1403" i="16" l="1"/>
  <c r="C1402" i="16"/>
  <c r="B1402" i="16"/>
  <c r="B1403" i="16" l="1"/>
  <c r="C1403" i="16"/>
  <c r="A1404" i="16"/>
  <c r="A1405" i="16" l="1"/>
  <c r="B1404" i="16"/>
  <c r="C1404" i="16"/>
  <c r="B1405" i="16" l="1"/>
  <c r="C1405" i="16"/>
  <c r="A1406" i="16"/>
  <c r="B1406" i="16" l="1"/>
  <c r="A1407" i="16"/>
  <c r="C1406" i="16"/>
  <c r="B1407" i="16" l="1"/>
  <c r="A1408" i="16"/>
  <c r="C1407" i="16"/>
  <c r="C1408" i="16" l="1"/>
  <c r="A1409" i="16"/>
  <c r="B1408" i="16"/>
  <c r="A1410" i="16" l="1"/>
  <c r="B1409" i="16"/>
  <c r="C1409" i="16"/>
  <c r="A1411" i="16" l="1"/>
  <c r="C1410" i="16"/>
  <c r="B1410" i="16"/>
  <c r="B1411" i="16" l="1"/>
  <c r="C1411" i="16"/>
  <c r="A1412" i="16"/>
  <c r="B1412" i="16" l="1"/>
  <c r="A1413" i="16"/>
  <c r="C1412" i="16"/>
  <c r="B1413" i="16" l="1"/>
  <c r="C1413" i="16"/>
  <c r="A1414" i="16"/>
  <c r="A1415" i="16" l="1"/>
  <c r="B1414" i="16"/>
  <c r="C1414" i="16"/>
  <c r="B1415" i="16" l="1"/>
  <c r="A1416" i="16"/>
  <c r="C1415" i="16"/>
  <c r="A1417" i="16" l="1"/>
  <c r="B1416" i="16"/>
  <c r="C1416" i="16"/>
  <c r="C1417" i="16" l="1"/>
  <c r="A1418" i="16"/>
  <c r="B1417" i="16"/>
  <c r="A1419" i="16" l="1"/>
  <c r="B1418" i="16"/>
  <c r="C1418" i="16"/>
  <c r="C1419" i="16" l="1"/>
  <c r="B1419" i="16"/>
  <c r="A1420" i="16"/>
  <c r="C1420" i="16" l="1"/>
  <c r="A1421" i="16"/>
  <c r="B1420" i="16"/>
  <c r="B1421" i="16" l="1"/>
  <c r="C1421" i="16"/>
  <c r="A1422" i="16"/>
  <c r="C1422" i="16" l="1"/>
  <c r="A1423" i="16"/>
  <c r="B1422" i="16"/>
  <c r="B1423" i="16" l="1"/>
  <c r="A1424" i="16"/>
  <c r="C1423" i="16"/>
  <c r="B1424" i="16" l="1"/>
  <c r="C1424" i="16"/>
  <c r="A1425" i="16"/>
  <c r="C1425" i="16" l="1"/>
  <c r="A1426" i="16"/>
  <c r="B1425" i="16"/>
  <c r="A1427" i="16" l="1"/>
  <c r="B1426" i="16"/>
  <c r="C1426" i="16"/>
  <c r="C1427" i="16" l="1"/>
  <c r="A1428" i="16"/>
  <c r="B1427" i="16"/>
  <c r="A1429" i="16" l="1"/>
  <c r="C1428" i="16"/>
  <c r="B1428" i="16"/>
  <c r="B1429" i="16" l="1"/>
  <c r="C1429" i="16"/>
  <c r="A1430" i="16"/>
  <c r="C1430" i="16" l="1"/>
  <c r="B1430" i="16"/>
  <c r="A1431" i="16"/>
  <c r="B1431" i="16" l="1"/>
  <c r="A1432" i="16"/>
  <c r="C1431" i="16"/>
  <c r="B1432" i="16" l="1"/>
  <c r="C1432" i="16"/>
  <c r="A1433" i="16"/>
  <c r="C1433" i="16" l="1"/>
  <c r="A1434" i="16"/>
  <c r="B1433" i="16"/>
  <c r="A1435" i="16" l="1"/>
  <c r="C1434" i="16"/>
  <c r="B1434" i="16"/>
  <c r="C1435" i="16" l="1"/>
  <c r="B1435" i="16"/>
  <c r="A1436" i="16"/>
  <c r="C1436" i="16" l="1"/>
  <c r="A1437" i="16"/>
  <c r="B1436" i="16"/>
  <c r="B1437" i="16" l="1"/>
  <c r="C1437" i="16"/>
  <c r="A1438" i="16"/>
  <c r="C1438" i="16" l="1"/>
  <c r="A1439" i="16"/>
  <c r="B1438" i="16"/>
  <c r="B1439" i="16" l="1"/>
  <c r="A1440" i="16"/>
  <c r="C1439" i="16"/>
  <c r="B1440" i="16" l="1"/>
  <c r="C1440" i="16"/>
  <c r="A1441" i="16"/>
  <c r="C1441" i="16" l="1"/>
  <c r="A1442" i="16"/>
  <c r="B1441" i="16"/>
  <c r="A1443" i="16" l="1"/>
  <c r="C1442" i="16"/>
  <c r="B1442" i="16"/>
  <c r="B1443" i="16" l="1"/>
  <c r="A1444" i="16"/>
  <c r="C1443" i="16"/>
  <c r="A1445" i="16" l="1"/>
  <c r="C1444" i="16"/>
  <c r="B1444" i="16"/>
  <c r="B1445" i="16" l="1"/>
  <c r="C1445" i="16"/>
  <c r="A1446" i="16"/>
  <c r="C1446" i="16" l="1"/>
  <c r="B1446" i="16"/>
  <c r="A1447" i="16"/>
  <c r="B1447" i="16" l="1"/>
  <c r="A1448" i="16"/>
  <c r="C1447" i="16"/>
  <c r="A1449" i="16" l="1"/>
  <c r="B1448" i="16"/>
  <c r="C1448" i="16"/>
  <c r="C1449" i="16" l="1"/>
  <c r="A1450" i="16"/>
  <c r="B1449" i="16"/>
  <c r="A1451" i="16" l="1"/>
  <c r="B1450" i="16"/>
  <c r="C1450" i="16"/>
  <c r="C1451" i="16" l="1"/>
  <c r="B1451" i="16"/>
  <c r="A1452" i="16"/>
  <c r="C1452" i="16" l="1"/>
  <c r="A1453" i="16"/>
  <c r="B1452" i="16"/>
  <c r="B1453" i="16" l="1"/>
  <c r="C1453" i="16"/>
  <c r="A1454" i="16"/>
  <c r="C1454" i="16" l="1"/>
  <c r="A1455" i="16"/>
  <c r="B1454" i="16"/>
  <c r="B1455" i="16" l="1"/>
  <c r="A1456" i="16"/>
  <c r="C1455" i="16"/>
  <c r="B1456" i="16" l="1"/>
  <c r="C1456" i="16"/>
  <c r="A1457" i="16"/>
  <c r="C1457" i="16" l="1"/>
  <c r="A1458" i="16"/>
  <c r="B1457" i="16"/>
  <c r="A1459" i="16" l="1"/>
  <c r="B1458" i="16"/>
  <c r="C1458" i="16"/>
  <c r="C1459" i="16" l="1"/>
  <c r="A1460" i="16"/>
  <c r="B1459" i="16"/>
  <c r="A1461" i="16" l="1"/>
  <c r="C1460" i="16"/>
  <c r="B1460" i="16"/>
  <c r="B1461" i="16" l="1"/>
  <c r="C1461" i="16"/>
  <c r="A1462" i="16"/>
  <c r="C1462" i="16" l="1"/>
  <c r="B1462" i="16"/>
  <c r="A1463" i="16"/>
  <c r="B1463" i="16" l="1"/>
  <c r="A1464" i="16"/>
  <c r="C1463" i="16"/>
  <c r="B1464" i="16" l="1"/>
  <c r="C1464" i="16"/>
  <c r="A1465" i="16"/>
  <c r="C1465" i="16" l="1"/>
  <c r="A1466" i="16"/>
  <c r="B1465" i="16"/>
  <c r="A1467" i="16" l="1"/>
  <c r="C1466" i="16"/>
  <c r="B1466" i="16"/>
  <c r="C1467" i="16" l="1"/>
  <c r="B1467" i="16"/>
  <c r="A1468" i="16"/>
  <c r="B1468" i="16" l="1"/>
  <c r="A1469" i="16"/>
  <c r="C1468" i="16"/>
  <c r="C1469" i="16" l="1"/>
  <c r="A1470" i="16"/>
  <c r="B1469" i="16"/>
  <c r="B1470" i="16" l="1"/>
  <c r="A1471" i="16"/>
  <c r="C1470" i="16"/>
  <c r="B1471" i="16" l="1"/>
  <c r="C1471" i="16"/>
  <c r="A1472" i="16"/>
  <c r="B1472" i="16" l="1"/>
  <c r="A1473" i="16"/>
  <c r="C1472" i="16"/>
  <c r="A1474" i="16" l="1"/>
  <c r="C1473" i="16"/>
  <c r="B1473" i="16"/>
  <c r="B1474" i="16" l="1"/>
  <c r="A1475" i="16"/>
  <c r="C1474" i="16"/>
  <c r="B1475" i="16" l="1"/>
  <c r="A1476" i="16"/>
  <c r="C1475" i="16"/>
  <c r="A1477" i="16" l="1"/>
  <c r="B1476" i="16"/>
  <c r="C1476" i="16"/>
  <c r="B1477" i="16" l="1"/>
  <c r="C1477" i="16"/>
  <c r="A1478" i="16"/>
  <c r="C1478" i="16" l="1"/>
  <c r="B1478" i="16"/>
  <c r="A1479" i="16"/>
  <c r="B1479" i="16" l="1"/>
  <c r="C1479" i="16"/>
  <c r="A1480" i="16"/>
  <c r="B1480" i="16" l="1"/>
  <c r="A1481" i="16"/>
  <c r="C1480" i="16"/>
  <c r="A1482" i="16" l="1"/>
  <c r="C1481" i="16"/>
  <c r="B1481" i="16"/>
  <c r="B1482" i="16" l="1"/>
  <c r="C1482" i="16"/>
  <c r="A1483" i="16"/>
  <c r="C1483" i="16" l="1"/>
  <c r="B1483" i="16"/>
  <c r="A1484" i="16"/>
  <c r="B1484" i="16" l="1"/>
  <c r="A1485" i="16"/>
  <c r="C1484" i="16"/>
  <c r="B1485" i="16" l="1"/>
  <c r="A1486" i="16"/>
  <c r="C1485" i="16"/>
  <c r="C1486" i="16" l="1"/>
  <c r="A1487" i="16"/>
  <c r="B1486" i="16"/>
  <c r="B1487" i="16" l="1"/>
  <c r="C1487" i="16"/>
  <c r="A1488" i="16"/>
  <c r="B1488" i="16" l="1"/>
  <c r="C1488" i="16"/>
  <c r="A1489" i="16"/>
  <c r="A1490" i="16" l="1"/>
  <c r="C1489" i="16"/>
  <c r="B1489" i="16"/>
  <c r="B1490" i="16" l="1"/>
  <c r="C1490" i="16"/>
  <c r="A1491" i="16"/>
  <c r="A1492" i="16" l="1"/>
  <c r="C1491" i="16"/>
  <c r="B1491" i="16"/>
  <c r="A1493" i="16" l="1"/>
  <c r="B1492" i="16"/>
  <c r="C1492" i="16"/>
  <c r="C1493" i="16" l="1"/>
  <c r="A1494" i="16"/>
  <c r="B1493" i="16"/>
  <c r="C1494" i="16" l="1"/>
  <c r="B1494" i="16"/>
  <c r="A1495" i="16"/>
  <c r="A1496" i="16" l="1"/>
  <c r="C1495" i="16"/>
  <c r="B1495" i="16"/>
  <c r="A1497" i="16" l="1"/>
  <c r="B1496" i="16"/>
  <c r="C1496" i="16"/>
  <c r="A1498" i="16" l="1"/>
  <c r="C1497" i="16"/>
  <c r="B1497" i="16"/>
  <c r="B1498" i="16" l="1"/>
  <c r="A1499" i="16"/>
  <c r="C1498" i="16"/>
  <c r="B1499" i="16" l="1"/>
  <c r="C1499" i="16"/>
  <c r="A1500" i="16"/>
  <c r="B1500" i="16" l="1"/>
  <c r="A1501" i="16"/>
  <c r="C1500" i="16"/>
  <c r="C1501" i="16" l="1"/>
  <c r="A1502" i="16"/>
  <c r="B1501" i="16"/>
  <c r="B1502" i="16" l="1"/>
  <c r="A1503" i="16"/>
  <c r="C1502" i="16"/>
  <c r="B1503" i="16" l="1"/>
  <c r="C1503" i="16"/>
  <c r="A1504" i="16"/>
  <c r="A1505" i="16" l="1"/>
  <c r="B1504" i="16"/>
  <c r="C1504" i="16"/>
  <c r="A1506" i="16" l="1"/>
  <c r="C1505" i="16"/>
  <c r="B1505" i="16"/>
  <c r="B1506" i="16" l="1"/>
  <c r="A1507" i="16"/>
  <c r="C1506" i="16"/>
  <c r="B1507" i="16" l="1"/>
  <c r="A1508" i="16"/>
  <c r="C1507" i="16"/>
  <c r="C1508" i="16" l="1"/>
  <c r="B1508" i="16"/>
  <c r="A1509" i="16"/>
  <c r="B1509" i="16" l="1"/>
  <c r="C1509" i="16"/>
  <c r="A1510" i="16"/>
  <c r="A1511" i="16" l="1"/>
  <c r="C1510" i="16"/>
  <c r="B1510" i="16"/>
  <c r="B1511" i="16" l="1"/>
  <c r="C1511" i="16"/>
  <c r="A1512" i="16"/>
  <c r="B1512" i="16" l="1"/>
  <c r="A1513" i="16"/>
  <c r="C1512" i="16"/>
  <c r="C1513" i="16" l="1"/>
  <c r="B1513" i="16"/>
  <c r="A1514" i="16"/>
  <c r="C1514" i="16" l="1"/>
  <c r="A1515" i="16"/>
  <c r="B1514" i="16"/>
  <c r="B1515" i="16" l="1"/>
  <c r="A1516" i="16"/>
  <c r="C1515" i="16"/>
  <c r="B1516" i="16" l="1"/>
  <c r="C1516" i="16"/>
  <c r="A1517" i="16"/>
  <c r="A1518" i="16" l="1"/>
  <c r="C1517" i="16"/>
  <c r="B1517" i="16"/>
  <c r="B1518" i="16" l="1"/>
  <c r="A1519" i="16"/>
  <c r="C1518" i="16"/>
  <c r="B1519" i="16" l="1"/>
  <c r="C1519" i="16"/>
  <c r="A1520" i="16"/>
  <c r="A1521" i="16" l="1"/>
  <c r="C1520" i="16"/>
  <c r="B1520" i="16"/>
  <c r="A1522" i="16" l="1"/>
  <c r="C1521" i="16"/>
  <c r="B1521" i="16"/>
  <c r="C1522" i="16" l="1"/>
  <c r="A1523" i="16"/>
  <c r="B1522" i="16"/>
  <c r="B1523" i="16" l="1"/>
  <c r="C1523" i="16"/>
  <c r="A1524" i="16"/>
  <c r="C1524" i="16" l="1"/>
  <c r="A1525" i="16"/>
  <c r="B1524" i="16"/>
  <c r="A1526" i="16" l="1"/>
  <c r="B1525" i="16"/>
  <c r="C1525" i="16"/>
  <c r="C1526" i="16" l="1"/>
  <c r="A1527" i="16"/>
  <c r="B1526" i="16"/>
  <c r="B1527" i="16" l="1"/>
  <c r="C1527" i="16"/>
  <c r="A1528" i="16"/>
  <c r="A1529" i="16" l="1"/>
  <c r="B1528" i="16"/>
  <c r="C1528" i="16"/>
  <c r="C1529" i="16" l="1"/>
  <c r="A1530" i="16"/>
  <c r="B1529" i="16"/>
  <c r="B1530" i="16" l="1"/>
  <c r="A1531" i="16"/>
  <c r="C1530" i="16"/>
  <c r="B1531" i="16" l="1"/>
  <c r="C1531" i="16"/>
  <c r="A1532" i="16"/>
  <c r="A1533" i="16" l="1"/>
  <c r="C1532" i="16"/>
  <c r="B1532" i="16"/>
  <c r="B1533" i="16" l="1"/>
  <c r="C1533" i="16"/>
  <c r="A1534" i="16"/>
  <c r="A1535" i="16" l="1"/>
  <c r="C1534" i="16"/>
  <c r="B1534" i="16"/>
  <c r="B1535" i="16" l="1"/>
  <c r="C1535" i="16"/>
  <c r="A1536" i="16"/>
  <c r="A1537" i="16" l="1"/>
  <c r="B1536" i="16"/>
  <c r="C1536" i="16"/>
  <c r="C1537" i="16" l="1"/>
  <c r="B1537" i="16"/>
  <c r="A1538" i="16"/>
  <c r="B1538" i="16" l="1"/>
  <c r="A1539" i="16"/>
  <c r="C1538" i="16"/>
  <c r="B1539" i="16" l="1"/>
  <c r="C1539" i="16"/>
  <c r="A1540" i="16"/>
  <c r="C1540" i="16" l="1"/>
  <c r="A1541" i="16"/>
  <c r="B1540" i="16"/>
  <c r="C1541" i="16" l="1"/>
  <c r="A1542" i="16"/>
  <c r="B1541" i="16"/>
  <c r="C1542" i="16" l="1"/>
  <c r="A1543" i="16"/>
  <c r="B1542" i="16"/>
  <c r="B1543" i="16" l="1"/>
  <c r="C1543" i="16"/>
  <c r="A1544" i="16"/>
  <c r="B1544" i="16" l="1"/>
  <c r="A1545" i="16"/>
  <c r="C1544" i="16"/>
  <c r="C1545" i="16" l="1"/>
  <c r="B1545" i="16"/>
  <c r="A1546" i="16"/>
  <c r="B1546" i="16" l="1"/>
  <c r="A1547" i="16"/>
  <c r="C1546" i="16"/>
  <c r="B1547" i="16" l="1"/>
  <c r="C1547" i="16"/>
  <c r="A1548" i="16"/>
  <c r="A1549" i="16" l="1"/>
  <c r="C1548" i="16"/>
  <c r="B1548" i="16"/>
  <c r="C1549" i="16" l="1"/>
  <c r="A1550" i="16"/>
  <c r="B1549" i="16"/>
  <c r="A1551" i="16" l="1"/>
  <c r="C1550" i="16"/>
  <c r="B1550" i="16"/>
  <c r="A1552" i="16" l="1"/>
  <c r="C1551" i="16"/>
  <c r="B1551" i="16"/>
  <c r="A1553" i="16" l="1"/>
  <c r="B1552" i="16"/>
  <c r="C1552" i="16"/>
  <c r="C1553" i="16" l="1"/>
  <c r="B1553" i="16"/>
  <c r="A1554" i="16"/>
  <c r="B1554" i="16" l="1"/>
  <c r="A1555" i="16"/>
  <c r="C1554" i="16"/>
  <c r="A1556" i="16" l="1"/>
  <c r="C1555" i="16"/>
  <c r="B1555" i="16"/>
  <c r="C1556" i="16" l="1"/>
  <c r="A1557" i="16"/>
  <c r="B1556" i="16"/>
  <c r="A1558" i="16" l="1"/>
  <c r="B1557" i="16"/>
  <c r="C1557" i="16"/>
  <c r="C1558" i="16" l="1"/>
  <c r="A1559" i="16"/>
  <c r="B1558" i="16"/>
  <c r="B1559" i="16" l="1"/>
  <c r="C1559" i="16"/>
  <c r="A1560" i="16"/>
  <c r="A1561" i="16" l="1"/>
  <c r="B1560" i="16"/>
  <c r="C1560" i="16"/>
  <c r="C1561" i="16" l="1"/>
  <c r="A1562" i="16"/>
  <c r="B1561" i="16"/>
  <c r="B1562" i="16" l="1"/>
  <c r="C1562" i="16"/>
  <c r="A1563" i="16"/>
  <c r="B1563" i="16" l="1"/>
  <c r="C1563" i="16"/>
  <c r="A1564" i="16"/>
  <c r="A1565" i="16" l="1"/>
  <c r="C1564" i="16"/>
  <c r="B1564" i="16"/>
  <c r="A1566" i="16" l="1"/>
  <c r="B1565" i="16"/>
  <c r="C1565" i="16"/>
  <c r="A1567" i="16" l="1"/>
  <c r="C1566" i="16"/>
  <c r="B1566" i="16"/>
  <c r="B1567" i="16" l="1"/>
  <c r="C1567" i="16"/>
  <c r="A1568" i="16"/>
  <c r="B1568" i="16" l="1"/>
  <c r="A1569" i="16"/>
  <c r="C1568" i="16"/>
  <c r="C1569" i="16" l="1"/>
  <c r="B1569" i="16"/>
  <c r="A1570" i="16"/>
  <c r="B1570" i="16" l="1"/>
  <c r="C1570" i="16"/>
  <c r="A1571" i="16"/>
  <c r="A1572" i="16" l="1"/>
  <c r="C1571" i="16"/>
  <c r="B1571" i="16"/>
  <c r="C1572" i="16" l="1"/>
  <c r="A1573" i="16"/>
  <c r="B1572" i="16"/>
  <c r="A1574" i="16" l="1"/>
  <c r="B1573" i="16"/>
  <c r="C1573" i="16"/>
  <c r="C1574" i="16" l="1"/>
  <c r="A1575" i="16"/>
  <c r="B1574" i="16"/>
  <c r="B1575" i="16" l="1"/>
  <c r="C1575" i="16"/>
  <c r="A1576" i="16"/>
  <c r="B1576" i="16" l="1"/>
  <c r="A1577" i="16"/>
  <c r="C1576" i="16"/>
  <c r="C1577" i="16" l="1"/>
  <c r="A1578" i="16"/>
  <c r="B1577" i="16"/>
  <c r="B1578" i="16" l="1"/>
  <c r="A1579" i="16"/>
  <c r="C1578" i="16"/>
  <c r="B1579" i="16" l="1"/>
  <c r="C1579" i="16"/>
  <c r="A1580" i="16"/>
  <c r="A1581" i="16" l="1"/>
  <c r="B1580" i="16"/>
  <c r="C1580" i="16"/>
  <c r="A1582" i="16" l="1"/>
  <c r="B1581" i="16"/>
  <c r="C1581" i="16"/>
  <c r="A1583" i="16" l="1"/>
  <c r="B1582" i="16"/>
  <c r="C1582" i="16"/>
  <c r="A1584" i="16" l="1"/>
  <c r="C1583" i="16"/>
  <c r="B1583" i="16"/>
  <c r="A1585" i="16" l="1"/>
  <c r="C1584" i="16"/>
  <c r="B1584" i="16"/>
  <c r="A1586" i="16" l="1"/>
  <c r="B1585" i="16"/>
  <c r="C1585" i="16"/>
  <c r="B1586" i="16" l="1"/>
  <c r="A1587" i="16"/>
  <c r="C1586" i="16"/>
  <c r="B1587" i="16" l="1"/>
  <c r="A1588" i="16"/>
  <c r="C1587" i="16"/>
  <c r="B1588" i="16" l="1"/>
  <c r="A1589" i="16"/>
  <c r="C1588" i="16"/>
  <c r="A1590" i="16" l="1"/>
  <c r="B1589" i="16"/>
  <c r="C1589" i="16"/>
  <c r="B1590" i="16" l="1"/>
  <c r="A1591" i="16"/>
  <c r="C1590" i="16"/>
  <c r="A1592" i="16" l="1"/>
  <c r="C1591" i="16"/>
  <c r="B1591" i="16"/>
  <c r="A1593" i="16" l="1"/>
  <c r="B1592" i="16"/>
  <c r="C1592" i="16"/>
  <c r="A1594" i="16" l="1"/>
  <c r="B1593" i="16"/>
  <c r="C1593" i="16"/>
  <c r="B1594" i="16" l="1"/>
  <c r="C1594" i="16"/>
  <c r="A1595" i="16"/>
  <c r="B1595" i="16" l="1"/>
  <c r="A1596" i="16"/>
  <c r="C1595" i="16"/>
  <c r="A1597" i="16" l="1"/>
  <c r="B1596" i="16"/>
  <c r="C1596" i="16"/>
  <c r="A1598" i="16" l="1"/>
  <c r="B1597" i="16"/>
  <c r="C1597" i="16"/>
  <c r="A1599" i="16" l="1"/>
  <c r="B1598" i="16"/>
  <c r="C1598" i="16"/>
  <c r="A1600" i="16" l="1"/>
  <c r="C1599" i="16"/>
  <c r="B1599" i="16"/>
  <c r="A1601" i="16" l="1"/>
  <c r="B1600" i="16"/>
  <c r="C1600" i="16"/>
  <c r="A1602" i="16" l="1"/>
  <c r="B1601" i="16"/>
  <c r="C1601" i="16"/>
  <c r="B1602" i="16" l="1"/>
  <c r="C1602" i="16"/>
  <c r="A1603" i="16"/>
  <c r="B1603" i="16" l="1"/>
  <c r="A1604" i="16"/>
  <c r="C1603" i="16"/>
  <c r="B1604" i="16" l="1"/>
  <c r="A1605" i="16"/>
  <c r="C1604" i="16"/>
  <c r="C1605" i="16" l="1"/>
  <c r="B1605" i="16"/>
  <c r="A1606" i="16"/>
  <c r="B1606" i="16" l="1"/>
  <c r="C1606" i="16"/>
  <c r="A1607" i="16"/>
  <c r="A1608" i="16" l="1"/>
  <c r="C1607" i="16"/>
  <c r="B1607" i="16"/>
  <c r="B1608" i="16" l="1"/>
  <c r="A1609" i="16"/>
  <c r="C1608" i="16"/>
  <c r="A1610" i="16" l="1"/>
  <c r="B1609" i="16"/>
  <c r="C1609" i="16"/>
  <c r="B1610" i="16" l="1"/>
  <c r="A1611" i="16"/>
  <c r="C1610" i="16"/>
  <c r="C1611" i="16" l="1"/>
  <c r="A1612" i="16"/>
  <c r="B1611" i="16"/>
  <c r="A1613" i="16" l="1"/>
  <c r="B1612" i="16"/>
  <c r="C1612" i="16"/>
  <c r="A1614" i="16" l="1"/>
  <c r="B1613" i="16"/>
  <c r="C1613" i="16"/>
  <c r="C1614" i="16" l="1"/>
  <c r="B1614" i="16"/>
  <c r="A1615" i="16"/>
  <c r="A1616" i="16" l="1"/>
  <c r="C1615" i="16"/>
  <c r="B1615" i="16"/>
  <c r="A1617" i="16" l="1"/>
  <c r="C1616" i="16"/>
  <c r="B1616" i="16"/>
  <c r="A1618" i="16" l="1"/>
  <c r="B1617" i="16"/>
  <c r="C1617" i="16"/>
  <c r="B1618" i="16" l="1"/>
  <c r="A1619" i="16"/>
  <c r="C1618" i="16"/>
  <c r="C1619" i="16" l="1"/>
  <c r="A1620" i="16"/>
  <c r="B1619" i="16"/>
  <c r="B1620" i="16" l="1"/>
  <c r="A1621" i="16"/>
  <c r="C1620" i="16"/>
  <c r="A1622" i="16" l="1"/>
  <c r="B1621" i="16"/>
  <c r="C1621" i="16"/>
  <c r="B1622" i="16" l="1"/>
  <c r="C1622" i="16"/>
  <c r="A1623" i="16"/>
  <c r="A1624" i="16" l="1"/>
  <c r="C1623" i="16"/>
  <c r="B1623" i="16"/>
  <c r="A1625" i="16" l="1"/>
  <c r="B1624" i="16"/>
  <c r="C1624" i="16"/>
  <c r="A1626" i="16" l="1"/>
  <c r="B1625" i="16"/>
  <c r="C1625" i="16"/>
  <c r="B1626" i="16" l="1"/>
  <c r="C1626" i="16"/>
  <c r="A1627" i="16"/>
  <c r="C1627" i="16" l="1"/>
  <c r="A1628" i="16"/>
  <c r="B1627" i="16"/>
  <c r="A1629" i="16" l="1"/>
  <c r="B1628" i="16"/>
  <c r="C1628" i="16"/>
  <c r="A1630" i="16" l="1"/>
  <c r="B1629" i="16"/>
  <c r="C1629" i="16"/>
  <c r="C1630" i="16" l="1"/>
  <c r="B1630" i="16"/>
  <c r="A1631" i="16"/>
  <c r="A1632" i="16" l="1"/>
  <c r="C1631" i="16"/>
  <c r="B1631" i="16"/>
  <c r="B1632" i="16" l="1"/>
  <c r="A1633" i="16"/>
  <c r="C1632" i="16"/>
  <c r="A1634" i="16" l="1"/>
  <c r="B1633" i="16"/>
  <c r="C1633" i="16"/>
  <c r="B1634" i="16" l="1"/>
  <c r="C1634" i="16"/>
  <c r="A1635" i="16"/>
  <c r="C1635" i="16" l="1"/>
  <c r="A1636" i="16"/>
  <c r="B1635" i="16"/>
  <c r="B1636" i="16" l="1"/>
  <c r="A1637" i="16"/>
  <c r="C1636" i="16"/>
  <c r="C1637" i="16" l="1"/>
  <c r="B1637" i="16"/>
  <c r="A1638" i="16"/>
  <c r="B1638" i="16" l="1"/>
  <c r="C1638" i="16"/>
  <c r="A1639" i="16"/>
  <c r="A1640" i="16" l="1"/>
  <c r="C1639" i="16"/>
  <c r="B1639" i="16"/>
  <c r="B1640" i="16" l="1"/>
  <c r="A1641" i="16"/>
  <c r="C1640" i="16"/>
  <c r="A1642" i="16" l="1"/>
  <c r="B1641" i="16"/>
  <c r="C1641" i="16"/>
  <c r="B1642" i="16" l="1"/>
  <c r="A1643" i="16"/>
  <c r="C1642" i="16"/>
  <c r="C1643" i="16" l="1"/>
  <c r="A1644" i="16"/>
  <c r="B1643" i="16"/>
  <c r="A1645" i="16" l="1"/>
  <c r="B1644" i="16"/>
  <c r="C1644" i="16"/>
  <c r="A1646" i="16" l="1"/>
  <c r="B1645" i="16"/>
  <c r="C1645" i="16"/>
  <c r="C1646" i="16" l="1"/>
  <c r="B1646" i="16"/>
  <c r="A1647" i="16"/>
  <c r="A1648" i="16" l="1"/>
  <c r="C1647" i="16"/>
  <c r="B1647" i="16"/>
  <c r="A1649" i="16" l="1"/>
  <c r="C1648" i="16"/>
  <c r="B1648" i="16"/>
  <c r="A1650" i="16" l="1"/>
  <c r="B1649" i="16"/>
  <c r="C1649" i="16"/>
  <c r="A1651" i="16" l="1"/>
  <c r="B1650" i="16"/>
  <c r="C1650" i="16"/>
  <c r="C1651" i="16" l="1"/>
  <c r="A1652" i="16"/>
  <c r="B1651" i="16"/>
  <c r="B1652" i="16" l="1"/>
  <c r="A1653" i="16"/>
  <c r="C1652" i="16"/>
  <c r="B1653" i="16" l="1"/>
  <c r="C1653" i="16"/>
  <c r="A1654" i="16"/>
  <c r="B1654" i="16" l="1"/>
  <c r="C1654" i="16"/>
  <c r="A1655" i="16"/>
  <c r="B1655" i="16" l="1"/>
  <c r="A1656" i="16"/>
  <c r="C1655" i="16"/>
  <c r="B1656" i="16" l="1"/>
  <c r="C1656" i="16"/>
  <c r="A1657" i="16"/>
  <c r="A1658" i="16" l="1"/>
  <c r="B1657" i="16"/>
  <c r="C1657" i="16"/>
  <c r="A1659" i="16" l="1"/>
  <c r="C1658" i="16"/>
  <c r="B1658" i="16"/>
  <c r="C1659" i="16" l="1"/>
  <c r="A1660" i="16"/>
  <c r="B1659" i="16"/>
  <c r="A1661" i="16" l="1"/>
  <c r="B1660" i="16"/>
  <c r="C1660" i="16"/>
  <c r="B1661" i="16" l="1"/>
  <c r="C1661" i="16"/>
  <c r="A1662" i="16"/>
  <c r="C1662" i="16" l="1"/>
  <c r="B1662" i="16"/>
  <c r="A1663" i="16"/>
  <c r="B1663" i="16" l="1"/>
  <c r="A1664" i="16"/>
  <c r="C1663" i="16"/>
  <c r="A1665" i="16" l="1"/>
  <c r="B1664" i="16"/>
  <c r="C1664" i="16"/>
  <c r="A1666" i="16" l="1"/>
  <c r="B1665" i="16"/>
  <c r="C1665" i="16"/>
  <c r="A1667" i="16" l="1"/>
  <c r="C1666" i="16"/>
  <c r="B1666" i="16"/>
  <c r="C1667" i="16" l="1"/>
  <c r="A1668" i="16"/>
  <c r="B1667" i="16"/>
  <c r="B1668" i="16" l="1"/>
  <c r="A1669" i="16"/>
  <c r="C1668" i="16"/>
  <c r="B1669" i="16" l="1"/>
  <c r="C1669" i="16"/>
  <c r="A1670" i="16"/>
  <c r="B1670" i="16" l="1"/>
  <c r="C1670" i="16"/>
  <c r="A1671" i="16"/>
  <c r="B1671" i="16" l="1"/>
  <c r="A1672" i="16"/>
  <c r="C1671" i="16"/>
  <c r="C1672" i="16" l="1"/>
  <c r="B1672" i="16"/>
  <c r="A1673" i="16"/>
  <c r="A1674" i="16" l="1"/>
  <c r="B1673" i="16"/>
  <c r="C1673" i="16"/>
  <c r="A1675" i="16" l="1"/>
  <c r="B1674" i="16"/>
  <c r="C1674" i="16"/>
  <c r="B1675" i="16" l="1"/>
  <c r="A1676" i="16"/>
  <c r="C1675" i="16"/>
  <c r="A1677" i="16" l="1"/>
  <c r="B1676" i="16"/>
  <c r="C1676" i="16"/>
  <c r="B1677" i="16" l="1"/>
  <c r="C1677" i="16"/>
  <c r="A1678" i="16"/>
  <c r="C1678" i="16" l="1"/>
  <c r="B1678" i="16"/>
  <c r="A1679" i="16"/>
  <c r="B1679" i="16" l="1"/>
  <c r="A1680" i="16"/>
  <c r="C1679" i="16"/>
  <c r="B1680" i="16" l="1"/>
  <c r="C1680" i="16"/>
  <c r="A1681" i="16"/>
  <c r="A1682" i="16" l="1"/>
  <c r="B1681" i="16"/>
  <c r="C1681" i="16"/>
  <c r="A1683" i="16" l="1"/>
  <c r="B1682" i="16"/>
  <c r="C1682" i="16"/>
  <c r="C1683" i="16" l="1"/>
  <c r="A1684" i="16"/>
  <c r="B1683" i="16"/>
  <c r="B1684" i="16" l="1"/>
  <c r="A1685" i="16"/>
  <c r="C1684" i="16"/>
  <c r="B1685" i="16" l="1"/>
  <c r="C1685" i="16"/>
  <c r="A1686" i="16"/>
  <c r="B1686" i="16" l="1"/>
  <c r="C1686" i="16"/>
  <c r="A1687" i="16"/>
  <c r="B1687" i="16" l="1"/>
  <c r="A1688" i="16"/>
  <c r="C1687" i="16"/>
  <c r="B1688" i="16" l="1"/>
  <c r="C1688" i="16"/>
  <c r="A1689" i="16"/>
  <c r="A1690" i="16" l="1"/>
  <c r="B1689" i="16"/>
  <c r="C1689" i="16"/>
  <c r="A1691" i="16" l="1"/>
  <c r="C1690" i="16"/>
  <c r="B1690" i="16"/>
  <c r="C1691" i="16" l="1"/>
  <c r="A1692" i="16"/>
  <c r="B1691" i="16"/>
  <c r="A1693" i="16" l="1"/>
  <c r="B1692" i="16"/>
  <c r="C1692" i="16"/>
  <c r="B1693" i="16" l="1"/>
  <c r="C1693" i="16"/>
  <c r="A1694" i="16"/>
  <c r="C1694" i="16" l="1"/>
  <c r="B1694" i="16"/>
  <c r="A1695" i="16"/>
  <c r="B1695" i="16" l="1"/>
  <c r="A1696" i="16"/>
  <c r="C1695" i="16"/>
  <c r="B1696" i="16" l="1"/>
  <c r="A1697" i="16"/>
  <c r="C1696" i="16"/>
  <c r="A1698" i="16" l="1"/>
  <c r="B1697" i="16"/>
  <c r="C1697" i="16"/>
  <c r="A1699" i="16" l="1"/>
  <c r="C1698" i="16"/>
  <c r="B1698" i="16"/>
  <c r="C1699" i="16" l="1"/>
  <c r="A1700" i="16"/>
  <c r="B1699" i="16"/>
  <c r="B1700" i="16" l="1"/>
  <c r="A1701" i="16"/>
  <c r="C1700" i="16"/>
  <c r="B1701" i="16" l="1"/>
  <c r="C1701" i="16"/>
  <c r="A1702" i="16"/>
  <c r="B1702" i="16" l="1"/>
  <c r="C1702" i="16"/>
  <c r="A1703" i="16"/>
  <c r="B1703" i="16" l="1"/>
  <c r="A1704" i="16"/>
  <c r="C1703" i="16"/>
  <c r="C1704" i="16" l="1"/>
  <c r="B1704" i="16"/>
  <c r="A1705" i="16"/>
  <c r="A1706" i="16" l="1"/>
  <c r="B1705" i="16"/>
  <c r="C1705" i="16"/>
  <c r="A1707" i="16" l="1"/>
  <c r="B1706" i="16"/>
  <c r="C1706" i="16"/>
  <c r="B1707" i="16" l="1"/>
  <c r="A1708" i="16"/>
  <c r="C1707" i="16"/>
  <c r="A1709" i="16" l="1"/>
  <c r="B1708" i="16"/>
  <c r="C1708" i="16"/>
  <c r="B1709" i="16" l="1"/>
  <c r="C1709" i="16"/>
  <c r="A1710" i="16"/>
  <c r="C1710" i="16" l="1"/>
  <c r="B1710" i="16"/>
  <c r="A1711" i="16"/>
  <c r="B1711" i="16" l="1"/>
  <c r="A1712" i="16"/>
  <c r="C1711" i="16"/>
  <c r="B1712" i="16" l="1"/>
  <c r="C1712" i="16"/>
  <c r="A1713" i="16"/>
  <c r="A1714" i="16" l="1"/>
  <c r="B1713" i="16"/>
  <c r="C1713" i="16"/>
  <c r="A1715" i="16" l="1"/>
  <c r="B1714" i="16"/>
  <c r="C1714" i="16"/>
  <c r="C1715" i="16" l="1"/>
  <c r="A1716" i="16"/>
  <c r="B1715" i="16"/>
  <c r="B1716" i="16" l="1"/>
  <c r="A1717" i="16"/>
  <c r="C1716" i="16"/>
  <c r="B1717" i="16" l="1"/>
  <c r="C1717" i="16"/>
  <c r="A1718" i="16"/>
  <c r="B1718" i="16" l="1"/>
  <c r="C1718" i="16"/>
  <c r="A1719" i="16"/>
  <c r="B1719" i="16" l="1"/>
  <c r="A1720" i="16"/>
  <c r="C1719" i="16"/>
  <c r="B1720" i="16" l="1"/>
  <c r="C1720" i="16"/>
  <c r="A1721" i="16"/>
  <c r="A1722" i="16" l="1"/>
  <c r="B1721" i="16"/>
  <c r="C1721" i="16"/>
  <c r="A1723" i="16" l="1"/>
  <c r="C1722" i="16"/>
  <c r="B1722" i="16"/>
  <c r="C1723" i="16" l="1"/>
  <c r="A1724" i="16"/>
  <c r="B1723" i="16"/>
  <c r="A1725" i="16" l="1"/>
  <c r="B1724" i="16"/>
  <c r="C1724" i="16"/>
  <c r="B1725" i="16" l="1"/>
  <c r="C1725" i="16"/>
  <c r="A1726" i="16"/>
  <c r="C1726" i="16" l="1"/>
  <c r="B1726" i="16"/>
  <c r="A1727" i="16"/>
  <c r="B1727" i="16" l="1"/>
  <c r="A1728" i="16"/>
  <c r="C1727" i="16"/>
  <c r="A1729" i="16" l="1"/>
  <c r="B1728" i="16"/>
  <c r="C1728" i="16"/>
  <c r="A1730" i="16" l="1"/>
  <c r="B1729" i="16"/>
  <c r="C1729" i="16"/>
  <c r="A1731" i="16" l="1"/>
  <c r="C1730" i="16"/>
  <c r="B1730" i="16"/>
  <c r="C1731" i="16" l="1"/>
  <c r="A1732" i="16"/>
  <c r="B1731" i="16"/>
  <c r="B1732" i="16" l="1"/>
  <c r="C1732" i="16"/>
  <c r="A1733" i="16"/>
  <c r="B1733" i="16" l="1"/>
  <c r="C1733" i="16"/>
  <c r="A1734" i="16"/>
  <c r="A1735" i="16" l="1"/>
  <c r="C1734" i="16"/>
  <c r="B1734" i="16"/>
  <c r="B1735" i="16" l="1"/>
  <c r="C1735" i="16"/>
  <c r="A1736" i="16"/>
  <c r="A1737" i="16" l="1"/>
  <c r="C1736" i="16"/>
  <c r="B1736" i="16"/>
  <c r="B1737" i="16" l="1"/>
  <c r="A1738" i="16"/>
  <c r="C1737" i="16"/>
  <c r="A1739" i="16" l="1"/>
  <c r="B1738" i="16"/>
  <c r="C1738" i="16"/>
  <c r="B1739" i="16" l="1"/>
  <c r="C1739" i="16"/>
  <c r="A1740" i="16"/>
  <c r="B1740" i="16" l="1"/>
  <c r="A1741" i="16"/>
  <c r="C1740" i="16"/>
  <c r="A1742" i="16" l="1"/>
  <c r="C1741" i="16"/>
  <c r="B1741" i="16"/>
  <c r="C1742" i="16" l="1"/>
  <c r="A1743" i="16"/>
  <c r="B1742" i="16"/>
  <c r="B1743" i="16" l="1"/>
  <c r="C1743" i="16"/>
  <c r="A1744" i="16"/>
  <c r="B1744" i="16" l="1"/>
  <c r="A1745" i="16"/>
  <c r="C1744" i="16"/>
  <c r="A1746" i="16" l="1"/>
  <c r="B1745" i="16"/>
  <c r="C1745" i="16"/>
  <c r="B1746" i="16" l="1"/>
  <c r="A1747" i="16"/>
  <c r="C1746" i="16"/>
  <c r="C1747" i="16" l="1"/>
  <c r="A1748" i="16"/>
  <c r="B1747" i="16"/>
  <c r="B1748" i="16" l="1"/>
  <c r="C1748" i="16"/>
  <c r="A1749" i="16"/>
  <c r="A1750" i="16" l="1"/>
  <c r="C1749" i="16"/>
  <c r="B1749" i="16"/>
  <c r="A1751" i="16" l="1"/>
  <c r="C1750" i="16"/>
  <c r="B1750" i="16"/>
  <c r="B1751" i="16" l="1"/>
  <c r="C1751" i="16"/>
  <c r="A1752" i="16"/>
  <c r="A1753" i="16" l="1"/>
  <c r="C1752" i="16"/>
  <c r="B1752" i="16"/>
  <c r="B1753" i="16" l="1"/>
  <c r="A1754" i="16"/>
  <c r="C1753" i="16"/>
  <c r="A1755" i="16" l="1"/>
  <c r="C1754" i="16"/>
  <c r="B1754" i="16"/>
  <c r="C1755" i="16" l="1"/>
  <c r="A1756" i="16"/>
  <c r="B1755" i="16"/>
  <c r="C1756" i="16" l="1"/>
  <c r="A1757" i="16"/>
  <c r="B1756" i="16"/>
  <c r="A1758" i="16" l="1"/>
  <c r="B1757" i="16"/>
  <c r="C1757" i="16"/>
  <c r="C1758" i="16" l="1"/>
  <c r="A1759" i="16"/>
  <c r="B1758" i="16"/>
  <c r="B1759" i="16" l="1"/>
  <c r="C1759" i="16"/>
  <c r="A1760" i="16"/>
  <c r="B1760" i="16" l="1"/>
  <c r="C1760" i="16"/>
  <c r="A1761" i="16"/>
  <c r="A1762" i="16" l="1"/>
  <c r="B1761" i="16"/>
  <c r="C1761" i="16"/>
  <c r="A1763" i="16" l="1"/>
  <c r="B1762" i="16"/>
  <c r="C1762" i="16"/>
  <c r="C1763" i="16" l="1"/>
  <c r="A1764" i="16"/>
  <c r="B1763" i="16"/>
  <c r="B1764" i="16" l="1"/>
  <c r="A1765" i="16"/>
  <c r="C1764" i="16"/>
  <c r="A1766" i="16" l="1"/>
  <c r="B1765" i="16"/>
  <c r="C1765" i="16"/>
  <c r="A1767" i="16" l="1"/>
  <c r="C1766" i="16"/>
  <c r="B1766" i="16"/>
  <c r="B1767" i="16" l="1"/>
  <c r="A1768" i="16"/>
  <c r="C1767" i="16"/>
  <c r="A1769" i="16" l="1"/>
  <c r="C1768" i="16"/>
  <c r="B1768" i="16"/>
  <c r="A1770" i="16" l="1"/>
  <c r="B1769" i="16"/>
  <c r="C1769" i="16"/>
  <c r="A1771" i="16" l="1"/>
  <c r="B1770" i="16"/>
  <c r="C1770" i="16"/>
  <c r="B1771" i="16" l="1"/>
  <c r="A1772" i="16"/>
  <c r="C1771" i="16"/>
  <c r="B1772" i="16" l="1"/>
  <c r="A1773" i="16"/>
  <c r="C1772" i="16"/>
  <c r="C1773" i="16" l="1"/>
  <c r="B1773" i="16"/>
  <c r="A1774" i="16"/>
  <c r="C1774" i="16" l="1"/>
  <c r="B1774" i="16"/>
  <c r="A1775" i="16"/>
  <c r="B1775" i="16" l="1"/>
  <c r="A1776" i="16"/>
  <c r="C1775" i="16"/>
  <c r="B1776" i="16" l="1"/>
  <c r="A1777" i="16"/>
  <c r="C1776" i="16"/>
  <c r="B1777" i="16" l="1"/>
  <c r="A1778" i="16"/>
  <c r="C1777" i="16"/>
  <c r="B1778" i="16" l="1"/>
  <c r="A1779" i="16"/>
  <c r="C1778" i="16"/>
  <c r="C1779" i="16" l="1"/>
  <c r="A1780" i="16"/>
  <c r="B1779" i="16"/>
  <c r="C1780" i="16" l="1"/>
  <c r="B1780" i="16"/>
  <c r="A1781" i="16"/>
  <c r="C1781" i="16" l="1"/>
  <c r="B1781" i="16"/>
  <c r="A1782" i="16"/>
  <c r="A1783" i="16" l="1"/>
  <c r="C1782" i="16"/>
  <c r="B1782" i="16"/>
  <c r="B1783" i="16" l="1"/>
  <c r="C1783" i="16"/>
  <c r="A1784" i="16"/>
  <c r="A1785" i="16" l="1"/>
  <c r="C1784" i="16"/>
  <c r="B1784" i="16"/>
  <c r="A1786" i="16" l="1"/>
  <c r="C1785" i="16"/>
  <c r="B1785" i="16"/>
  <c r="A1787" i="16" l="1"/>
  <c r="C1786" i="16"/>
  <c r="B1786" i="16"/>
  <c r="C1787" i="16" l="1"/>
  <c r="B1787" i="16"/>
  <c r="A1788" i="16"/>
  <c r="C1788" i="16" l="1"/>
  <c r="A1789" i="16"/>
  <c r="B1788" i="16"/>
  <c r="C1789" i="16" l="1"/>
  <c r="B1789" i="16"/>
  <c r="A1790" i="16"/>
  <c r="C1790" i="16" l="1"/>
  <c r="A1791" i="16"/>
  <c r="B1790" i="16"/>
  <c r="A1792" i="16" l="1"/>
  <c r="B1791" i="16"/>
  <c r="C1791" i="16"/>
  <c r="B1792" i="16" l="1"/>
  <c r="C1792" i="16"/>
  <c r="A1793" i="16"/>
  <c r="B1793" i="16" l="1"/>
  <c r="A1794" i="16"/>
  <c r="C1793" i="16"/>
  <c r="B1794" i="16" l="1"/>
  <c r="C1794" i="16"/>
  <c r="A1795" i="16"/>
  <c r="C1795" i="16" l="1"/>
  <c r="A1796" i="16"/>
  <c r="B1795" i="16"/>
  <c r="C1796" i="16" l="1"/>
  <c r="B1796" i="16"/>
  <c r="A1797" i="16"/>
  <c r="C1797" i="16" l="1"/>
  <c r="B1797" i="16"/>
  <c r="A1798" i="16"/>
  <c r="A1799" i="16" l="1"/>
  <c r="B1798" i="16"/>
  <c r="C1798" i="16"/>
  <c r="B1799" i="16" l="1"/>
  <c r="A1800" i="16"/>
  <c r="C1799" i="16"/>
  <c r="A1801" i="16" l="1"/>
  <c r="C1800" i="16"/>
  <c r="B1800" i="16"/>
  <c r="A1802" i="16" l="1"/>
  <c r="C1801" i="16"/>
  <c r="B1801" i="16"/>
  <c r="A1803" i="16" l="1"/>
  <c r="C1802" i="16"/>
  <c r="B1802" i="16"/>
  <c r="C1803" i="16" l="1"/>
  <c r="B1803" i="16"/>
  <c r="A1804" i="16"/>
  <c r="C1804" i="16" l="1"/>
  <c r="A1805" i="16"/>
  <c r="B1804" i="16"/>
  <c r="C1805" i="16" l="1"/>
  <c r="A1806" i="16"/>
  <c r="B1805" i="16"/>
  <c r="C1806" i="16" l="1"/>
  <c r="B1806" i="16"/>
  <c r="A1807" i="16"/>
  <c r="B1807" i="16" l="1"/>
  <c r="A1808" i="16"/>
  <c r="C1807" i="16"/>
  <c r="B1808" i="16" l="1"/>
  <c r="C1808" i="16"/>
  <c r="A1809" i="16"/>
  <c r="B1809" i="16" l="1"/>
  <c r="A1810" i="16"/>
  <c r="C1809" i="16"/>
  <c r="C1810" i="16" l="1"/>
  <c r="A1811" i="16"/>
  <c r="B1810" i="16"/>
  <c r="C1811" i="16" l="1"/>
  <c r="A1812" i="16"/>
  <c r="B1811" i="16"/>
  <c r="C1812" i="16" l="1"/>
  <c r="A1813" i="16"/>
  <c r="B1812" i="16"/>
  <c r="A1814" i="16" l="1"/>
  <c r="B1813" i="16"/>
  <c r="C1813" i="16"/>
  <c r="A1815" i="16" l="1"/>
  <c r="B1814" i="16"/>
  <c r="C1814" i="16"/>
  <c r="B1815" i="16" l="1"/>
  <c r="C1815" i="16"/>
  <c r="A1816" i="16"/>
  <c r="A1817" i="16" l="1"/>
  <c r="C1816" i="16"/>
  <c r="B1816" i="16"/>
  <c r="A1818" i="16" l="1"/>
  <c r="B1817" i="16"/>
  <c r="C1817" i="16"/>
  <c r="A1819" i="16" l="1"/>
  <c r="B1818" i="16"/>
  <c r="C1818" i="16"/>
  <c r="C1819" i="16" l="1"/>
  <c r="A1820" i="16"/>
  <c r="B1819" i="16"/>
  <c r="C1820" i="16" l="1"/>
  <c r="A1821" i="16"/>
  <c r="B1820" i="16"/>
  <c r="C1821" i="16" l="1"/>
  <c r="A1822" i="16"/>
  <c r="B1821" i="16"/>
  <c r="C1822" i="16" l="1"/>
  <c r="A1823" i="16"/>
  <c r="B1822" i="16"/>
  <c r="B1823" i="16" l="1"/>
  <c r="A1824" i="16"/>
  <c r="C1823" i="16"/>
  <c r="C1824" i="16" l="1"/>
  <c r="A1825" i="16"/>
  <c r="B1824" i="16"/>
  <c r="B1825" i="16" l="1"/>
  <c r="A1826" i="16"/>
  <c r="C1825" i="16"/>
  <c r="A1827" i="16" l="1"/>
  <c r="C1826" i="16"/>
  <c r="B1826" i="16"/>
  <c r="C1827" i="16" l="1"/>
  <c r="A1828" i="16"/>
  <c r="B1827" i="16"/>
  <c r="C1828" i="16" l="1"/>
  <c r="B1828" i="16"/>
  <c r="A1829" i="16"/>
  <c r="C1829" i="16" l="1"/>
  <c r="B1829" i="16"/>
  <c r="A1830" i="16"/>
  <c r="B1830" i="16" l="1"/>
  <c r="C1830" i="16"/>
  <c r="A1831" i="16"/>
  <c r="B1831" i="16" l="1"/>
  <c r="A1832" i="16"/>
  <c r="C1831" i="16"/>
  <c r="C1832" i="16" l="1"/>
  <c r="A1833" i="16"/>
  <c r="B1832" i="16"/>
  <c r="B1833" i="16" l="1"/>
  <c r="A1834" i="16"/>
  <c r="C1833" i="16"/>
  <c r="C1834" i="16" l="1"/>
  <c r="B1834" i="16"/>
  <c r="A1835" i="16"/>
  <c r="C1835" i="16" l="1"/>
  <c r="B1835" i="16"/>
  <c r="A1836" i="16"/>
  <c r="B1836" i="16" l="1"/>
  <c r="A1837" i="16"/>
  <c r="C1836" i="16"/>
  <c r="C1837" i="16" l="1"/>
  <c r="B1837" i="16"/>
  <c r="A1838" i="16"/>
  <c r="A1839" i="16" l="1"/>
  <c r="C1838" i="16"/>
  <c r="B1838" i="16"/>
  <c r="A1840" i="16" l="1"/>
  <c r="C1839" i="16"/>
  <c r="B1839" i="16"/>
  <c r="A1841" i="16" l="1"/>
  <c r="C1840" i="16"/>
  <c r="B1840" i="16"/>
  <c r="B1841" i="16" l="1"/>
  <c r="C1841" i="16"/>
  <c r="A1842" i="16"/>
  <c r="A1843" i="16" l="1"/>
  <c r="B1842" i="16"/>
  <c r="C1842" i="16"/>
  <c r="C1843" i="16" l="1"/>
  <c r="B1843" i="16"/>
  <c r="A1844" i="16"/>
  <c r="C1844" i="16" l="1"/>
  <c r="A1845" i="16"/>
  <c r="B1844" i="16"/>
  <c r="C1845" i="16" l="1"/>
  <c r="B1845" i="16"/>
  <c r="A1846" i="16"/>
  <c r="C1846" i="16" l="1"/>
  <c r="A1847" i="16"/>
  <c r="B1846" i="16"/>
  <c r="C1847" i="16" l="1"/>
  <c r="A1848" i="16"/>
  <c r="B1847" i="16"/>
  <c r="A1849" i="16" l="1"/>
  <c r="C1848" i="16"/>
  <c r="B1848" i="16"/>
  <c r="B1849" i="16" l="1"/>
  <c r="A1850" i="16"/>
  <c r="C1849" i="16"/>
  <c r="C1850" i="16" l="1"/>
  <c r="B1850" i="16"/>
  <c r="A1851" i="16"/>
  <c r="C1851" i="16" l="1"/>
  <c r="A1852" i="16"/>
  <c r="B1851" i="16"/>
  <c r="B1852" i="16" l="1"/>
  <c r="C1852" i="16"/>
  <c r="A1853" i="16"/>
  <c r="C1853" i="16" l="1"/>
  <c r="B1853" i="16"/>
  <c r="A1854" i="16"/>
  <c r="A1855" i="16" l="1"/>
  <c r="C1854" i="16"/>
  <c r="B1854" i="16"/>
  <c r="B1855" i="16" l="1"/>
  <c r="A1856" i="16"/>
  <c r="C1855" i="16"/>
  <c r="A1857" i="16" l="1"/>
  <c r="B1856" i="16"/>
  <c r="C1856" i="16"/>
  <c r="B1857" i="16" l="1"/>
  <c r="C1857" i="16"/>
  <c r="A1858" i="16"/>
  <c r="A1859" i="16" l="1"/>
  <c r="C1858" i="16"/>
  <c r="B1858" i="16"/>
  <c r="C1859" i="16" l="1"/>
  <c r="A1860" i="16"/>
  <c r="B1859" i="16"/>
  <c r="A1861" i="16" l="1"/>
  <c r="B1860" i="16"/>
  <c r="C1860" i="16"/>
  <c r="C1861" i="16" l="1"/>
  <c r="B1861" i="16"/>
  <c r="A1862" i="16"/>
  <c r="C1862" i="16" l="1"/>
  <c r="B1862" i="16"/>
  <c r="A1863" i="16"/>
  <c r="B1863" i="16" l="1"/>
  <c r="A1864" i="16"/>
  <c r="C1863" i="16"/>
  <c r="C1864" i="16" l="1"/>
  <c r="A1865" i="16"/>
  <c r="B1864" i="16"/>
  <c r="B1865" i="16" l="1"/>
  <c r="A1866" i="16"/>
  <c r="C1865" i="16"/>
  <c r="C1866" i="16" l="1"/>
  <c r="B1866" i="16"/>
  <c r="A1867" i="16"/>
  <c r="C1867" i="16" l="1"/>
  <c r="A1868" i="16"/>
  <c r="B1867" i="16"/>
  <c r="B1868" i="16" l="1"/>
  <c r="A1869" i="16"/>
  <c r="C1868" i="16"/>
  <c r="C1869" i="16" l="1"/>
  <c r="A1870" i="16"/>
  <c r="B1869" i="16"/>
  <c r="A1871" i="16" l="1"/>
  <c r="B1870" i="16"/>
  <c r="C1870" i="16"/>
  <c r="B1871" i="16" l="1"/>
  <c r="A1872" i="16"/>
  <c r="C1871" i="16"/>
  <c r="A1873" i="16" l="1"/>
  <c r="B1872" i="16"/>
  <c r="C1872" i="16"/>
  <c r="C1873" i="16" l="1"/>
  <c r="B1873" i="16"/>
  <c r="A1874" i="16"/>
  <c r="C1874" i="16" l="1"/>
  <c r="A1875" i="16"/>
  <c r="B1874" i="16"/>
  <c r="C1875" i="16" l="1"/>
  <c r="B1875" i="16"/>
  <c r="J5" i="21"/>
  <c r="J30" i="21"/>
  <c r="K30" i="21"/>
  <c r="J8" i="21"/>
  <c r="J9" i="21"/>
  <c r="J6" i="21"/>
  <c r="G30" i="21"/>
  <c r="I30" i="21"/>
  <c r="J7" i="21"/>
  <c r="J4" i="21"/>
  <c r="J10" i="21"/>
  <c r="J3" i="21"/>
  <c r="H30" i="21"/>
  <c r="L30" i="21"/>
  <c r="M30" i="21"/>
  <c r="D4" i="9" a="1"/>
  <c r="D4" i="9" s="1"/>
  <c r="H10" i="3" l="1"/>
  <c r="Y10" i="3" s="1"/>
  <c r="H23" i="3"/>
  <c r="Y23" i="3" s="1"/>
  <c r="H13" i="3"/>
  <c r="Y13" i="3" s="1"/>
  <c r="H19" i="3"/>
  <c r="Y19" i="3" s="1"/>
  <c r="H16" i="3"/>
  <c r="Y16" i="3" s="1"/>
  <c r="H7" i="3"/>
  <c r="Y7" i="3" s="1"/>
  <c r="H17" i="3"/>
  <c r="Y17" i="3" s="1"/>
  <c r="H18" i="3"/>
  <c r="Y18" i="3" s="1"/>
  <c r="H12" i="3"/>
  <c r="Y12" i="3" s="1"/>
  <c r="H4" i="3"/>
  <c r="Y4" i="3" s="1"/>
  <c r="H6" i="3"/>
  <c r="Y6" i="3" s="1"/>
  <c r="H15" i="3"/>
  <c r="Y15" i="3" s="1"/>
  <c r="H5" i="3"/>
  <c r="Y5" i="3" s="1"/>
  <c r="H11" i="3"/>
  <c r="Y11" i="3" s="1"/>
  <c r="H14" i="3"/>
  <c r="Y14" i="3" s="1"/>
  <c r="H9" i="3"/>
  <c r="Y9" i="3" s="1"/>
  <c r="H21" i="3"/>
  <c r="Y21" i="3" s="1"/>
  <c r="H20" i="3"/>
  <c r="Y20" i="3" s="1"/>
  <c r="H8" i="3"/>
  <c r="Y8" i="3" s="1"/>
  <c r="H22" i="3"/>
  <c r="Y22" i="3" s="1"/>
  <c r="H24" i="3"/>
  <c r="Y24" i="3" s="1"/>
  <c r="H29" i="3"/>
  <c r="Y29" i="3" s="1"/>
  <c r="H25" i="3"/>
  <c r="Y25" i="3" s="1"/>
  <c r="H26" i="3"/>
  <c r="Y26" i="3" s="1"/>
  <c r="H27" i="3"/>
  <c r="Y27" i="3" s="1"/>
  <c r="H28" i="3"/>
  <c r="Y28" i="3" s="1"/>
  <c r="H32" i="3"/>
  <c r="Y32" i="3" s="1"/>
  <c r="H30" i="3"/>
  <c r="Y30" i="3" s="1"/>
  <c r="H31" i="3"/>
  <c r="Y31" i="3" s="1"/>
  <c r="N30" i="21" l="1"/>
  <c r="H34" i="3"/>
  <c r="Y34" i="3" s="1"/>
  <c r="H33" i="3"/>
  <c r="Y33" i="3" s="1"/>
  <c r="H35" i="3" l="1"/>
  <c r="Y35" i="3" s="1"/>
  <c r="H36" i="3" l="1"/>
  <c r="Y36" i="3" s="1"/>
  <c r="J11" i="21" l="1"/>
  <c r="O30" i="21"/>
  <c r="H37" i="3"/>
  <c r="Y37" i="3" s="1"/>
  <c r="D1608" i="16" l="1"/>
  <c r="D1754" i="16"/>
  <c r="D1082" i="16"/>
  <c r="D1537" i="16"/>
  <c r="D1395" i="16"/>
  <c r="D1482" i="16"/>
  <c r="D1347" i="16"/>
  <c r="D1572" i="16"/>
  <c r="D1766" i="16"/>
  <c r="D1385" i="16"/>
  <c r="D1140" i="16"/>
  <c r="D1235" i="16"/>
  <c r="D1592" i="16"/>
  <c r="D1298" i="16"/>
  <c r="D1105" i="16"/>
  <c r="D1500" i="16"/>
  <c r="D1174" i="16"/>
  <c r="D1115" i="16"/>
  <c r="D1718" i="16"/>
  <c r="D1272" i="16"/>
  <c r="D1335" i="16"/>
  <c r="D1102" i="16"/>
  <c r="D1171" i="16"/>
  <c r="D1449" i="16"/>
  <c r="D1579" i="16"/>
  <c r="D1668" i="16"/>
  <c r="D1441" i="16"/>
  <c r="D1291" i="16"/>
  <c r="D1560" i="16"/>
  <c r="D1532" i="16"/>
  <c r="D1593" i="16"/>
  <c r="D1240" i="16"/>
  <c r="D1623" i="16"/>
  <c r="D1655" i="16"/>
  <c r="D1603" i="16"/>
  <c r="D1175" i="16"/>
  <c r="D1729" i="16"/>
  <c r="D1719" i="16"/>
  <c r="D1640" i="16"/>
  <c r="D1594" i="16"/>
  <c r="D1156" i="16"/>
  <c r="D1229" i="16"/>
  <c r="D1512" i="16"/>
  <c r="D1658" i="16"/>
  <c r="D1145" i="16"/>
  <c r="D1168" i="16"/>
  <c r="D1388" i="16"/>
  <c r="D1176" i="16"/>
  <c r="D1609" i="16"/>
  <c r="D1605" i="16"/>
  <c r="D1653" i="16"/>
  <c r="D1637" i="16"/>
  <c r="D1139" i="16"/>
  <c r="D1546" i="16"/>
  <c r="D1232" i="16"/>
  <c r="D1782" i="16"/>
  <c r="D1354" i="16"/>
  <c r="D1695" i="16"/>
  <c r="D1112" i="16"/>
  <c r="D1460" i="16"/>
  <c r="D1244" i="16"/>
  <c r="D1667" i="16"/>
  <c r="D1478" i="16"/>
  <c r="D1331" i="16"/>
  <c r="D1144" i="16"/>
  <c r="D1489" i="16"/>
  <c r="D1674" i="16"/>
  <c r="D1540" i="16"/>
  <c r="D1487" i="16"/>
  <c r="D1756" i="16"/>
  <c r="D1230" i="16"/>
  <c r="D1387" i="16"/>
  <c r="D1424" i="16"/>
  <c r="D1411" i="16"/>
  <c r="D1785" i="16"/>
  <c r="D1796" i="16" s="1"/>
  <c r="D1604" i="16"/>
  <c r="D1788" i="16"/>
  <c r="D1398" i="16"/>
  <c r="D1110" i="16"/>
  <c r="D1868" i="16" l="1"/>
  <c r="D1819" i="16"/>
  <c r="D1797" i="16"/>
  <c r="D1822" i="16"/>
  <c r="D1850" i="16"/>
  <c r="D1870" i="16"/>
  <c r="D1841" i="16"/>
  <c r="D1828" i="16"/>
  <c r="D1847" i="16"/>
  <c r="D1812" i="16"/>
  <c r="D1825" i="16"/>
  <c r="D1849" i="16"/>
  <c r="D1865" i="16"/>
  <c r="D1840" i="16"/>
  <c r="D1836" i="16"/>
  <c r="D1710" i="16"/>
  <c r="D1287" i="16"/>
  <c r="D1554" i="16"/>
  <c r="D1444" i="16"/>
  <c r="D1543" i="16"/>
  <c r="D1136" i="16"/>
  <c r="D1201" i="16"/>
  <c r="D1310" i="16"/>
  <c r="D1109" i="16"/>
  <c r="D1392" i="16"/>
  <c r="D1725" i="16"/>
  <c r="D1241" i="16"/>
  <c r="D1245" i="16"/>
  <c r="D1268" i="16"/>
  <c r="D1534" i="16"/>
  <c r="D1672" i="16"/>
  <c r="D1320" i="16"/>
  <c r="D1321" i="16"/>
  <c r="D1636" i="16"/>
  <c r="D1200" i="16"/>
  <c r="D1613" i="16"/>
  <c r="D1260" i="16"/>
  <c r="D1742" i="16"/>
  <c r="D1698" i="16"/>
  <c r="D1237" i="16"/>
  <c r="D1155" i="16"/>
  <c r="D1693" i="16"/>
  <c r="D1531" i="16"/>
  <c r="D1530" i="16"/>
  <c r="D1762" i="16"/>
  <c r="D1256" i="16"/>
  <c r="D1711" i="16"/>
  <c r="D1413" i="16"/>
  <c r="D1538" i="16"/>
  <c r="D1701" i="16"/>
  <c r="D1393" i="16"/>
  <c r="D1712" i="16"/>
  <c r="D1445" i="16"/>
  <c r="D1091" i="16"/>
  <c r="D1692" i="16"/>
  <c r="D1271" i="16"/>
  <c r="D1356" i="16"/>
  <c r="D1292" i="16"/>
  <c r="D1503" i="16"/>
  <c r="D1629" i="16"/>
  <c r="D1157" i="16"/>
  <c r="D1092" i="16"/>
  <c r="D1315" i="16"/>
  <c r="D1535" i="16"/>
  <c r="D1094" i="16"/>
  <c r="D1838" i="16"/>
  <c r="D1821" i="16"/>
  <c r="D1760" i="16"/>
  <c r="D1714" i="16"/>
  <c r="D1427" i="16"/>
  <c r="D1095" i="16"/>
  <c r="D1684" i="16"/>
  <c r="D1670" i="16"/>
  <c r="D1355" i="16"/>
  <c r="D1318" i="16"/>
  <c r="D1685" i="16"/>
  <c r="D1270" i="16"/>
  <c r="D1179" i="16"/>
  <c r="D1837" i="16"/>
  <c r="D1820" i="16"/>
  <c r="D1622" i="16"/>
  <c r="D1319" i="16"/>
  <c r="D1835" i="16"/>
  <c r="D1832" i="16"/>
  <c r="D1683" i="16"/>
  <c r="D1057" i="16"/>
  <c r="D1163" i="16"/>
  <c r="D1386" i="16"/>
  <c r="D1631" i="16"/>
  <c r="D1657" i="16"/>
  <c r="D1137" i="16"/>
  <c r="D1643" i="16"/>
  <c r="D1553" i="16"/>
  <c r="D1765" i="16"/>
  <c r="D1866" i="16"/>
  <c r="D1089" i="16"/>
  <c r="D1416" i="16"/>
  <c r="D1576" i="16"/>
  <c r="D1177" i="16"/>
  <c r="D1696" i="16"/>
  <c r="D1103" i="16"/>
  <c r="D1249" i="16"/>
  <c r="D1485" i="16"/>
  <c r="D1412" i="16"/>
  <c r="D1691" i="16"/>
  <c r="D1093" i="16"/>
  <c r="D1173" i="16"/>
  <c r="D1279" i="16"/>
  <c r="D1533" i="16"/>
  <c r="D1338" i="16"/>
  <c r="D1522" i="16"/>
  <c r="D1453" i="16"/>
  <c r="D1474" i="16"/>
  <c r="D1472" i="16"/>
  <c r="D1614" i="16"/>
  <c r="D1390" i="16"/>
  <c r="D1426" i="16"/>
  <c r="D1545" i="16"/>
  <c r="D1473" i="16"/>
  <c r="D1681" i="16"/>
  <c r="D1458" i="16"/>
  <c r="D1282" i="16"/>
  <c r="D1126" i="16"/>
  <c r="D1656" i="16"/>
  <c r="D1309" i="16"/>
  <c r="D1142" i="16"/>
  <c r="D1443" i="16"/>
  <c r="D1743" i="16"/>
  <c r="D1329" i="16"/>
  <c r="D1359" i="16"/>
  <c r="D1086" i="16"/>
  <c r="D1855" i="16"/>
  <c r="D1170" i="16"/>
  <c r="D1501" i="16"/>
  <c r="D1597" i="16"/>
  <c r="D1435" i="16"/>
  <c r="D1723" i="16"/>
  <c r="D1203" i="16"/>
  <c r="D1523" i="16"/>
  <c r="D1833" i="16"/>
  <c r="D1305" i="16"/>
  <c r="D1293" i="16"/>
  <c r="D1328" i="16"/>
  <c r="D1844" i="16"/>
  <c r="D1787" i="16"/>
  <c r="D1549" i="16"/>
  <c r="D1477" i="16"/>
  <c r="D1506" i="16"/>
  <c r="D1325" i="16"/>
  <c r="D1813" i="16"/>
  <c r="D1423" i="16"/>
  <c r="D1276" i="16"/>
  <c r="D1843" i="16"/>
  <c r="D1481" i="16"/>
  <c r="D1875" i="16"/>
  <c r="D1296" i="16"/>
  <c r="D1055" i="16"/>
  <c r="D1514" i="16"/>
  <c r="D1491" i="16"/>
  <c r="D1570" i="16"/>
  <c r="D1131" i="16"/>
  <c r="D1087" i="16"/>
  <c r="D1792" i="16"/>
  <c r="D1114" i="16"/>
  <c r="D1081" i="16"/>
  <c r="D1471" i="16"/>
  <c r="D1072" i="16"/>
  <c r="D1539" i="16"/>
  <c r="D1811" i="16"/>
  <c r="D1610" i="16"/>
  <c r="D1124" i="16"/>
  <c r="D1873" i="16"/>
  <c r="D1864" i="16"/>
  <c r="D1871" i="16"/>
  <c r="D1763" i="16"/>
  <c r="D1363" i="16"/>
  <c r="D1122" i="16"/>
  <c r="D1077" i="16"/>
  <c r="D1351" i="16"/>
  <c r="D1641" i="16"/>
  <c r="D1561" i="16"/>
  <c r="D1715" i="16"/>
  <c r="D1172" i="16"/>
  <c r="D1749" i="16"/>
  <c r="D1290" i="16"/>
  <c r="D1786" i="16"/>
  <c r="D1582" i="16"/>
  <c r="D1775" i="16"/>
  <c r="D1361" i="16"/>
  <c r="D1138" i="16"/>
  <c r="D1299" i="16"/>
  <c r="D1601" i="16"/>
  <c r="D1830" i="16"/>
  <c r="D1591" i="16"/>
  <c r="D1257" i="16"/>
  <c r="D1581" i="16"/>
  <c r="D1764" i="16"/>
  <c r="D1378" i="16"/>
  <c r="D1505" i="16"/>
  <c r="D1669" i="16"/>
  <c r="D1733" i="16"/>
  <c r="D1518" i="16"/>
  <c r="D1344" i="16"/>
  <c r="D1496" i="16"/>
  <c r="D1476" i="16"/>
  <c r="D1635" i="16"/>
  <c r="D1516" i="16"/>
  <c r="D1806" i="16"/>
  <c r="D1366" i="16"/>
  <c r="D1752" i="16"/>
  <c r="D1716" i="16"/>
  <c r="D1745" i="16"/>
  <c r="D1585" i="16"/>
  <c r="D1108" i="16"/>
  <c r="D1065" i="16"/>
  <c r="D1596" i="16"/>
  <c r="D1440" i="16"/>
  <c r="D1193" i="16"/>
  <c r="D1414" i="16"/>
  <c r="D1480" i="16"/>
  <c r="D1326" i="16"/>
  <c r="D1497" i="16"/>
  <c r="D1160" i="16"/>
  <c r="D1246" i="16"/>
  <c r="D1664" i="16"/>
  <c r="D1627" i="16"/>
  <c r="D1662" i="16"/>
  <c r="D1558" i="16"/>
  <c r="D1119" i="16"/>
  <c r="D1181" i="16"/>
  <c r="D1148" i="16"/>
  <c r="D1330" i="16"/>
  <c r="D1374" i="16"/>
  <c r="D1349" i="16"/>
  <c r="D1459" i="16"/>
  <c r="D1432" i="16"/>
  <c r="D1396" i="16"/>
  <c r="D1050" i="16"/>
  <c r="D1085" i="16"/>
  <c r="D1702" i="16"/>
  <c r="D1438" i="16"/>
  <c r="D1680" i="16"/>
  <c r="D1758" i="16"/>
  <c r="D1513" i="16"/>
  <c r="D1510" i="16"/>
  <c r="D1783" i="16"/>
  <c r="D1731" i="16"/>
  <c r="D1269" i="16"/>
  <c r="D1369" i="16"/>
  <c r="D1399" i="16"/>
  <c r="D1863" i="16"/>
  <c r="D1665" i="16"/>
  <c r="D1436" i="16"/>
  <c r="D1186" i="16"/>
  <c r="D1161" i="16"/>
  <c r="D1541" i="16"/>
  <c r="D1362" i="16"/>
  <c r="D1794" i="16"/>
  <c r="D1814" i="16"/>
  <c r="D1167" i="16"/>
  <c r="D1800" i="16"/>
  <c r="D1074" i="16"/>
  <c r="D1816" i="16"/>
  <c r="D1799" i="16"/>
  <c r="D1215" i="16"/>
  <c r="D1612" i="16"/>
  <c r="D1663" i="16"/>
  <c r="D1348" i="16"/>
  <c r="D1744" i="16"/>
  <c r="D1527" i="16"/>
  <c r="D1439" i="16"/>
  <c r="D1188" i="16"/>
  <c r="D1297" i="16"/>
  <c r="D1097" i="16"/>
  <c r="D1682" i="16"/>
  <c r="D1686" i="16"/>
  <c r="D1208" i="16"/>
  <c r="D1288" i="16"/>
  <c r="D1214" i="16"/>
  <c r="D1258" i="16"/>
  <c r="D1336" i="16"/>
  <c r="D1274" i="16"/>
  <c r="D1106" i="16"/>
  <c r="D1839" i="16"/>
  <c r="D1153" i="16"/>
  <c r="D1575" i="16"/>
  <c r="D1524" i="16"/>
  <c r="D1638" i="16"/>
  <c r="D1158" i="16"/>
  <c r="D1649" i="16"/>
  <c r="D1121" i="16"/>
  <c r="D1084" i="16"/>
  <c r="D1550" i="16"/>
  <c r="D1217" i="16"/>
  <c r="D1358" i="16"/>
  <c r="D1308" i="16"/>
  <c r="D1141" i="16"/>
  <c r="D1346" i="16"/>
  <c r="D1118" i="16"/>
  <c r="D1096" i="16"/>
  <c r="D1515" i="16"/>
  <c r="D1817" i="16"/>
  <c r="D1410" i="16"/>
  <c r="D1437" i="16"/>
  <c r="D1462" i="16"/>
  <c r="D1285" i="16"/>
  <c r="D1492" i="16"/>
  <c r="D1382" i="16"/>
  <c r="D1202" i="16"/>
  <c r="D1507" i="16"/>
  <c r="D1090" i="16"/>
  <c r="D1069" i="16"/>
  <c r="D1206" i="16"/>
  <c r="D1644" i="16"/>
  <c r="D1446" i="16"/>
  <c r="D1673" i="16"/>
  <c r="D1734" i="16"/>
  <c r="D1700" i="16"/>
  <c r="D1146" i="16"/>
  <c r="D1659" i="16"/>
  <c r="D1818" i="16"/>
  <c r="D1851" i="16"/>
  <c r="D1251" i="16"/>
  <c r="D1211" i="16"/>
  <c r="D1425" i="16"/>
  <c r="D1467" i="16"/>
  <c r="D1600" i="16"/>
  <c r="D1642" i="16"/>
  <c r="D1197" i="16"/>
  <c r="D1442" i="16"/>
  <c r="D1277" i="16"/>
  <c r="D1178" i="16"/>
  <c r="D1621" i="16"/>
  <c r="D1677" i="16"/>
  <c r="D1113" i="16"/>
  <c r="D1364" i="16"/>
  <c r="D1872" i="16"/>
  <c r="D1741" i="16"/>
  <c r="D1406" i="16"/>
  <c r="D1590" i="16"/>
  <c r="D1284" i="16"/>
  <c r="D1147" i="16"/>
  <c r="D1062" i="16"/>
  <c r="D1736" i="16"/>
  <c r="D1389" i="16"/>
  <c r="D1281" i="16"/>
  <c r="D1307" i="16"/>
  <c r="D1408" i="16"/>
  <c r="D1551" i="16"/>
  <c r="D1671" i="16"/>
  <c r="D1463" i="16"/>
  <c r="D1625" i="16"/>
  <c r="D1856" i="16"/>
  <c r="D1559" i="16"/>
  <c r="D1853" i="16"/>
  <c r="D1521" i="16"/>
  <c r="D1182" i="16"/>
  <c r="D1143" i="16"/>
  <c r="D1568" i="16"/>
  <c r="D1854" i="16"/>
  <c r="D1611" i="16"/>
  <c r="D1222" i="16"/>
  <c r="D1198" i="16"/>
  <c r="D1599" i="16"/>
  <c r="D1583" i="16"/>
  <c r="D1278" i="16"/>
  <c r="D1254" i="16"/>
  <c r="D1391" i="16"/>
  <c r="D1164" i="16"/>
  <c r="D1569" i="16"/>
  <c r="D1753" i="16"/>
  <c r="D1063" i="16"/>
  <c r="D1461" i="16"/>
  <c r="D1352" i="16"/>
  <c r="D1469" i="16"/>
  <c r="D1212" i="16"/>
  <c r="D1210" i="16"/>
  <c r="D1808" i="16"/>
  <c r="D1580" i="16"/>
  <c r="D1517" i="16"/>
  <c r="D1504" i="16"/>
  <c r="D1071" i="16"/>
  <c r="D1058" i="16"/>
  <c r="D1831" i="16"/>
  <c r="D1120" i="16"/>
  <c r="D1824" i="16"/>
  <c r="D1632" i="16"/>
  <c r="D1618" i="16"/>
  <c r="D1339" i="16"/>
  <c r="D1421" i="16"/>
  <c r="D1654" i="16"/>
  <c r="D1205" i="16"/>
  <c r="D1852" i="16"/>
  <c r="D1327" i="16"/>
  <c r="D1340" i="16"/>
  <c r="D1116" i="16"/>
  <c r="D1061" i="16"/>
  <c r="D1051" i="16"/>
  <c r="D1595" i="16"/>
  <c r="D1247" i="16"/>
  <c r="D1154" i="16"/>
  <c r="D1809" i="16"/>
  <c r="D1333" i="16"/>
  <c r="D1713" i="16"/>
  <c r="D1233" i="16"/>
  <c r="D1630" i="16"/>
  <c r="D1470" i="16"/>
  <c r="D1509" i="16"/>
  <c r="D1223" i="16"/>
  <c r="D1834" i="16"/>
  <c r="D1267" i="16"/>
  <c r="D1207" i="16"/>
  <c r="D1675" i="16"/>
  <c r="D1428" i="16"/>
  <c r="D1111" i="16"/>
  <c r="D1555" i="16"/>
  <c r="D1317" i="16"/>
  <c r="D1748" i="16"/>
  <c r="D1750" i="16"/>
  <c r="D1394" i="16"/>
  <c r="D1779" i="16"/>
  <c r="D1726" i="16"/>
  <c r="D1064" i="16"/>
  <c r="D1774" i="16"/>
  <c r="D1221" i="16"/>
  <c r="D1195" i="16"/>
  <c r="D1738" i="16"/>
  <c r="D1639" i="16"/>
  <c r="D1053" i="16"/>
  <c r="D1587" i="16"/>
  <c r="D1314" i="16"/>
  <c r="D1874" i="16"/>
  <c r="D1209" i="16"/>
  <c r="D1771" i="16"/>
  <c r="D1133" i="16"/>
  <c r="D1564" i="16"/>
  <c r="D1519" i="16"/>
  <c r="D1548" i="16"/>
  <c r="D1777" i="16"/>
  <c r="D1721" i="16"/>
  <c r="D1343" i="16"/>
  <c r="D1757" i="16"/>
  <c r="D1183" i="16"/>
  <c r="D1129" i="16"/>
  <c r="D1557" i="16"/>
  <c r="D1650" i="16"/>
  <c r="D1224" i="16"/>
  <c r="D1456" i="16"/>
  <c r="D1048" i="16"/>
  <c r="D1646" i="16"/>
  <c r="D1067" i="16"/>
  <c r="D1422" i="16"/>
  <c r="D1720" i="16"/>
  <c r="D1316" i="16"/>
  <c r="D1452" i="16"/>
  <c r="D1563" i="16"/>
  <c r="D1457" i="16"/>
  <c r="D1253" i="16"/>
  <c r="D1404" i="16"/>
  <c r="D1746" i="16"/>
  <c r="D1289" i="16"/>
  <c r="D1620" i="16"/>
  <c r="D1123" i="16"/>
  <c r="D1068" i="16"/>
  <c r="D1434" i="16"/>
  <c r="D1375" i="16"/>
  <c r="D1466" i="16"/>
  <c r="D1529" i="16"/>
  <c r="D1498" i="16"/>
  <c r="D1192" i="16"/>
  <c r="D1567" i="16"/>
  <c r="D1166" i="16"/>
  <c r="D1633" i="16"/>
  <c r="D1218" i="16"/>
  <c r="D1370" i="16"/>
  <c r="D1735" i="16"/>
  <c r="D1430" i="16"/>
  <c r="D1789" i="16"/>
  <c r="D1130" i="16"/>
  <c r="D1520" i="16"/>
  <c r="D1078" i="16"/>
  <c r="D1508" i="16"/>
  <c r="D1803" i="16"/>
  <c r="D1150" i="16"/>
  <c r="D1769" i="16"/>
  <c r="D1189" i="16"/>
  <c r="D1300" i="16"/>
  <c r="D1368" i="16"/>
  <c r="D1132" i="16"/>
  <c r="D1226" i="16"/>
  <c r="D1778" i="16"/>
  <c r="D1740" i="16"/>
  <c r="D1075" i="16"/>
  <c r="D1869" i="16"/>
  <c r="D1059" i="16"/>
  <c r="D1419" i="16"/>
  <c r="D1403" i="16"/>
  <c r="D1464" i="16"/>
  <c r="D1219" i="16"/>
  <c r="J12" i="21"/>
  <c r="J13" i="21" s="1"/>
  <c r="J14" i="21" s="1"/>
  <c r="D1190" i="16"/>
  <c r="D1280" i="16"/>
  <c r="D1556" i="16"/>
  <c r="D1647" i="16"/>
  <c r="D1465" i="16"/>
  <c r="D1401" i="16"/>
  <c r="D1194" i="16"/>
  <c r="D1801" i="16"/>
  <c r="D1525" i="16"/>
  <c r="D1159" i="16"/>
  <c r="D1341" i="16"/>
  <c r="D1645" i="16"/>
  <c r="D1676" i="16"/>
  <c r="D1584" i="16"/>
  <c r="D1407" i="16"/>
  <c r="D1402" i="16"/>
  <c r="D1100" i="16"/>
  <c r="D1379" i="16"/>
  <c r="D1196" i="16"/>
  <c r="D1798" i="16"/>
  <c r="D1431" i="16"/>
  <c r="D1286" i="16"/>
  <c r="D1767" i="16"/>
  <c r="D1795" i="16"/>
  <c r="D1220" i="16"/>
  <c r="D1586" i="16"/>
  <c r="D1566" i="16"/>
  <c r="D1134" i="16"/>
  <c r="D1626" i="16"/>
  <c r="D1099" i="16"/>
  <c r="D1526" i="16"/>
  <c r="D1807" i="16"/>
  <c r="D1073" i="16"/>
  <c r="D1303" i="16"/>
  <c r="D1805" i="16"/>
  <c r="D1707" i="16"/>
  <c r="D1070" i="16"/>
  <c r="D1790" i="16"/>
  <c r="D1052" i="16"/>
  <c r="D1409" i="16"/>
  <c r="D1383" i="16"/>
  <c r="D1862" i="16"/>
  <c r="D1773" i="16"/>
  <c r="D1589" i="16"/>
  <c r="D1678" i="16"/>
  <c r="D1060" i="16"/>
  <c r="D1732" i="16"/>
  <c r="D1547" i="16"/>
  <c r="D1373" i="16"/>
  <c r="D1306" i="16"/>
  <c r="D1342" i="16"/>
  <c r="D1367" i="16"/>
  <c r="D1066" i="16"/>
  <c r="D1381" i="16"/>
  <c r="D1468" i="16"/>
  <c r="D1302" i="16"/>
  <c r="D1184" i="16"/>
  <c r="D1301" i="16"/>
  <c r="D1679" i="16"/>
  <c r="D1312" i="16"/>
  <c r="D1294" i="16"/>
  <c r="D1128" i="16"/>
  <c r="D1098" i="16"/>
  <c r="D1859" i="16"/>
  <c r="D1706" i="16"/>
  <c r="D5" i="9"/>
  <c r="D1861" i="16"/>
  <c r="D1739" i="16"/>
  <c r="D1405" i="16"/>
  <c r="D1259" i="16"/>
  <c r="D1494" i="16"/>
  <c r="D1511" i="16"/>
  <c r="D1565" i="16"/>
  <c r="D1324" i="16"/>
  <c r="D1076" i="16"/>
  <c r="D1722" i="16"/>
  <c r="D1125" i="16"/>
  <c r="D1417" i="16"/>
  <c r="D1377" i="16"/>
  <c r="D1322" i="16"/>
  <c r="D1479" i="16"/>
  <c r="D1384" i="16"/>
  <c r="D1313" i="16"/>
  <c r="D1562" i="16"/>
  <c r="D1083" i="16"/>
  <c r="D1376" i="16"/>
  <c r="D1334" i="16"/>
  <c r="D1304" i="16"/>
  <c r="D1187" i="16"/>
  <c r="D1283" i="16"/>
  <c r="D1791" i="16"/>
  <c r="D1772" i="16"/>
  <c r="D1079" i="16"/>
  <c r="D1380" i="16"/>
  <c r="D1400" i="16"/>
  <c r="D1751" i="16"/>
  <c r="D1295" i="16"/>
  <c r="D1191" i="16"/>
  <c r="D1699" i="16"/>
  <c r="D1616" i="16"/>
  <c r="D1049" i="16"/>
  <c r="D1495" i="16"/>
  <c r="D1199" i="16"/>
  <c r="D1770" i="16"/>
  <c r="D1502" i="16"/>
  <c r="D1397" i="16"/>
  <c r="D1747" i="16"/>
  <c r="D1804" i="16"/>
  <c r="D1860" i="16"/>
  <c r="D1185" i="16"/>
  <c r="D1802" i="16"/>
  <c r="D1149" i="16"/>
  <c r="D1588" i="16"/>
  <c r="D1528" i="16"/>
  <c r="D1552" i="16"/>
  <c r="D1815" i="16"/>
  <c r="D1250" i="16"/>
  <c r="D1768" i="16"/>
  <c r="D1829" i="16"/>
  <c r="D1615" i="16"/>
  <c r="P30" i="21"/>
  <c r="Q30" i="21" s="1"/>
  <c r="R30" i="21" s="1"/>
  <c r="D1311" i="16"/>
  <c r="D1371" i="16"/>
  <c r="D1429" i="16"/>
  <c r="D1776" i="16"/>
  <c r="D1418" i="16"/>
  <c r="D1151" i="16"/>
  <c r="D1433" i="16"/>
  <c r="D1737" i="16"/>
  <c r="D1372" i="16"/>
  <c r="D1688" i="16"/>
  <c r="D1101" i="16"/>
  <c r="D1867" i="16"/>
  <c r="D1488" i="16"/>
  <c r="D1262" i="16"/>
  <c r="D1484" i="16"/>
  <c r="D1823" i="16"/>
  <c r="D1705" i="16"/>
  <c r="D1242" i="16"/>
  <c r="D1703" i="16"/>
  <c r="D1169" i="16"/>
  <c r="D1236" i="16"/>
  <c r="D1243" i="16"/>
  <c r="D1697" i="16"/>
  <c r="D1127" i="16"/>
  <c r="D1252" i="16"/>
  <c r="D1454" i="16"/>
  <c r="D1694" i="16"/>
  <c r="D1255" i="16"/>
  <c r="D1755" i="16"/>
  <c r="D1784" i="16"/>
  <c r="D1323" i="16"/>
  <c r="D1689" i="16"/>
  <c r="D1263" i="16"/>
  <c r="D1708" i="16"/>
  <c r="D1216" i="16"/>
  <c r="D1448" i="16"/>
  <c r="D1606" i="16"/>
  <c r="D1227" i="16"/>
  <c r="D1104" i="16"/>
  <c r="D1165" i="16"/>
  <c r="D1848" i="16"/>
  <c r="D1332" i="16"/>
  <c r="D1761" i="16"/>
  <c r="D1450" i="16"/>
  <c r="D1204" i="16"/>
  <c r="D1493" i="16"/>
  <c r="D1350" i="16"/>
  <c r="D1617" i="16"/>
  <c r="D1780" i="16"/>
  <c r="D1365" i="16"/>
  <c r="D1628" i="16"/>
  <c r="D1273" i="16"/>
  <c r="D1542" i="16"/>
  <c r="D1759" i="16"/>
  <c r="D1634" i="16"/>
  <c r="D1607" i="16"/>
  <c r="D1730" i="16"/>
  <c r="D1054" i="16"/>
  <c r="D1486" i="16"/>
  <c r="D1577" i="16"/>
  <c r="D1717" i="16"/>
  <c r="D1571" i="16"/>
  <c r="D1499" i="16"/>
  <c r="D1652" i="16"/>
  <c r="D1353" i="16"/>
  <c r="D1598" i="16"/>
  <c r="D1709" i="16"/>
  <c r="D1728" i="16"/>
  <c r="D1135" i="16"/>
  <c r="D1660" i="16"/>
  <c r="D1857" i="16"/>
  <c r="D1578" i="16"/>
  <c r="D1180" i="16"/>
  <c r="D1490" i="16"/>
  <c r="D1619" i="16"/>
  <c r="D1239" i="16"/>
  <c r="D1420" i="16"/>
  <c r="D1275" i="16"/>
  <c r="D1265" i="16"/>
  <c r="D1573" i="16"/>
  <c r="D1651" i="16"/>
  <c r="D1213" i="16"/>
  <c r="D1781" i="16"/>
  <c r="D1661" i="16"/>
  <c r="D1727" i="16"/>
  <c r="D1117" i="16"/>
  <c r="D1231" i="16"/>
  <c r="D1415" i="16"/>
  <c r="D1845" i="16"/>
  <c r="D1266" i="16"/>
  <c r="D1451" i="16"/>
  <c r="D1810" i="16"/>
  <c r="D1648" i="16"/>
  <c r="D1107" i="16"/>
  <c r="D1842" i="16"/>
  <c r="D1248" i="16"/>
  <c r="D1337" i="16"/>
  <c r="D1624" i="16"/>
  <c r="D1544" i="16"/>
  <c r="D1793" i="16"/>
  <c r="D1234" i="16"/>
  <c r="D1858" i="16"/>
  <c r="D1536" i="16"/>
  <c r="D1228" i="16"/>
  <c r="D1152" i="16"/>
  <c r="D1056" i="16"/>
  <c r="D1455" i="16"/>
  <c r="D1687" i="16"/>
  <c r="D1475" i="16"/>
  <c r="D1261" i="16"/>
  <c r="D1447" i="16"/>
  <c r="D1264" i="16"/>
  <c r="D1225" i="16"/>
  <c r="D1602" i="16"/>
  <c r="D1088" i="16"/>
  <c r="D1724" i="16"/>
  <c r="D1238" i="16"/>
  <c r="D1690" i="16"/>
  <c r="D1846" i="16"/>
  <c r="D1666" i="16"/>
  <c r="D1360" i="16"/>
  <c r="D1080" i="16"/>
  <c r="D1345" i="16"/>
  <c r="D1826" i="16"/>
  <c r="D1162" i="16"/>
  <c r="D1483" i="16"/>
  <c r="D1574" i="16"/>
  <c r="D1827" i="16"/>
  <c r="D1357" i="16"/>
  <c r="D1704" i="16"/>
  <c r="J15" i="21" l="1"/>
  <c r="J16" i="21" s="1"/>
  <c r="J17" i="21" s="1"/>
  <c r="J18" i="21" s="1"/>
  <c r="S30" i="21"/>
  <c r="T30" i="21" s="1"/>
  <c r="U30" i="21" s="1"/>
  <c r="V30" i="21" s="1"/>
  <c r="H64" i="3"/>
  <c r="Y64" i="3" s="1"/>
  <c r="H53" i="3"/>
  <c r="Y53" i="3" s="1"/>
  <c r="H40" i="3"/>
  <c r="Y40" i="3" s="1"/>
  <c r="H62" i="3"/>
  <c r="Y62" i="3" s="1"/>
  <c r="H48" i="3"/>
  <c r="Y48" i="3" s="1"/>
  <c r="H43" i="3"/>
  <c r="Y43" i="3" s="1"/>
  <c r="H55" i="3"/>
  <c r="Y55" i="3" s="1"/>
  <c r="H44" i="3"/>
  <c r="Y44" i="3" s="1"/>
  <c r="H39" i="3"/>
  <c r="Y39" i="3" s="1"/>
  <c r="H47" i="3"/>
  <c r="Y47" i="3" s="1"/>
  <c r="E32" i="2"/>
  <c r="E59" i="2"/>
  <c r="F59" i="2" s="1"/>
  <c r="E44" i="2"/>
  <c r="F44" i="2" s="1"/>
  <c r="E64" i="2"/>
  <c r="F64" i="2" s="1"/>
  <c r="E57" i="2"/>
  <c r="F57" i="2" s="1"/>
  <c r="E60" i="2"/>
  <c r="F60" i="2" s="1"/>
  <c r="E46" i="2"/>
  <c r="F46" i="2" s="1"/>
  <c r="E52" i="2"/>
  <c r="F52" i="2" s="1"/>
  <c r="E63" i="2"/>
  <c r="F63" i="2" s="1"/>
  <c r="E34" i="2"/>
  <c r="F34" i="2" s="1"/>
  <c r="E50" i="2"/>
  <c r="F50" i="2" s="1"/>
  <c r="E58" i="2"/>
  <c r="F58" i="2" s="1"/>
  <c r="E43" i="2"/>
  <c r="F43" i="2" s="1"/>
  <c r="E42" i="2"/>
  <c r="F42" i="2" s="1"/>
  <c r="E56" i="2"/>
  <c r="F56" i="2" s="1"/>
  <c r="E38" i="2"/>
  <c r="F38" i="2" s="1"/>
  <c r="E37" i="2"/>
  <c r="F37" i="2" s="1"/>
  <c r="E61" i="2"/>
  <c r="F61" i="2" s="1"/>
  <c r="E41" i="2"/>
  <c r="F41" i="2" s="1"/>
  <c r="E36" i="2"/>
  <c r="F36" i="2" s="1"/>
  <c r="E47" i="2"/>
  <c r="F47" i="2" s="1"/>
  <c r="E35" i="2"/>
  <c r="F35" i="2" s="1"/>
  <c r="E54" i="2"/>
  <c r="F54" i="2" s="1"/>
  <c r="E39" i="2"/>
  <c r="F39" i="2" s="1"/>
  <c r="E33" i="2"/>
  <c r="E45" i="2"/>
  <c r="F45" i="2" s="1"/>
  <c r="E62" i="2"/>
  <c r="F62" i="2" s="1"/>
  <c r="E49" i="2"/>
  <c r="F49" i="2" s="1"/>
  <c r="E48" i="2"/>
  <c r="F48" i="2" s="1"/>
  <c r="E40" i="2"/>
  <c r="F40" i="2" s="1"/>
  <c r="E53" i="2"/>
  <c r="F53" i="2" s="1"/>
  <c r="E55" i="2"/>
  <c r="F55" i="2" s="1"/>
  <c r="E51" i="2"/>
  <c r="F51" i="2" s="1"/>
  <c r="H41" i="3"/>
  <c r="Y41" i="3" s="1"/>
  <c r="H56" i="3"/>
  <c r="Y56" i="3" s="1"/>
  <c r="H46" i="3"/>
  <c r="Y46" i="3" s="1"/>
  <c r="H61" i="3"/>
  <c r="Y61" i="3" s="1"/>
  <c r="H45" i="3"/>
  <c r="Y45" i="3" s="1"/>
  <c r="H60" i="3"/>
  <c r="Y60" i="3" s="1"/>
  <c r="H42" i="3"/>
  <c r="Y42" i="3" s="1"/>
  <c r="H49" i="3"/>
  <c r="Y49" i="3" s="1"/>
  <c r="H59" i="3"/>
  <c r="Y59" i="3" s="1"/>
  <c r="H54" i="3"/>
  <c r="Y54" i="3" s="1"/>
  <c r="H52" i="3"/>
  <c r="Y52" i="3" s="1"/>
  <c r="H50" i="3"/>
  <c r="Y50" i="3" s="1"/>
  <c r="H38" i="3"/>
  <c r="Y38" i="3" s="1"/>
  <c r="H51" i="3"/>
  <c r="Y51" i="3" s="1"/>
  <c r="H57" i="3"/>
  <c r="Y57" i="3" s="1"/>
  <c r="H65" i="3"/>
  <c r="Y65" i="3" s="1"/>
  <c r="H63" i="3"/>
  <c r="Y63" i="3" s="1"/>
  <c r="H58" i="3"/>
  <c r="Y58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Hilton Augustine</author>
  </authors>
  <commentList>
    <comment ref="H18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Hilton Augustine:</t>
        </r>
        <r>
          <rPr>
            <sz val="9"/>
            <color indexed="81"/>
            <rFont val="Tahoma"/>
            <family val="2"/>
          </rPr>
          <t xml:space="preserve">
Only monthly value that doesn't tie to the number I had previously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Sarah Maryssael</author>
  </authors>
  <commentList>
    <comment ref="A649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Good Friday</t>
        </r>
      </text>
    </comment>
    <comment ref="A650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Easter Monday</t>
        </r>
      </text>
    </comment>
    <comment ref="A675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UK bank holiday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solidatedCommodityForecastWithActuals" description="Connection to the 'ConsolidatedCommodityForecastWithActuals' query in the workbook." type="5" refreshedVersion="6" background="1" saveData="1">
    <dbPr connection="Provider=Microsoft.Mashup.OleDb.1;Data Source=$Workbook$;Location=ConsolidatedCommodityForecastWithActuals;Extended Properties=&quot;&quot;" command="SELECT * FROM [ConsolidatedCommodityForecastWithActuals]"/>
  </connection>
  <connection id="2" xr16:uid="{00000000-0015-0000-FFFF-FFFF01000000}" name="Query - DailyFXHistoricals" description="Connection to the 'DailyFXHistoricals' query in the workbook." type="100" refreshedVersion="6" minRefreshableVersion="5">
    <extLst>
      <ext xmlns:x15="http://schemas.microsoft.com/office/spreadsheetml/2010/11/main" uri="{DE250136-89BD-433C-8126-D09CA5730AF9}">
        <x15:connection id="1cabbb93-d836-473d-b2fd-f72f12a21f9d"/>
      </ext>
    </extLst>
  </connection>
  <connection id="3" xr16:uid="{00000000-0015-0000-FFFF-FFFF02000000}" keepAlive="1" name="Query - FACT_Commodities_Baseline" description="Connection to the 'FACT_Commodities_Baseline' query in the workbook." type="5" refreshedVersion="0" background="1">
    <dbPr connection="Provider=Microsoft.Mashup.OleDb.1;Data Source=$Workbook$;Location=FACT_Commodities_Baseline;Extended Properties=&quot;&quot;" command="SELECT * FROM [FACT_Commodities_Baseline]"/>
  </connection>
  <connection id="4" xr16:uid="{00000000-0015-0000-FFFF-FFFF03000000}" keepAlive="1" name="Query - Lithium_Forecast" description="Connection to the 'Lithium_Forecast' query in the workbook." type="5" refreshedVersion="6" background="1" saveData="1">
    <dbPr connection="Provider=Microsoft.Mashup.OleDb.1;Data Source=$Workbook$;Location=Lithium_Forecast;Extended Properties=&quot;&quot;" command="SELECT * FROM [Lithium_Forecast]"/>
  </connection>
  <connection id="5" xr16:uid="{00000000-0015-0000-FFFF-FFFF04000000}" name="Query - LME_historicals" description="Connection to the 'LME_historicals' query in the workbook." type="100" refreshedVersion="6" minRefreshableVersion="5">
    <extLst>
      <ext xmlns:x15="http://schemas.microsoft.com/office/spreadsheetml/2010/11/main" uri="{DE250136-89BD-433C-8126-D09CA5730AF9}">
        <x15:connection id="eb374c22-aad3-49b7-9eb1-1e592a056916"/>
      </ext>
    </extLst>
  </connection>
  <connection id="6" xr16:uid="{00000000-0015-0000-FFFF-FFFF05000000}" name="Query - LME_historicals Monthly" description="Connection to the 'LME_historicals Monthly' query in the workbook." type="100" refreshedVersion="6" minRefreshableVersion="5">
    <extLst>
      <ext xmlns:x15="http://schemas.microsoft.com/office/spreadsheetml/2010/11/main" uri="{DE250136-89BD-433C-8126-D09CA5730AF9}">
        <x15:connection id="5f9b6ee9-baf9-4287-b171-39f35df1f527"/>
      </ext>
    </extLst>
  </connection>
  <connection id="7" xr16:uid="{00000000-0015-0000-FFFF-FFFF06000000}" name="Query - Oanda FX Rates Historical" description="Connection to the 'Oanda FX Rates Historical' query in the workbook." type="100" refreshedVersion="6" minRefreshableVersion="5">
    <extLst>
      <ext xmlns:x15="http://schemas.microsoft.com/office/spreadsheetml/2010/11/main" uri="{DE250136-89BD-433C-8126-D09CA5730AF9}">
        <x15:connection id="4a0c19c5-d7c9-4745-849c-5ed54083a9f7"/>
      </ext>
    </extLst>
  </connection>
  <connection id="8" xr16:uid="{00000000-0015-0000-FFFF-FFFF07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<sst xmlns="http://schemas.openxmlformats.org/spreadsheetml/2006/main" count="29261" uniqueCount="290">
  <si>
    <t>Date</t>
  </si>
  <si>
    <t>Updated By</t>
  </si>
  <si>
    <t>Description</t>
  </si>
  <si>
    <t>Lithium forecast file location</t>
  </si>
  <si>
    <t>https://teslamotorsinc.sharepoint.com/:f:/r/sites/CellMaterialsSupplyChain/Shared%20Documents/Commodities%20and%20Mining/Lithium%20Price%20Forecast?csf=1&amp;e=1hUpPP</t>
  </si>
  <si>
    <t>Sarah</t>
  </si>
  <si>
    <t>Updated LME prices</t>
  </si>
  <si>
    <t>Hilton</t>
  </si>
  <si>
    <t>Updated 7/12-8/20 Oanda prices</t>
  </si>
  <si>
    <t>LME</t>
  </si>
  <si>
    <t>Some PowerQuery added to pull in lithium data from Vivas' forecast file</t>
  </si>
  <si>
    <t>Updated 8/23 Oanda price - was a typo - (said 110 should have been 111)</t>
  </si>
  <si>
    <t>Updated Oanda through 9/25</t>
  </si>
  <si>
    <t>Oanda thru 10/8</t>
  </si>
  <si>
    <t>LME through 10/9</t>
  </si>
  <si>
    <t>Updated to LiOH forecast 10/10/2018</t>
  </si>
  <si>
    <t>Added M33, 33J, and M48 forecasts</t>
  </si>
  <si>
    <t>LME and Oanda thru 11/12</t>
  </si>
  <si>
    <t>hilton</t>
  </si>
  <si>
    <t>Oanda thru 2/22</t>
  </si>
  <si>
    <t>Exchange Rate Assumption</t>
  </si>
  <si>
    <t>Last Updated</t>
  </si>
  <si>
    <t>90 Day average</t>
  </si>
  <si>
    <t>Low grade (low) - $/kg</t>
  </si>
  <si>
    <t>Nickel</t>
  </si>
  <si>
    <t>Cobalt</t>
  </si>
  <si>
    <t>&lt;&lt; this is the 90 day average of cobalt as per LMB</t>
  </si>
  <si>
    <t>Copper</t>
  </si>
  <si>
    <t>Aluminum</t>
  </si>
  <si>
    <t>Manganese</t>
  </si>
  <si>
    <t>&lt;&lt; this is the 90 day average of Manganese as per LMB</t>
  </si>
  <si>
    <t>Latest Lithium assumptions:</t>
  </si>
  <si>
    <t>Q4</t>
  </si>
  <si>
    <t>Q1'19</t>
  </si>
  <si>
    <t>Baseline or Actual</t>
  </si>
  <si>
    <t>Actual</t>
  </si>
  <si>
    <t>Average of Value</t>
  </si>
  <si>
    <t>Column Labels</t>
  </si>
  <si>
    <t>Row Labels</t>
  </si>
  <si>
    <t>Lithium</t>
  </si>
  <si>
    <t>Q4 2018</t>
  </si>
  <si>
    <t>Q1 2019</t>
  </si>
  <si>
    <t>Q2 2019</t>
  </si>
  <si>
    <t>Q3 2019</t>
  </si>
  <si>
    <t>Q4 2019</t>
  </si>
  <si>
    <t>Q1 2020</t>
  </si>
  <si>
    <t>Q2 2020</t>
  </si>
  <si>
    <t>Q3 2020</t>
  </si>
  <si>
    <t>Q4 2020</t>
  </si>
  <si>
    <t>LG</t>
  </si>
  <si>
    <t>M33</t>
  </si>
  <si>
    <t>M48</t>
  </si>
  <si>
    <t>Samsung</t>
  </si>
  <si>
    <t>33J</t>
  </si>
  <si>
    <t>Notes:</t>
  </si>
  <si>
    <t>** No quarterly adjustments for currency.</t>
  </si>
  <si>
    <t>Sales Quarter</t>
  </si>
  <si>
    <t>Q1 2018</t>
  </si>
  <si>
    <t>Q2 2018</t>
  </si>
  <si>
    <t>Q3 2018</t>
  </si>
  <si>
    <t>Q1 2021</t>
  </si>
  <si>
    <t>Q2 2021</t>
  </si>
  <si>
    <t>Q3 2021</t>
  </si>
  <si>
    <t>Q4 2021</t>
  </si>
  <si>
    <t>Year</t>
  </si>
  <si>
    <t>Start Date</t>
  </si>
  <si>
    <t>End Date</t>
  </si>
  <si>
    <t>Baseline</t>
  </si>
  <si>
    <t>M33 Cell</t>
  </si>
  <si>
    <t>Metal Content</t>
  </si>
  <si>
    <t>Nickel (Ni)</t>
  </si>
  <si>
    <t>Cobalt (Co)</t>
  </si>
  <si>
    <t>Copper (Cu)</t>
  </si>
  <si>
    <t>Aluminum (Al)</t>
  </si>
  <si>
    <t>Base Price</t>
  </si>
  <si>
    <t>Price Adjustments</t>
  </si>
  <si>
    <t>Final Price</t>
  </si>
  <si>
    <t>M48 Cell</t>
  </si>
  <si>
    <t>*Commodity Assumption for 8/31 as per Quarter 3.</t>
  </si>
  <si>
    <t>JPY</t>
  </si>
  <si>
    <t>Baseline Rate</t>
  </si>
  <si>
    <t>Exchange Rate</t>
  </si>
  <si>
    <t>Yen / USD</t>
  </si>
  <si>
    <t>Nickel Content (g)</t>
  </si>
  <si>
    <t>Cobalt Content (g)</t>
  </si>
  <si>
    <t>Copper Content (g)</t>
  </si>
  <si>
    <t>Aluminum Content (g)</t>
  </si>
  <si>
    <t>Forecast</t>
  </si>
  <si>
    <t>Nickel Price (USD / Kg)</t>
  </si>
  <si>
    <t>Cobalt Price (USD / Kg)</t>
  </si>
  <si>
    <t>Copper Price (USD / Kg)</t>
  </si>
  <si>
    <t>Aluminum Price (USD / Kg)</t>
  </si>
  <si>
    <t>Nickel Cost per Cell ($)</t>
  </si>
  <si>
    <t>Cobalt Cost per Cell ($)</t>
  </si>
  <si>
    <t>Copper Cost per Cell ($)</t>
  </si>
  <si>
    <t>Aluminum Cost per Cell ($)</t>
  </si>
  <si>
    <t>Nickel Cost per Cell (Yen)</t>
  </si>
  <si>
    <t>Cobalt Cost per Cell (Yen)</t>
  </si>
  <si>
    <t>Copper Cost per Cell (Yen)</t>
  </si>
  <si>
    <t>Aluminum Cost per Cell (Yen)</t>
  </si>
  <si>
    <t>Adjustment</t>
  </si>
  <si>
    <t>Usage</t>
  </si>
  <si>
    <t>Baseline Price</t>
  </si>
  <si>
    <t>Current ($/kg)</t>
  </si>
  <si>
    <t>Prior ($/kg)</t>
  </si>
  <si>
    <t>Delta B/(W)</t>
  </si>
  <si>
    <t>JPY/USD</t>
  </si>
  <si>
    <t>Pana internal rate</t>
  </si>
  <si>
    <t>This is a monthly aggregation of the LME Daily tab, and the OANDA Daily</t>
  </si>
  <si>
    <t xml:space="preserve">Baseline Commodity was set at some point in 2016 </t>
  </si>
  <si>
    <t>Month</t>
  </si>
  <si>
    <t>Month2</t>
  </si>
  <si>
    <t>Notes</t>
  </si>
  <si>
    <t>Oanada rate</t>
  </si>
  <si>
    <t>Actuals</t>
  </si>
  <si>
    <t xml:space="preserve"> </t>
  </si>
  <si>
    <t>Fastmarkets - Standard-grade cobalt</t>
  </si>
  <si>
    <t>Fastmarkets - Manganese</t>
  </si>
  <si>
    <t>Actual or Forecast</t>
  </si>
  <si>
    <t>Day of the week</t>
  </si>
  <si>
    <t>Low - $/lb</t>
  </si>
  <si>
    <t>High - $/lb</t>
  </si>
  <si>
    <t>Low - $/kg</t>
  </si>
  <si>
    <t>High - $/kg</t>
  </si>
  <si>
    <t>99.7% Electrolytic (low) $/kg</t>
  </si>
  <si>
    <t>99.7% Electrolytic (high) $/kg</t>
  </si>
  <si>
    <t>1 lb =</t>
  </si>
  <si>
    <t>kg</t>
  </si>
  <si>
    <t>Oanda (actuals, after EOM)</t>
  </si>
  <si>
    <t>Prelim (early actuals from Beg. Of Months)</t>
  </si>
  <si>
    <t>Date of Prelim update</t>
  </si>
  <si>
    <t>3 month trailing average</t>
  </si>
  <si>
    <t>Rate to use</t>
  </si>
  <si>
    <t>Source: Panasonic historical</t>
  </si>
  <si>
    <t>Independently checked Oanda and confirmed</t>
  </si>
  <si>
    <t>Daily Rates</t>
  </si>
  <si>
    <t>USD/JPY</t>
  </si>
  <si>
    <t>Source:</t>
  </si>
  <si>
    <t>https://www.oanda.com/fx-for-business/historical-rates</t>
  </si>
  <si>
    <t>Filename -&gt;</t>
  </si>
  <si>
    <t>Column1</t>
  </si>
  <si>
    <t>Column2</t>
  </si>
  <si>
    <t>Column3</t>
  </si>
  <si>
    <t>Column4</t>
  </si>
  <si>
    <t>Column49</t>
  </si>
  <si>
    <t>Column48</t>
  </si>
  <si>
    <t>Column47</t>
  </si>
  <si>
    <t>Column46</t>
  </si>
  <si>
    <t>Column45</t>
  </si>
  <si>
    <t>Column44</t>
  </si>
  <si>
    <t>Column43</t>
  </si>
  <si>
    <t>Column42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</si>
  <si>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</si>
  <si>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</si>
  <si>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</si>
  <si>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</si>
  <si>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</si>
  <si>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</si>
  <si>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</si>
  <si>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</si>
  <si>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</si>
  <si>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</si>
  <si>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</si>
  <si>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</si>
  <si>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</si>
  <si>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</si>
  <si>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</si>
  <si>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</si>
  <si>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</si>
  <si>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</si>
  <si>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</si>
  <si>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</si>
  <si>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</si>
  <si>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</si>
  <si>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</si>
  <si>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</si>
  <si>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</si>
  <si>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</si>
  <si>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</si>
  <si>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</si>
  <si>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</si>
  <si>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</si>
  <si>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</si>
  <si>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</si>
  <si>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</si>
  <si>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</si>
  <si>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</si>
  <si>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</si>
  <si>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</si>
  <si>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</si>
  <si>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</si>
  <si>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</si>
  <si>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</si>
  <si>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</si>
  <si>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</si>
  <si>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</si>
  <si>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</si>
  <si>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</si>
  <si>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</si>
  <si>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</si>
  <si>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</si>
  <si>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</si>
  <si>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</si>
  <si>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</si>
  <si>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</si>
  <si>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</si>
  <si>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</si>
  <si>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</si>
  <si>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</si>
  <si>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</si>
  <si>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PENA Actual or Forecast</t>
  </si>
  <si>
    <t>for historicals, we should get it updated with the past actual lithium prices that have gone in the cell</t>
  </si>
  <si>
    <t>essentially, need to update row 6, for general hygiene/checking. Ask sarah to update it in the lithium file</t>
  </si>
  <si>
    <t>&lt;&lt; potenmtially link anything in the past in the summary tab, to the actual price. This is a nice to hjave</t>
  </si>
  <si>
    <t>Also get a simple line chart of this to check for bogies</t>
  </si>
  <si>
    <t>PO lithium pricing example</t>
  </si>
  <si>
    <t>effective april, the price is the average of q1 purchased lithium, with a 1 month delay</t>
  </si>
  <si>
    <t>HA's summary tab can't compare lithium accrately</t>
  </si>
  <si>
    <t>rely on Sarah to compare lithium</t>
  </si>
  <si>
    <t>are they pricing and procuring as they say</t>
  </si>
  <si>
    <t>one option could be to take the PO pricing in a quarter, and override the summary tab. Remove the delay for just those months</t>
  </si>
  <si>
    <t>LME Cobalt  Cash Official Price USD/kg</t>
  </si>
  <si>
    <t>LME Nickel  Cash Official Price USD/kg</t>
  </si>
  <si>
    <t>LME Copper  Cash Official Price USD/kg</t>
  </si>
  <si>
    <t>LME Aluminum   Cash Official Price USD/kg</t>
  </si>
  <si>
    <t>Last</t>
  </si>
  <si>
    <t>Average</t>
  </si>
  <si>
    <t>From Currency</t>
  </si>
  <si>
    <t>To Currency</t>
  </si>
  <si>
    <t>Rate</t>
  </si>
  <si>
    <t>AED</t>
  </si>
  <si>
    <t>CHF</t>
  </si>
  <si>
    <t>DKK</t>
  </si>
  <si>
    <t>EUR</t>
  </si>
  <si>
    <t>GBP</t>
  </si>
  <si>
    <t>JOD</t>
  </si>
  <si>
    <t>NOK</t>
  </si>
  <si>
    <t>SEK</t>
  </si>
  <si>
    <t>USD</t>
  </si>
  <si>
    <t>ZAR</t>
  </si>
  <si>
    <t>AUD</t>
  </si>
  <si>
    <t>CAD</t>
  </si>
  <si>
    <t>CNY</t>
  </si>
  <si>
    <t>HKD</t>
  </si>
  <si>
    <t>KRW</t>
  </si>
  <si>
    <t>NZD</t>
  </si>
  <si>
    <t>TWD</t>
  </si>
  <si>
    <t>AWG</t>
  </si>
  <si>
    <t>CNH</t>
  </si>
  <si>
    <t>MXN</t>
  </si>
  <si>
    <t>CDF</t>
  </si>
  <si>
    <t>MOP</t>
  </si>
  <si>
    <t>MYR</t>
  </si>
  <si>
    <t>SGD</t>
  </si>
  <si>
    <t>CZK</t>
  </si>
  <si>
    <t>ERN</t>
  </si>
  <si>
    <t>HRK</t>
  </si>
  <si>
    <t>HUF</t>
  </si>
  <si>
    <t>ILS</t>
  </si>
  <si>
    <t>ISK</t>
  </si>
  <si>
    <t>PLN</t>
  </si>
  <si>
    <t>RUB</t>
  </si>
  <si>
    <t>TRY</t>
  </si>
  <si>
    <t>FJD</t>
  </si>
  <si>
    <t>PHP</t>
  </si>
  <si>
    <t>THB</t>
  </si>
  <si>
    <t>UAH</t>
  </si>
  <si>
    <t>XAF</t>
  </si>
  <si>
    <t>XCD</t>
  </si>
  <si>
    <t>Monthly Battery Report - prices as of: 05/09/2018</t>
  </si>
  <si>
    <t>Commodity</t>
  </si>
  <si>
    <t>Volume</t>
  </si>
  <si>
    <t>LME Cobalt -  Previous Day Trading Volume (MT)</t>
  </si>
  <si>
    <t>Bid</t>
  </si>
  <si>
    <t>Ask</t>
  </si>
  <si>
    <t>LME Cobalt -  15 Month Official Price (USD/MT)</t>
  </si>
  <si>
    <t>LME Aluminum  -  Cash Official Price (USD/KG)</t>
  </si>
  <si>
    <t>LME Cobalt -  Cash Official Price (USD/KG)</t>
  </si>
  <si>
    <t>LME Copper -  Cash Official Price (USD/KG)</t>
  </si>
  <si>
    <t>LME Nickel -  Cash Official Price (USD/KG)</t>
  </si>
  <si>
    <t>This report is copyrighted and is bound by the terms of your Subscriber Agreement with Argus Media including any terms regarding the use and redistribution of exchange data.</t>
  </si>
  <si>
    <t>Monthly Battery Report - prices as of: 04/11/2018</t>
  </si>
  <si>
    <t>Price Type</t>
  </si>
  <si>
    <t>Forecast Description</t>
  </si>
  <si>
    <t>Destination</t>
  </si>
  <si>
    <t>Value</t>
  </si>
  <si>
    <t>PENA</t>
  </si>
  <si>
    <t>Weighted average per kg price - all sources</t>
  </si>
  <si>
    <t>Weighted average per kg price - PENA</t>
  </si>
  <si>
    <t>Weighted average per kg price - outside PENA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</si>
</sst>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"/>
    <numFmt numFmtId="165" formatCode="0.000"/>
    <numFmt numFmtId="166" formatCode="[$-409]mmm\-yy;@"/>
    <numFmt numFmtId="167" formatCode="[$-409]d\-mmm;@"/>
    <numFmt numFmtId="168" formatCode="0.000000"/>
    <numFmt numFmtId="169" formatCode="_ [$¥-804]* #,##0.00_ ;_ [$¥-804]* \-#,##0.00_ ;_ [$¥-804]* &quot;-&quot;??_ ;_ @_ "/>
    <numFmt numFmtId="170" formatCode="_(&quot;$&quot;* #,##0.000_);_(&quot;$&quot;* \(#,##0.000\);_(&quot;$&quot;* &quot;-&quot;??_);_(@_)"/>
    <numFmt numFmtId="171" formatCode="_([$$-409]* #,##0.00_);_([$$-409]* \(#,##0.00\);_([$$-409]* &quot;-&quot;??_);_(@_)"/>
    <numFmt numFmtId="172" formatCode="_(&quot;$&quot;* #,##0.0000_);_(&quot;$&quot;* \(#,##0.0000\);_(&quot;$&quot;* &quot;-&quot;??_);_(@_)"/>
    <numFmt numFmtId="173" formatCode="0.0"/>
    <numFmt numFmtId="174" formatCode="[$-409]d\-mmm\-yy;@"/>
  </numFmts>
  <fonts count="39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ＭＳ ゴシック"/>
      <family val="2"/>
      <charset val="128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  <font>
      <sz val="11"/>
      <color rgb="FF0000FF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9"/>
      <color theme="1"/>
      <name val="Meiryo UI"/>
      <family val="3"/>
      <charset val="128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rgb="FF000000"/>
      <name val="PT Serif"/>
    </font>
    <font>
      <sz val="11"/>
      <color rgb="FF000000"/>
      <name val="PT Serif"/>
    </font>
    <font>
      <sz val="11"/>
      <color rgb="FF4A4A4A"/>
      <name val="Calibri"/>
      <family val="2"/>
      <scheme val="minor"/>
    </font>
    <font>
      <b/>
      <sz val="11"/>
      <color theme="1"/>
      <name val="Inherit"/>
    </font>
    <font>
      <i/>
      <sz val="11"/>
      <color rgb="FF000000"/>
      <name val="Inherit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1F0909"/>
      <name val="PT Serif"/>
    </font>
    <font>
      <sz val="10.5"/>
      <color rgb="FF000000"/>
      <name val="Times New Roman"/>
      <family val="1"/>
    </font>
    <font>
      <i/>
      <sz val="10.5"/>
      <color rgb="FF000000"/>
      <name val="Times New Roman"/>
      <family val="1"/>
    </font>
    <font>
      <sz val="10.5"/>
      <color rgb="FF000000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  <font>
      <sz val="10.5"/>
      <color rgb="FFFF0000"/>
      <name val="Times New Roman"/>
      <family val="1"/>
    </font>
    <font>
      <sz val="12"/>
      <color rgb="FF1F0909"/>
      <name val="PT Serif"/>
    </font>
    <font>
      <sz val="12"/>
      <color rgb="FF1F0909"/>
      <name val="Inherit"/>
    </font>
    <font>
      <sz val="11"/>
      <color theme="1"/>
      <name val="Inherit"/>
    </font>
    <font>
      <sz val="9"/>
      <color rgb="FF0000FF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8" tint="-0.249977111117893"/>
        <bgColor theme="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theme="4" tint="0.79998168889431442"/>
      </patternFill>
    </fill>
    <fill>
      <patternFill patternType="solid">
        <fgColor rgb="FFE7E7E7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4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43" fontId="12" fillId="0" borderId="0" applyFont="0" applyFill="0" applyBorder="0" applyAlignment="0" applyProtection="0"/>
    <xf numFmtId="38" fontId="10" fillId="0" borderId="0" applyFont="0" applyFill="0" applyBorder="0" applyAlignment="0" applyProtection="0">
      <alignment vertical="center"/>
    </xf>
    <xf numFmtId="0" fontId="12" fillId="0" borderId="0"/>
    <xf numFmtId="167" fontId="12" fillId="0" borderId="0"/>
    <xf numFmtId="0" fontId="2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140">
    <xf numFmtId="0" fontId="0" fillId="0" borderId="0" xfId="0"/>
    <xf numFmtId="0" fontId="3" fillId="0" borderId="0" xfId="3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14" fontId="5" fillId="3" borderId="0" xfId="0" applyNumberFormat="1" applyFont="1" applyFill="1" applyAlignment="1">
      <alignment vertical="center"/>
    </xf>
    <xf numFmtId="164" fontId="6" fillId="4" borderId="0" xfId="3" applyNumberFormat="1" applyFont="1" applyFill="1">
      <alignment vertical="center"/>
    </xf>
    <xf numFmtId="14" fontId="5" fillId="0" borderId="0" xfId="0" applyNumberFormat="1" applyFont="1" applyAlignment="1">
      <alignment vertical="center"/>
    </xf>
    <xf numFmtId="164" fontId="1" fillId="2" borderId="0" xfId="1" applyNumberFormat="1" applyAlignment="1">
      <alignment vertical="center"/>
    </xf>
    <xf numFmtId="0" fontId="7" fillId="0" borderId="0" xfId="0" applyFont="1"/>
    <xf numFmtId="164" fontId="7" fillId="0" borderId="0" xfId="0" applyNumberFormat="1" applyFont="1"/>
    <xf numFmtId="164" fontId="0" fillId="0" borderId="0" xfId="0" applyNumberFormat="1"/>
    <xf numFmtId="0" fontId="3" fillId="0" borderId="0" xfId="0" applyFont="1"/>
    <xf numFmtId="15" fontId="0" fillId="0" borderId="0" xfId="0" applyNumberFormat="1"/>
    <xf numFmtId="14" fontId="0" fillId="0" borderId="0" xfId="0" applyNumberFormat="1"/>
    <xf numFmtId="16" fontId="0" fillId="0" borderId="0" xfId="0" applyNumberFormat="1"/>
    <xf numFmtId="0" fontId="0" fillId="5" borderId="0" xfId="0" applyFill="1"/>
    <xf numFmtId="2" fontId="0" fillId="0" borderId="0" xfId="0" applyNumberFormat="1"/>
    <xf numFmtId="164" fontId="0" fillId="5" borderId="0" xfId="0" applyNumberFormat="1" applyFill="1"/>
    <xf numFmtId="14" fontId="5" fillId="5" borderId="0" xfId="0" applyNumberFormat="1" applyFont="1" applyFill="1" applyAlignment="1">
      <alignment vertical="center"/>
    </xf>
    <xf numFmtId="16" fontId="0" fillId="5" borderId="0" xfId="0" applyNumberFormat="1" applyFill="1"/>
    <xf numFmtId="0" fontId="9" fillId="0" borderId="0" xfId="0" applyFont="1"/>
    <xf numFmtId="0" fontId="11" fillId="0" borderId="0" xfId="5" applyFont="1">
      <alignment vertical="center"/>
    </xf>
    <xf numFmtId="2" fontId="7" fillId="0" borderId="0" xfId="0" applyNumberFormat="1" applyFont="1"/>
    <xf numFmtId="0" fontId="0" fillId="0" borderId="0" xfId="0" applyAlignment="1">
      <alignment vertical="center" wrapText="1"/>
    </xf>
    <xf numFmtId="0" fontId="13" fillId="0" borderId="0" xfId="0" applyFont="1" applyAlignment="1">
      <alignment vertical="center" wrapText="1"/>
    </xf>
    <xf numFmtId="14" fontId="13" fillId="0" borderId="0" xfId="0" applyNumberFormat="1" applyFont="1" applyAlignment="1">
      <alignment vertical="center" wrapText="1"/>
    </xf>
    <xf numFmtId="0" fontId="13" fillId="0" borderId="0" xfId="0" applyFont="1"/>
    <xf numFmtId="165" fontId="0" fillId="0" borderId="0" xfId="0" applyNumberFormat="1"/>
    <xf numFmtId="2" fontId="9" fillId="0" borderId="0" xfId="0" applyNumberFormat="1" applyFont="1"/>
    <xf numFmtId="165" fontId="9" fillId="0" borderId="0" xfId="0" applyNumberFormat="1" applyFont="1"/>
    <xf numFmtId="15" fontId="16" fillId="0" borderId="0" xfId="0" applyNumberFormat="1" applyFont="1" applyAlignment="1">
      <alignment vertical="top" wrapText="1"/>
    </xf>
    <xf numFmtId="0" fontId="17" fillId="0" borderId="0" xfId="0" applyFont="1" applyAlignment="1">
      <alignment vertical="top" wrapText="1"/>
    </xf>
    <xf numFmtId="15" fontId="17" fillId="0" borderId="0" xfId="0" applyNumberFormat="1" applyFont="1" applyAlignment="1">
      <alignment vertical="top" wrapText="1"/>
    </xf>
    <xf numFmtId="43" fontId="0" fillId="0" borderId="0" xfId="6" applyFont="1"/>
    <xf numFmtId="0" fontId="0" fillId="0" borderId="0" xfId="0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top" wrapText="1"/>
    </xf>
    <xf numFmtId="15" fontId="20" fillId="0" borderId="0" xfId="0" applyNumberFormat="1" applyFont="1" applyAlignment="1">
      <alignment horizontal="left" vertical="top" wrapText="1"/>
    </xf>
    <xf numFmtId="165" fontId="7" fillId="0" borderId="0" xfId="0" applyNumberFormat="1" applyFont="1"/>
    <xf numFmtId="0" fontId="3" fillId="0" borderId="2" xfId="0" applyFont="1" applyBorder="1"/>
    <xf numFmtId="165" fontId="21" fillId="0" borderId="0" xfId="0" applyNumberFormat="1" applyFont="1"/>
    <xf numFmtId="0" fontId="22" fillId="0" borderId="0" xfId="10"/>
    <xf numFmtId="168" fontId="0" fillId="0" borderId="0" xfId="0" applyNumberFormat="1"/>
    <xf numFmtId="15" fontId="0" fillId="0" borderId="3" xfId="0" applyNumberFormat="1" applyBorder="1"/>
    <xf numFmtId="15" fontId="0" fillId="6" borderId="3" xfId="0" applyNumberFormat="1" applyFill="1" applyBorder="1"/>
    <xf numFmtId="166" fontId="0" fillId="0" borderId="0" xfId="0" applyNumberFormat="1"/>
    <xf numFmtId="0" fontId="0" fillId="0" borderId="0" xfId="0" pivotButton="1"/>
    <xf numFmtId="165" fontId="9" fillId="6" borderId="4" xfId="0" applyNumberFormat="1" applyFont="1" applyFill="1" applyBorder="1"/>
    <xf numFmtId="2" fontId="9" fillId="6" borderId="4" xfId="0" applyNumberFormat="1" applyFont="1" applyFill="1" applyBorder="1"/>
    <xf numFmtId="0" fontId="7" fillId="6" borderId="5" xfId="0" applyFont="1" applyFill="1" applyBorder="1"/>
    <xf numFmtId="165" fontId="9" fillId="0" borderId="4" xfId="0" applyNumberFormat="1" applyFont="1" applyBorder="1"/>
    <xf numFmtId="2" fontId="9" fillId="0" borderId="4" xfId="0" applyNumberFormat="1" applyFont="1" applyBorder="1"/>
    <xf numFmtId="0" fontId="7" fillId="0" borderId="5" xfId="0" applyFont="1" applyBorder="1"/>
    <xf numFmtId="14" fontId="0" fillId="0" borderId="0" xfId="6" applyNumberFormat="1" applyFont="1"/>
    <xf numFmtId="0" fontId="0" fillId="6" borderId="3" xfId="0" applyFill="1" applyBorder="1"/>
    <xf numFmtId="44" fontId="0" fillId="0" borderId="0" xfId="0" applyNumberFormat="1"/>
    <xf numFmtId="0" fontId="23" fillId="0" borderId="0" xfId="0" applyFont="1" applyAlignment="1">
      <alignment vertical="top" wrapText="1"/>
    </xf>
    <xf numFmtId="15" fontId="23" fillId="0" borderId="0" xfId="0" applyNumberFormat="1" applyFont="1" applyAlignment="1">
      <alignment vertical="top" wrapText="1"/>
    </xf>
    <xf numFmtId="166" fontId="0" fillId="0" borderId="0" xfId="0" applyNumberFormat="1" applyAlignment="1">
      <alignment horizontal="left"/>
    </xf>
    <xf numFmtId="43" fontId="2" fillId="0" borderId="0" xfId="6" applyFont="1"/>
    <xf numFmtId="166" fontId="9" fillId="0" borderId="0" xfId="2" applyNumberFormat="1" applyFont="1" applyAlignment="1">
      <alignment horizontal="left"/>
    </xf>
    <xf numFmtId="43" fontId="9" fillId="0" borderId="0" xfId="6" applyFont="1"/>
    <xf numFmtId="166" fontId="8" fillId="0" borderId="0" xfId="2" applyNumberFormat="1" applyFont="1" applyAlignment="1">
      <alignment horizontal="left"/>
    </xf>
    <xf numFmtId="166" fontId="2" fillId="0" borderId="0" xfId="2" applyNumberFormat="1" applyAlignment="1">
      <alignment horizontal="left"/>
    </xf>
    <xf numFmtId="0" fontId="2" fillId="0" borderId="0" xfId="2"/>
    <xf numFmtId="0" fontId="0" fillId="0" borderId="0" xfId="0" applyAlignment="1">
      <alignment horizontal="center" vertical="center"/>
    </xf>
    <xf numFmtId="44" fontId="0" fillId="0" borderId="0" xfId="11" applyFont="1"/>
    <xf numFmtId="44" fontId="12" fillId="0" borderId="0" xfId="11" applyAlignment="1">
      <alignment horizontal="center" vertical="center"/>
    </xf>
    <xf numFmtId="44" fontId="0" fillId="0" borderId="0" xfId="11" applyFont="1" applyAlignment="1">
      <alignment horizontal="center" vertical="center"/>
    </xf>
    <xf numFmtId="44" fontId="3" fillId="0" borderId="0" xfId="11" applyFont="1"/>
    <xf numFmtId="0" fontId="0" fillId="7" borderId="0" xfId="0" applyFill="1"/>
    <xf numFmtId="0" fontId="3" fillId="7" borderId="0" xfId="0" applyFont="1" applyFill="1"/>
    <xf numFmtId="44" fontId="0" fillId="7" borderId="0" xfId="11" applyFont="1" applyFill="1"/>
    <xf numFmtId="8" fontId="24" fillId="0" borderId="0" xfId="0" applyNumberFormat="1" applyFont="1" applyAlignment="1">
      <alignment horizontal="center" vertical="center" wrapText="1"/>
    </xf>
    <xf numFmtId="8" fontId="26" fillId="0" borderId="0" xfId="0" applyNumberFormat="1" applyFont="1" applyAlignment="1">
      <alignment horizontal="center" vertical="center" wrapText="1"/>
    </xf>
    <xf numFmtId="44" fontId="27" fillId="0" borderId="0" xfId="11" applyFont="1"/>
    <xf numFmtId="44" fontId="27" fillId="0" borderId="0" xfId="11" applyFont="1" applyAlignment="1">
      <alignment horizontal="center" vertical="center"/>
    </xf>
    <xf numFmtId="8" fontId="27" fillId="0" borderId="0" xfId="11" applyNumberFormat="1" applyFont="1"/>
    <xf numFmtId="8" fontId="27" fillId="0" borderId="0" xfId="0" applyNumberFormat="1" applyFont="1"/>
    <xf numFmtId="0" fontId="24" fillId="0" borderId="0" xfId="0" applyFont="1" applyAlignment="1">
      <alignment horizontal="center" vertical="center" wrapText="1"/>
    </xf>
    <xf numFmtId="0" fontId="0" fillId="8" borderId="0" xfId="0" applyFill="1"/>
    <xf numFmtId="0" fontId="3" fillId="8" borderId="0" xfId="0" applyFont="1" applyFill="1"/>
    <xf numFmtId="0" fontId="0" fillId="8" borderId="0" xfId="0" applyFill="1" applyAlignment="1">
      <alignment horizontal="center" vertical="center"/>
    </xf>
    <xf numFmtId="44" fontId="0" fillId="8" borderId="0" xfId="11" applyFont="1" applyFill="1" applyAlignment="1">
      <alignment horizontal="center" vertical="center"/>
    </xf>
    <xf numFmtId="44" fontId="3" fillId="8" borderId="0" xfId="11" applyFont="1" applyFill="1"/>
    <xf numFmtId="44" fontId="28" fillId="8" borderId="0" xfId="11" applyFont="1" applyFill="1" applyAlignment="1">
      <alignment horizontal="center" vertical="center"/>
    </xf>
    <xf numFmtId="0" fontId="0" fillId="0" borderId="0" xfId="6" applyNumberFormat="1" applyFont="1"/>
    <xf numFmtId="44" fontId="0" fillId="0" borderId="0" xfId="6" applyNumberFormat="1" applyFont="1"/>
    <xf numFmtId="0" fontId="29" fillId="0" borderId="0" xfId="0" applyFont="1" applyAlignment="1">
      <alignment horizontal="center" vertical="center" wrapText="1"/>
    </xf>
    <xf numFmtId="0" fontId="29" fillId="8" borderId="0" xfId="0" applyFont="1" applyFill="1" applyAlignment="1">
      <alignment horizontal="center" vertical="center" wrapText="1"/>
    </xf>
    <xf numFmtId="0" fontId="28" fillId="8" borderId="0" xfId="0" applyFont="1" applyFill="1"/>
    <xf numFmtId="14" fontId="0" fillId="0" borderId="0" xfId="0" applyNumberFormat="1" applyAlignment="1">
      <alignment horizontal="left"/>
    </xf>
    <xf numFmtId="0" fontId="30" fillId="0" borderId="0" xfId="0" applyFont="1" applyAlignment="1">
      <alignment horizontal="left" vertical="center" wrapText="1"/>
    </xf>
    <xf numFmtId="0" fontId="32" fillId="0" borderId="0" xfId="0" applyFont="1" applyAlignment="1">
      <alignment vertical="top" wrapText="1"/>
    </xf>
    <xf numFmtId="15" fontId="32" fillId="0" borderId="0" xfId="0" applyNumberFormat="1" applyFont="1" applyAlignment="1">
      <alignment vertical="top" wrapText="1"/>
    </xf>
    <xf numFmtId="0" fontId="22" fillId="0" borderId="0" xfId="10" applyAlignment="1">
      <alignment horizontal="left" vertical="center" wrapText="1"/>
    </xf>
    <xf numFmtId="0" fontId="0" fillId="0" borderId="0" xfId="0" applyAlignment="1">
      <alignment horizontal="left" vertical="center" wrapText="1" indent="3"/>
    </xf>
    <xf numFmtId="0" fontId="30" fillId="0" borderId="0" xfId="0" applyFont="1" applyAlignment="1">
      <alignment horizontal="left" vertical="center" wrapText="1" indent="3"/>
    </xf>
    <xf numFmtId="0" fontId="22" fillId="0" borderId="0" xfId="10" applyAlignment="1">
      <alignment horizontal="left" vertical="center" wrapText="1" indent="3"/>
    </xf>
    <xf numFmtId="0" fontId="31" fillId="0" borderId="0" xfId="0" applyFont="1" applyAlignment="1">
      <alignment horizontal="left" vertical="center" wrapText="1"/>
    </xf>
    <xf numFmtId="0" fontId="33" fillId="0" borderId="0" xfId="0" applyFont="1" applyAlignment="1">
      <alignment vertical="center"/>
    </xf>
    <xf numFmtId="2" fontId="33" fillId="0" borderId="0" xfId="0" applyNumberFormat="1" applyFont="1" applyAlignment="1">
      <alignment vertical="center"/>
    </xf>
    <xf numFmtId="0" fontId="3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169" fontId="33" fillId="0" borderId="0" xfId="6" applyNumberFormat="1" applyFont="1" applyAlignment="1">
      <alignment vertical="center"/>
    </xf>
    <xf numFmtId="43" fontId="33" fillId="9" borderId="0" xfId="6" applyFont="1" applyFill="1" applyAlignment="1">
      <alignment vertical="center"/>
    </xf>
    <xf numFmtId="170" fontId="33" fillId="0" borderId="0" xfId="11" applyNumberFormat="1" applyFont="1" applyAlignment="1">
      <alignment vertical="center"/>
    </xf>
    <xf numFmtId="171" fontId="34" fillId="0" borderId="0" xfId="6" applyNumberFormat="1" applyFont="1" applyAlignment="1">
      <alignment vertical="center"/>
    </xf>
    <xf numFmtId="169" fontId="34" fillId="0" borderId="0" xfId="6" applyNumberFormat="1" applyFont="1" applyAlignment="1">
      <alignment vertical="center"/>
    </xf>
    <xf numFmtId="40" fontId="33" fillId="9" borderId="0" xfId="6" applyNumberFormat="1" applyFont="1" applyFill="1" applyAlignment="1">
      <alignment vertical="center"/>
    </xf>
    <xf numFmtId="172" fontId="33" fillId="0" borderId="0" xfId="11" applyNumberFormat="1" applyFont="1" applyAlignment="1">
      <alignment vertical="center"/>
    </xf>
    <xf numFmtId="0" fontId="36" fillId="11" borderId="4" xfId="0" applyFont="1" applyFill="1" applyBorder="1" applyAlignment="1">
      <alignment horizontal="center" wrapText="1"/>
    </xf>
    <xf numFmtId="165" fontId="21" fillId="13" borderId="4" xfId="0" applyNumberFormat="1" applyFont="1" applyFill="1" applyBorder="1" applyAlignment="1">
      <alignment horizontal="left" vertical="center" wrapText="1"/>
    </xf>
    <xf numFmtId="43" fontId="0" fillId="0" borderId="0" xfId="0" applyNumberFormat="1"/>
    <xf numFmtId="0" fontId="37" fillId="14" borderId="9" xfId="0" applyFont="1" applyFill="1" applyBorder="1" applyAlignment="1">
      <alignment horizontal="center" wrapText="1" readingOrder="1"/>
    </xf>
    <xf numFmtId="9" fontId="0" fillId="0" borderId="0" xfId="12" applyFont="1"/>
    <xf numFmtId="173" fontId="37" fillId="14" borderId="9" xfId="0" applyNumberFormat="1" applyFont="1" applyFill="1" applyBorder="1" applyAlignment="1">
      <alignment horizontal="center" wrapText="1" readingOrder="1"/>
    </xf>
    <xf numFmtId="174" fontId="0" fillId="0" borderId="0" xfId="0" applyNumberFormat="1"/>
    <xf numFmtId="0" fontId="37" fillId="14" borderId="9" xfId="0" applyFont="1" applyFill="1" applyBorder="1" applyAlignment="1">
      <alignment horizontal="left" wrapText="1" readingOrder="1"/>
    </xf>
    <xf numFmtId="15" fontId="30" fillId="0" borderId="0" xfId="0" applyNumberFormat="1" applyFont="1" applyAlignment="1">
      <alignment vertical="top" wrapText="1"/>
    </xf>
    <xf numFmtId="0" fontId="30" fillId="0" borderId="0" xfId="0" applyFont="1" applyAlignment="1">
      <alignment vertical="top" wrapText="1"/>
    </xf>
    <xf numFmtId="0" fontId="0" fillId="0" borderId="0" xfId="0" applyNumberFormat="1"/>
    <xf numFmtId="0" fontId="9" fillId="0" borderId="0" xfId="0" applyNumberFormat="1" applyFont="1"/>
    <xf numFmtId="0" fontId="38" fillId="16" borderId="0" xfId="0" applyFont="1" applyFill="1"/>
    <xf numFmtId="0" fontId="38" fillId="15" borderId="0" xfId="0" applyFont="1" applyFill="1"/>
    <xf numFmtId="0" fontId="0" fillId="4" borderId="0" xfId="0" applyFill="1"/>
    <xf numFmtId="14" fontId="0" fillId="0" borderId="0" xfId="0" applyNumberFormat="1" applyFill="1"/>
    <xf numFmtId="0" fontId="36" fillId="12" borderId="8" xfId="0" applyFont="1" applyFill="1" applyBorder="1" applyAlignment="1"/>
    <xf numFmtId="0" fontId="7" fillId="0" borderId="0" xfId="0" applyNumberFormat="1" applyFont="1"/>
    <xf numFmtId="14" fontId="0" fillId="0" borderId="2" xfId="0" applyNumberFormat="1" applyBorder="1"/>
    <xf numFmtId="165" fontId="28" fillId="0" borderId="0" xfId="0" applyNumberFormat="1" applyFont="1"/>
    <xf numFmtId="0" fontId="25" fillId="0" borderId="6" xfId="0" applyFont="1" applyBorder="1" applyAlignment="1">
      <alignment horizontal="justify" vertical="center" wrapText="1"/>
    </xf>
    <xf numFmtId="0" fontId="25" fillId="0" borderId="0" xfId="0" applyFont="1" applyAlignment="1">
      <alignment horizontal="justify" vertical="center" wrapText="1"/>
    </xf>
    <xf numFmtId="0" fontId="25" fillId="0" borderId="7" xfId="0" applyFont="1" applyBorder="1" applyAlignment="1">
      <alignment horizontal="justify" vertical="center" wrapText="1"/>
    </xf>
    <xf numFmtId="2" fontId="38" fillId="15" borderId="0" xfId="0" applyNumberFormat="1" applyFont="1" applyFill="1" applyAlignment="1">
      <alignment horizontal="center"/>
    </xf>
    <xf numFmtId="0" fontId="36" fillId="10" borderId="4" xfId="0" applyFont="1" applyFill="1" applyBorder="1" applyAlignment="1">
      <alignment horizontal="center" wrapText="1"/>
    </xf>
    <xf numFmtId="0" fontId="36" fillId="12" borderId="8" xfId="0" applyFont="1" applyFill="1" applyBorder="1" applyAlignment="1">
      <alignment horizontal="center"/>
    </xf>
    <xf numFmtId="0" fontId="3" fillId="0" borderId="1" xfId="5" applyFont="1" applyBorder="1" applyAlignment="1">
      <alignment horizontal="center" vertical="center"/>
    </xf>
    <xf numFmtId="0" fontId="3" fillId="0" borderId="0" xfId="5" applyFont="1" applyAlignment="1">
      <alignment horizontal="center" vertical="center"/>
    </xf>
  </cellXfs>
  <cellStyles count="13">
    <cellStyle name="Comma" xfId="6" builtinId="3"/>
    <cellStyle name="Comma [0] 2" xfId="7" xr:uid="{00000000-0005-0000-0000-000001000000}"/>
    <cellStyle name="Currency" xfId="11" builtinId="4"/>
    <cellStyle name="Explanatory Text" xfId="2" builtinId="53"/>
    <cellStyle name="Good" xfId="1" builtinId="26"/>
    <cellStyle name="Hyperlink" xfId="10" builtinId="8"/>
    <cellStyle name="Normal" xfId="0" builtinId="0"/>
    <cellStyle name="Normal 2" xfId="5" xr:uid="{00000000-0005-0000-0000-000007000000}"/>
    <cellStyle name="Normal 2 2" xfId="8" xr:uid="{00000000-0005-0000-0000-000008000000}"/>
    <cellStyle name="Normal 3" xfId="9" xr:uid="{00000000-0005-0000-0000-000009000000}"/>
    <cellStyle name="Percent" xfId="12" builtinId="5"/>
    <cellStyle name="標準 4" xfId="4" xr:uid="{00000000-0005-0000-0000-00000B000000}"/>
    <cellStyle name="標準 5" xfId="3" xr:uid="{00000000-0005-0000-0000-00000C000000}"/>
  </cellStyles>
  <dxfs count="58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m/d/yyyy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eiryo UI"/>
        <scheme val="none"/>
      </font>
      <numFmt numFmtId="164" formatCode="0.0000"/>
      <alignment horizontal="general" vertical="center" textRotation="0" wrapText="1" indent="0" justifyLastLine="0" shrinkToFit="0" readingOrder="0"/>
      <border diagonalUp="0" diagonalDown="0" outline="0">
        <left/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eiryo UI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eiryo U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eiryo UI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eiryo U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eiryo UI"/>
        <scheme val="none"/>
      </font>
      <numFmt numFmtId="20" formatCode="d\-mmm\-yy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eiryo U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eiryo U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7"/>
        </patternFill>
      </fill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numFmt numFmtId="0" formatCode="General"/>
    </dxf>
    <dxf>
      <numFmt numFmtId="0" formatCode="General"/>
    </dxf>
    <dxf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scheme val="minor"/>
      </font>
      <fill>
        <patternFill patternType="solid">
          <fgColor indexed="64"/>
          <bgColor theme="7"/>
        </patternFill>
      </fill>
    </dxf>
    <dxf>
      <numFmt numFmtId="164" formatCode="0.0000"/>
      <fill>
        <patternFill patternType="solid">
          <fgColor indexed="64"/>
          <bgColor theme="7"/>
        </patternFill>
      </fill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0" formatCode="General"/>
    </dxf>
    <dxf>
      <numFmt numFmtId="0" formatCode="General"/>
    </dxf>
    <dxf>
      <numFmt numFmtId="166" formatCode="[$-409]mmm\-yy;@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lor theme="1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7"/>
      <tableStyleElement type="headerRow" dxfId="5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customXml" Target="../customXml/item5.xml"/><Relationship Id="rId21" Type="http://schemas.openxmlformats.org/officeDocument/2006/relationships/externalLink" Target="externalLinks/externalLink3.xml"/><Relationship Id="rId34" Type="http://schemas.openxmlformats.org/officeDocument/2006/relationships/calcChain" Target="calcChain.xml"/><Relationship Id="rId42" Type="http://schemas.openxmlformats.org/officeDocument/2006/relationships/customXml" Target="../customXml/item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theme" Target="theme/theme1.xml"/><Relationship Id="rId41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40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pivotCacheDefinition" Target="pivotCache/pivotCacheDefinition1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styles" Target="styles.xml"/><Relationship Id="rId44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1.xml"/><Relationship Id="rId43" Type="http://schemas.openxmlformats.org/officeDocument/2006/relationships/customXml" Target="../customXml/item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Metals Prices (Daily)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'LME - Daily'!$D$2</c:f>
              <c:strCache>
                <c:ptCount val="1"/>
                <c:pt idx="0">
                  <c:v>Nickel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'LME - Daily'!$A$3:$A$832</c:f>
              <c:numCache>
                <c:formatCode>d\-mmm\-yy</c:formatCode>
                <c:ptCount val="830"/>
                <c:pt idx="0">
                  <c:v>42646</c:v>
                </c:pt>
                <c:pt idx="1">
                  <c:v>42647</c:v>
                </c:pt>
                <c:pt idx="2">
                  <c:v>42648</c:v>
                </c:pt>
                <c:pt idx="3">
                  <c:v>42649</c:v>
                </c:pt>
                <c:pt idx="4">
                  <c:v>42650</c:v>
                </c:pt>
                <c:pt idx="5">
                  <c:v>42653</c:v>
                </c:pt>
                <c:pt idx="6">
                  <c:v>42654</c:v>
                </c:pt>
                <c:pt idx="7">
                  <c:v>42655</c:v>
                </c:pt>
                <c:pt idx="8">
                  <c:v>42656</c:v>
                </c:pt>
                <c:pt idx="9">
                  <c:v>42657</c:v>
                </c:pt>
                <c:pt idx="10">
                  <c:v>42660</c:v>
                </c:pt>
                <c:pt idx="11">
                  <c:v>42661</c:v>
                </c:pt>
                <c:pt idx="12">
                  <c:v>42662</c:v>
                </c:pt>
                <c:pt idx="13">
                  <c:v>42663</c:v>
                </c:pt>
                <c:pt idx="14">
                  <c:v>42664</c:v>
                </c:pt>
                <c:pt idx="15">
                  <c:v>42667</c:v>
                </c:pt>
                <c:pt idx="16">
                  <c:v>42668</c:v>
                </c:pt>
                <c:pt idx="17">
                  <c:v>42669</c:v>
                </c:pt>
                <c:pt idx="18">
                  <c:v>42670</c:v>
                </c:pt>
                <c:pt idx="19">
                  <c:v>42671</c:v>
                </c:pt>
                <c:pt idx="20">
                  <c:v>42674</c:v>
                </c:pt>
                <c:pt idx="21">
                  <c:v>42675</c:v>
                </c:pt>
                <c:pt idx="22">
                  <c:v>42676</c:v>
                </c:pt>
                <c:pt idx="23">
                  <c:v>42677</c:v>
                </c:pt>
                <c:pt idx="24">
                  <c:v>42678</c:v>
                </c:pt>
                <c:pt idx="25">
                  <c:v>42681</c:v>
                </c:pt>
                <c:pt idx="26">
                  <c:v>42682</c:v>
                </c:pt>
                <c:pt idx="27">
                  <c:v>42683</c:v>
                </c:pt>
                <c:pt idx="28">
                  <c:v>42684</c:v>
                </c:pt>
                <c:pt idx="29">
                  <c:v>42685</c:v>
                </c:pt>
                <c:pt idx="30">
                  <c:v>42688</c:v>
                </c:pt>
                <c:pt idx="31">
                  <c:v>42689</c:v>
                </c:pt>
                <c:pt idx="32">
                  <c:v>42690</c:v>
                </c:pt>
                <c:pt idx="33">
                  <c:v>42691</c:v>
                </c:pt>
                <c:pt idx="34">
                  <c:v>42692</c:v>
                </c:pt>
                <c:pt idx="35">
                  <c:v>42695</c:v>
                </c:pt>
                <c:pt idx="36">
                  <c:v>42696</c:v>
                </c:pt>
                <c:pt idx="37">
                  <c:v>42697</c:v>
                </c:pt>
                <c:pt idx="38">
                  <c:v>42698</c:v>
                </c:pt>
                <c:pt idx="39">
                  <c:v>42699</c:v>
                </c:pt>
                <c:pt idx="40">
                  <c:v>42702</c:v>
                </c:pt>
                <c:pt idx="41">
                  <c:v>42703</c:v>
                </c:pt>
                <c:pt idx="42">
                  <c:v>42704</c:v>
                </c:pt>
                <c:pt idx="43">
                  <c:v>42705</c:v>
                </c:pt>
                <c:pt idx="44">
                  <c:v>42706</c:v>
                </c:pt>
                <c:pt idx="45">
                  <c:v>42709</c:v>
                </c:pt>
                <c:pt idx="46">
                  <c:v>42710</c:v>
                </c:pt>
                <c:pt idx="47">
                  <c:v>42711</c:v>
                </c:pt>
                <c:pt idx="48">
                  <c:v>42712</c:v>
                </c:pt>
                <c:pt idx="49">
                  <c:v>42713</c:v>
                </c:pt>
                <c:pt idx="50">
                  <c:v>42716</c:v>
                </c:pt>
                <c:pt idx="51">
                  <c:v>42717</c:v>
                </c:pt>
                <c:pt idx="52">
                  <c:v>42718</c:v>
                </c:pt>
                <c:pt idx="53">
                  <c:v>42719</c:v>
                </c:pt>
                <c:pt idx="54">
                  <c:v>42720</c:v>
                </c:pt>
                <c:pt idx="55">
                  <c:v>42723</c:v>
                </c:pt>
                <c:pt idx="56">
                  <c:v>42724</c:v>
                </c:pt>
                <c:pt idx="57">
                  <c:v>42725</c:v>
                </c:pt>
                <c:pt idx="58">
                  <c:v>42726</c:v>
                </c:pt>
                <c:pt idx="59">
                  <c:v>42727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42738</c:v>
                </c:pt>
                <c:pt idx="64">
                  <c:v>42739</c:v>
                </c:pt>
                <c:pt idx="65">
                  <c:v>42740</c:v>
                </c:pt>
                <c:pt idx="66">
                  <c:v>42741</c:v>
                </c:pt>
                <c:pt idx="67">
                  <c:v>42744</c:v>
                </c:pt>
                <c:pt idx="68">
                  <c:v>42745</c:v>
                </c:pt>
                <c:pt idx="69">
                  <c:v>42746</c:v>
                </c:pt>
                <c:pt idx="70">
                  <c:v>42747</c:v>
                </c:pt>
                <c:pt idx="71">
                  <c:v>42748</c:v>
                </c:pt>
                <c:pt idx="72">
                  <c:v>42751</c:v>
                </c:pt>
                <c:pt idx="73">
                  <c:v>42752</c:v>
                </c:pt>
                <c:pt idx="74">
                  <c:v>42753</c:v>
                </c:pt>
                <c:pt idx="75">
                  <c:v>42754</c:v>
                </c:pt>
                <c:pt idx="76">
                  <c:v>42755</c:v>
                </c:pt>
                <c:pt idx="77">
                  <c:v>42758</c:v>
                </c:pt>
                <c:pt idx="78">
                  <c:v>42759</c:v>
                </c:pt>
                <c:pt idx="79">
                  <c:v>42760</c:v>
                </c:pt>
                <c:pt idx="80">
                  <c:v>42761</c:v>
                </c:pt>
                <c:pt idx="81">
                  <c:v>42762</c:v>
                </c:pt>
                <c:pt idx="82">
                  <c:v>42765</c:v>
                </c:pt>
                <c:pt idx="83">
                  <c:v>42766</c:v>
                </c:pt>
                <c:pt idx="84">
                  <c:v>42767</c:v>
                </c:pt>
                <c:pt idx="85">
                  <c:v>42768</c:v>
                </c:pt>
                <c:pt idx="86">
                  <c:v>42769</c:v>
                </c:pt>
                <c:pt idx="87">
                  <c:v>42772</c:v>
                </c:pt>
                <c:pt idx="88">
                  <c:v>42773</c:v>
                </c:pt>
                <c:pt idx="89">
                  <c:v>42774</c:v>
                </c:pt>
                <c:pt idx="90">
                  <c:v>42775</c:v>
                </c:pt>
                <c:pt idx="91">
                  <c:v>42776</c:v>
                </c:pt>
                <c:pt idx="92">
                  <c:v>42779</c:v>
                </c:pt>
                <c:pt idx="93">
                  <c:v>42780</c:v>
                </c:pt>
                <c:pt idx="94">
                  <c:v>42781</c:v>
                </c:pt>
                <c:pt idx="95">
                  <c:v>42782</c:v>
                </c:pt>
                <c:pt idx="96">
                  <c:v>42783</c:v>
                </c:pt>
                <c:pt idx="97">
                  <c:v>42786</c:v>
                </c:pt>
                <c:pt idx="98">
                  <c:v>42787</c:v>
                </c:pt>
                <c:pt idx="99">
                  <c:v>42788</c:v>
                </c:pt>
                <c:pt idx="100">
                  <c:v>42789</c:v>
                </c:pt>
                <c:pt idx="101">
                  <c:v>42790</c:v>
                </c:pt>
                <c:pt idx="102">
                  <c:v>42793</c:v>
                </c:pt>
                <c:pt idx="103">
                  <c:v>42794</c:v>
                </c:pt>
                <c:pt idx="104">
                  <c:v>42795</c:v>
                </c:pt>
                <c:pt idx="105">
                  <c:v>42796</c:v>
                </c:pt>
                <c:pt idx="106">
                  <c:v>42797</c:v>
                </c:pt>
                <c:pt idx="107">
                  <c:v>42800</c:v>
                </c:pt>
                <c:pt idx="108">
                  <c:v>42801</c:v>
                </c:pt>
                <c:pt idx="109">
                  <c:v>42802</c:v>
                </c:pt>
                <c:pt idx="110">
                  <c:v>42803</c:v>
                </c:pt>
                <c:pt idx="111">
                  <c:v>42804</c:v>
                </c:pt>
                <c:pt idx="112">
                  <c:v>42807</c:v>
                </c:pt>
                <c:pt idx="113">
                  <c:v>42808</c:v>
                </c:pt>
                <c:pt idx="114">
                  <c:v>42809</c:v>
                </c:pt>
                <c:pt idx="115">
                  <c:v>42810</c:v>
                </c:pt>
                <c:pt idx="116">
                  <c:v>42811</c:v>
                </c:pt>
                <c:pt idx="117">
                  <c:v>42814</c:v>
                </c:pt>
                <c:pt idx="118">
                  <c:v>42815</c:v>
                </c:pt>
                <c:pt idx="119">
                  <c:v>42816</c:v>
                </c:pt>
                <c:pt idx="120">
                  <c:v>42817</c:v>
                </c:pt>
                <c:pt idx="121">
                  <c:v>42818</c:v>
                </c:pt>
                <c:pt idx="122">
                  <c:v>42821</c:v>
                </c:pt>
                <c:pt idx="123">
                  <c:v>42822</c:v>
                </c:pt>
                <c:pt idx="124">
                  <c:v>42823</c:v>
                </c:pt>
                <c:pt idx="125">
                  <c:v>42824</c:v>
                </c:pt>
                <c:pt idx="126">
                  <c:v>42825</c:v>
                </c:pt>
                <c:pt idx="127">
                  <c:v>42828</c:v>
                </c:pt>
                <c:pt idx="128">
                  <c:v>42829</c:v>
                </c:pt>
                <c:pt idx="129">
                  <c:v>42830</c:v>
                </c:pt>
                <c:pt idx="130">
                  <c:v>42831</c:v>
                </c:pt>
                <c:pt idx="131">
                  <c:v>42832</c:v>
                </c:pt>
                <c:pt idx="132">
                  <c:v>42835</c:v>
                </c:pt>
                <c:pt idx="133">
                  <c:v>42836</c:v>
                </c:pt>
                <c:pt idx="134">
                  <c:v>42837</c:v>
                </c:pt>
                <c:pt idx="135">
                  <c:v>42838</c:v>
                </c:pt>
                <c:pt idx="136">
                  <c:v>42843</c:v>
                </c:pt>
                <c:pt idx="137">
                  <c:v>42844</c:v>
                </c:pt>
                <c:pt idx="138">
                  <c:v>42845</c:v>
                </c:pt>
                <c:pt idx="139">
                  <c:v>42846</c:v>
                </c:pt>
                <c:pt idx="140">
                  <c:v>42849</c:v>
                </c:pt>
                <c:pt idx="141">
                  <c:v>42850</c:v>
                </c:pt>
                <c:pt idx="142">
                  <c:v>42851</c:v>
                </c:pt>
                <c:pt idx="143">
                  <c:v>42852</c:v>
                </c:pt>
                <c:pt idx="144">
                  <c:v>42853</c:v>
                </c:pt>
                <c:pt idx="145">
                  <c:v>42857</c:v>
                </c:pt>
                <c:pt idx="146">
                  <c:v>42858</c:v>
                </c:pt>
                <c:pt idx="147">
                  <c:v>42859</c:v>
                </c:pt>
                <c:pt idx="148">
                  <c:v>42860</c:v>
                </c:pt>
                <c:pt idx="149">
                  <c:v>42863</c:v>
                </c:pt>
                <c:pt idx="150">
                  <c:v>42864</c:v>
                </c:pt>
                <c:pt idx="151">
                  <c:v>42865</c:v>
                </c:pt>
                <c:pt idx="152">
                  <c:v>42866</c:v>
                </c:pt>
                <c:pt idx="153">
                  <c:v>42867</c:v>
                </c:pt>
                <c:pt idx="154">
                  <c:v>42870</c:v>
                </c:pt>
                <c:pt idx="155">
                  <c:v>42871</c:v>
                </c:pt>
                <c:pt idx="156">
                  <c:v>42872</c:v>
                </c:pt>
                <c:pt idx="157">
                  <c:v>42873</c:v>
                </c:pt>
                <c:pt idx="158">
                  <c:v>42874</c:v>
                </c:pt>
                <c:pt idx="159">
                  <c:v>42877</c:v>
                </c:pt>
                <c:pt idx="160">
                  <c:v>42878</c:v>
                </c:pt>
                <c:pt idx="161">
                  <c:v>42879</c:v>
                </c:pt>
                <c:pt idx="162">
                  <c:v>42880</c:v>
                </c:pt>
                <c:pt idx="163">
                  <c:v>42881</c:v>
                </c:pt>
                <c:pt idx="164">
                  <c:v>42885</c:v>
                </c:pt>
                <c:pt idx="165">
                  <c:v>42886</c:v>
                </c:pt>
                <c:pt idx="166">
                  <c:v>42887</c:v>
                </c:pt>
                <c:pt idx="167">
                  <c:v>42888</c:v>
                </c:pt>
                <c:pt idx="168">
                  <c:v>42891</c:v>
                </c:pt>
                <c:pt idx="169">
                  <c:v>42892</c:v>
                </c:pt>
                <c:pt idx="170">
                  <c:v>42893</c:v>
                </c:pt>
                <c:pt idx="171">
                  <c:v>42894</c:v>
                </c:pt>
                <c:pt idx="172">
                  <c:v>42895</c:v>
                </c:pt>
                <c:pt idx="173">
                  <c:v>42898</c:v>
                </c:pt>
                <c:pt idx="174">
                  <c:v>42899</c:v>
                </c:pt>
                <c:pt idx="175">
                  <c:v>42900</c:v>
                </c:pt>
                <c:pt idx="176">
                  <c:v>42901</c:v>
                </c:pt>
                <c:pt idx="177">
                  <c:v>42902</c:v>
                </c:pt>
                <c:pt idx="178">
                  <c:v>42905</c:v>
                </c:pt>
                <c:pt idx="179">
                  <c:v>42906</c:v>
                </c:pt>
                <c:pt idx="180">
                  <c:v>42907</c:v>
                </c:pt>
                <c:pt idx="181">
                  <c:v>42908</c:v>
                </c:pt>
                <c:pt idx="182">
                  <c:v>42909</c:v>
                </c:pt>
                <c:pt idx="183">
                  <c:v>42912</c:v>
                </c:pt>
                <c:pt idx="184">
                  <c:v>42913</c:v>
                </c:pt>
                <c:pt idx="185">
                  <c:v>42914</c:v>
                </c:pt>
                <c:pt idx="186">
                  <c:v>42915</c:v>
                </c:pt>
                <c:pt idx="187">
                  <c:v>42916</c:v>
                </c:pt>
                <c:pt idx="188">
                  <c:v>42919</c:v>
                </c:pt>
                <c:pt idx="189">
                  <c:v>42920</c:v>
                </c:pt>
                <c:pt idx="190">
                  <c:v>42921</c:v>
                </c:pt>
                <c:pt idx="191">
                  <c:v>42922</c:v>
                </c:pt>
                <c:pt idx="192">
                  <c:v>42923</c:v>
                </c:pt>
                <c:pt idx="193">
                  <c:v>42926</c:v>
                </c:pt>
                <c:pt idx="194">
                  <c:v>42927</c:v>
                </c:pt>
                <c:pt idx="195">
                  <c:v>42928</c:v>
                </c:pt>
                <c:pt idx="196">
                  <c:v>42929</c:v>
                </c:pt>
                <c:pt idx="197">
                  <c:v>42930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42947</c:v>
                </c:pt>
                <c:pt idx="209">
                  <c:v>42948</c:v>
                </c:pt>
                <c:pt idx="210">
                  <c:v>42949</c:v>
                </c:pt>
                <c:pt idx="211">
                  <c:v>42950</c:v>
                </c:pt>
                <c:pt idx="212">
                  <c:v>42951</c:v>
                </c:pt>
                <c:pt idx="213">
                  <c:v>42954</c:v>
                </c:pt>
                <c:pt idx="214">
                  <c:v>42955</c:v>
                </c:pt>
                <c:pt idx="215">
                  <c:v>42956</c:v>
                </c:pt>
                <c:pt idx="216">
                  <c:v>42957</c:v>
                </c:pt>
                <c:pt idx="217">
                  <c:v>42958</c:v>
                </c:pt>
                <c:pt idx="218">
                  <c:v>42961</c:v>
                </c:pt>
                <c:pt idx="219">
                  <c:v>42962</c:v>
                </c:pt>
                <c:pt idx="220">
                  <c:v>42963</c:v>
                </c:pt>
                <c:pt idx="221">
                  <c:v>42964</c:v>
                </c:pt>
                <c:pt idx="222">
                  <c:v>42965</c:v>
                </c:pt>
                <c:pt idx="223">
                  <c:v>42968</c:v>
                </c:pt>
                <c:pt idx="224">
                  <c:v>42969</c:v>
                </c:pt>
                <c:pt idx="225">
                  <c:v>42970</c:v>
                </c:pt>
                <c:pt idx="226">
                  <c:v>42971</c:v>
                </c:pt>
                <c:pt idx="227">
                  <c:v>42972</c:v>
                </c:pt>
                <c:pt idx="228">
                  <c:v>42976</c:v>
                </c:pt>
                <c:pt idx="229">
                  <c:v>42977</c:v>
                </c:pt>
                <c:pt idx="230">
                  <c:v>42978</c:v>
                </c:pt>
                <c:pt idx="231">
                  <c:v>42979</c:v>
                </c:pt>
                <c:pt idx="232">
                  <c:v>42982</c:v>
                </c:pt>
                <c:pt idx="233">
                  <c:v>42983</c:v>
                </c:pt>
                <c:pt idx="234">
                  <c:v>42984</c:v>
                </c:pt>
                <c:pt idx="235">
                  <c:v>42985</c:v>
                </c:pt>
                <c:pt idx="236">
                  <c:v>42986</c:v>
                </c:pt>
                <c:pt idx="237">
                  <c:v>42989</c:v>
                </c:pt>
                <c:pt idx="238">
                  <c:v>42990</c:v>
                </c:pt>
                <c:pt idx="239">
                  <c:v>42991</c:v>
                </c:pt>
                <c:pt idx="240">
                  <c:v>42992</c:v>
                </c:pt>
                <c:pt idx="241">
                  <c:v>42993</c:v>
                </c:pt>
                <c:pt idx="242">
                  <c:v>42996</c:v>
                </c:pt>
                <c:pt idx="243">
                  <c:v>42997</c:v>
                </c:pt>
                <c:pt idx="244">
                  <c:v>42998</c:v>
                </c:pt>
                <c:pt idx="245">
                  <c:v>42999</c:v>
                </c:pt>
                <c:pt idx="246">
                  <c:v>43000</c:v>
                </c:pt>
                <c:pt idx="247">
                  <c:v>43003</c:v>
                </c:pt>
                <c:pt idx="248">
                  <c:v>43004</c:v>
                </c:pt>
                <c:pt idx="249">
                  <c:v>43005</c:v>
                </c:pt>
                <c:pt idx="250">
                  <c:v>43006</c:v>
                </c:pt>
                <c:pt idx="251">
                  <c:v>43007</c:v>
                </c:pt>
                <c:pt idx="252">
                  <c:v>43010</c:v>
                </c:pt>
                <c:pt idx="253">
                  <c:v>43011</c:v>
                </c:pt>
                <c:pt idx="254">
                  <c:v>43012</c:v>
                </c:pt>
                <c:pt idx="255">
                  <c:v>43013</c:v>
                </c:pt>
                <c:pt idx="256">
                  <c:v>43014</c:v>
                </c:pt>
                <c:pt idx="257">
                  <c:v>43017</c:v>
                </c:pt>
                <c:pt idx="258">
                  <c:v>43018</c:v>
                </c:pt>
                <c:pt idx="259">
                  <c:v>43019</c:v>
                </c:pt>
                <c:pt idx="260">
                  <c:v>43020</c:v>
                </c:pt>
                <c:pt idx="261">
                  <c:v>43021</c:v>
                </c:pt>
                <c:pt idx="262">
                  <c:v>43024</c:v>
                </c:pt>
                <c:pt idx="263">
                  <c:v>43025</c:v>
                </c:pt>
                <c:pt idx="264">
                  <c:v>43026</c:v>
                </c:pt>
                <c:pt idx="265">
                  <c:v>43027</c:v>
                </c:pt>
                <c:pt idx="266">
                  <c:v>43028</c:v>
                </c:pt>
                <c:pt idx="267">
                  <c:v>43031</c:v>
                </c:pt>
                <c:pt idx="268">
                  <c:v>43032</c:v>
                </c:pt>
                <c:pt idx="269">
                  <c:v>43033</c:v>
                </c:pt>
                <c:pt idx="270">
                  <c:v>43034</c:v>
                </c:pt>
                <c:pt idx="271">
                  <c:v>43035</c:v>
                </c:pt>
                <c:pt idx="272">
                  <c:v>43038</c:v>
                </c:pt>
                <c:pt idx="273">
                  <c:v>43039</c:v>
                </c:pt>
                <c:pt idx="274">
                  <c:v>43040</c:v>
                </c:pt>
                <c:pt idx="275">
                  <c:v>43041</c:v>
                </c:pt>
                <c:pt idx="276">
                  <c:v>43042</c:v>
                </c:pt>
                <c:pt idx="277">
                  <c:v>43045</c:v>
                </c:pt>
                <c:pt idx="278">
                  <c:v>43046</c:v>
                </c:pt>
                <c:pt idx="279">
                  <c:v>43047</c:v>
                </c:pt>
                <c:pt idx="280">
                  <c:v>43048</c:v>
                </c:pt>
                <c:pt idx="281">
                  <c:v>43049</c:v>
                </c:pt>
                <c:pt idx="282">
                  <c:v>43052</c:v>
                </c:pt>
                <c:pt idx="283">
                  <c:v>43053</c:v>
                </c:pt>
                <c:pt idx="284">
                  <c:v>43054</c:v>
                </c:pt>
                <c:pt idx="285">
                  <c:v>43055</c:v>
                </c:pt>
                <c:pt idx="286">
                  <c:v>43056</c:v>
                </c:pt>
                <c:pt idx="287">
                  <c:v>43059</c:v>
                </c:pt>
                <c:pt idx="288">
                  <c:v>43060</c:v>
                </c:pt>
                <c:pt idx="289">
                  <c:v>43061</c:v>
                </c:pt>
                <c:pt idx="290">
                  <c:v>43062</c:v>
                </c:pt>
                <c:pt idx="291">
                  <c:v>43063</c:v>
                </c:pt>
                <c:pt idx="292">
                  <c:v>43066</c:v>
                </c:pt>
                <c:pt idx="293">
                  <c:v>43067</c:v>
                </c:pt>
                <c:pt idx="294">
                  <c:v>43068</c:v>
                </c:pt>
                <c:pt idx="295">
                  <c:v>43069</c:v>
                </c:pt>
                <c:pt idx="296">
                  <c:v>43070</c:v>
                </c:pt>
                <c:pt idx="297">
                  <c:v>43073</c:v>
                </c:pt>
                <c:pt idx="298">
                  <c:v>43074</c:v>
                </c:pt>
                <c:pt idx="299">
                  <c:v>43075</c:v>
                </c:pt>
                <c:pt idx="300">
                  <c:v>43076</c:v>
                </c:pt>
                <c:pt idx="301">
                  <c:v>43077</c:v>
                </c:pt>
                <c:pt idx="302">
                  <c:v>43080</c:v>
                </c:pt>
                <c:pt idx="303">
                  <c:v>43081</c:v>
                </c:pt>
                <c:pt idx="304">
                  <c:v>43082</c:v>
                </c:pt>
                <c:pt idx="305">
                  <c:v>43083</c:v>
                </c:pt>
                <c:pt idx="306">
                  <c:v>43084</c:v>
                </c:pt>
                <c:pt idx="307">
                  <c:v>43087</c:v>
                </c:pt>
                <c:pt idx="308">
                  <c:v>43088</c:v>
                </c:pt>
                <c:pt idx="309">
                  <c:v>43089</c:v>
                </c:pt>
                <c:pt idx="310">
                  <c:v>43090</c:v>
                </c:pt>
                <c:pt idx="311">
                  <c:v>43091</c:v>
                </c:pt>
                <c:pt idx="312">
                  <c:v>43096</c:v>
                </c:pt>
                <c:pt idx="313">
                  <c:v>43097</c:v>
                </c:pt>
                <c:pt idx="314">
                  <c:v>43098</c:v>
                </c:pt>
                <c:pt idx="315">
                  <c:v>43102</c:v>
                </c:pt>
                <c:pt idx="316">
                  <c:v>43103</c:v>
                </c:pt>
                <c:pt idx="317">
                  <c:v>43104</c:v>
                </c:pt>
                <c:pt idx="318">
                  <c:v>43105</c:v>
                </c:pt>
                <c:pt idx="319">
                  <c:v>43108</c:v>
                </c:pt>
                <c:pt idx="320">
                  <c:v>43109</c:v>
                </c:pt>
                <c:pt idx="321">
                  <c:v>43110</c:v>
                </c:pt>
                <c:pt idx="322">
                  <c:v>43111</c:v>
                </c:pt>
                <c:pt idx="323">
                  <c:v>43112</c:v>
                </c:pt>
                <c:pt idx="324">
                  <c:v>43115</c:v>
                </c:pt>
                <c:pt idx="325">
                  <c:v>43116</c:v>
                </c:pt>
                <c:pt idx="326">
                  <c:v>43117</c:v>
                </c:pt>
                <c:pt idx="327">
                  <c:v>43118</c:v>
                </c:pt>
                <c:pt idx="328">
                  <c:v>43119</c:v>
                </c:pt>
                <c:pt idx="329">
                  <c:v>43122</c:v>
                </c:pt>
                <c:pt idx="330">
                  <c:v>43123</c:v>
                </c:pt>
                <c:pt idx="331">
                  <c:v>43124</c:v>
                </c:pt>
                <c:pt idx="332">
                  <c:v>43125</c:v>
                </c:pt>
                <c:pt idx="333">
                  <c:v>43126</c:v>
                </c:pt>
                <c:pt idx="334">
                  <c:v>43129</c:v>
                </c:pt>
                <c:pt idx="335">
                  <c:v>43130</c:v>
                </c:pt>
                <c:pt idx="336">
                  <c:v>43131</c:v>
                </c:pt>
                <c:pt idx="337">
                  <c:v>43132</c:v>
                </c:pt>
                <c:pt idx="338">
                  <c:v>43133</c:v>
                </c:pt>
                <c:pt idx="339">
                  <c:v>43136</c:v>
                </c:pt>
                <c:pt idx="340">
                  <c:v>43137</c:v>
                </c:pt>
                <c:pt idx="341">
                  <c:v>43138</c:v>
                </c:pt>
                <c:pt idx="342">
                  <c:v>43139</c:v>
                </c:pt>
                <c:pt idx="343">
                  <c:v>43140</c:v>
                </c:pt>
                <c:pt idx="344">
                  <c:v>43143</c:v>
                </c:pt>
                <c:pt idx="345">
                  <c:v>43144</c:v>
                </c:pt>
                <c:pt idx="346">
                  <c:v>43145</c:v>
                </c:pt>
                <c:pt idx="347">
                  <c:v>43146</c:v>
                </c:pt>
                <c:pt idx="348">
                  <c:v>43147</c:v>
                </c:pt>
                <c:pt idx="349">
                  <c:v>43150</c:v>
                </c:pt>
                <c:pt idx="350">
                  <c:v>43151</c:v>
                </c:pt>
                <c:pt idx="351">
                  <c:v>43152</c:v>
                </c:pt>
                <c:pt idx="352">
                  <c:v>43153</c:v>
                </c:pt>
                <c:pt idx="353">
                  <c:v>43154</c:v>
                </c:pt>
                <c:pt idx="354">
                  <c:v>43157</c:v>
                </c:pt>
                <c:pt idx="355">
                  <c:v>43158</c:v>
                </c:pt>
                <c:pt idx="356">
                  <c:v>43159</c:v>
                </c:pt>
                <c:pt idx="357">
                  <c:v>43160</c:v>
                </c:pt>
                <c:pt idx="358">
                  <c:v>43161</c:v>
                </c:pt>
                <c:pt idx="359">
                  <c:v>43164</c:v>
                </c:pt>
                <c:pt idx="360">
                  <c:v>43165</c:v>
                </c:pt>
                <c:pt idx="361">
                  <c:v>43166</c:v>
                </c:pt>
                <c:pt idx="362">
                  <c:v>43167</c:v>
                </c:pt>
                <c:pt idx="363">
                  <c:v>43168</c:v>
                </c:pt>
                <c:pt idx="364">
                  <c:v>43171</c:v>
                </c:pt>
                <c:pt idx="365">
                  <c:v>43172</c:v>
                </c:pt>
                <c:pt idx="366">
                  <c:v>43173</c:v>
                </c:pt>
                <c:pt idx="367">
                  <c:v>43174</c:v>
                </c:pt>
                <c:pt idx="368">
                  <c:v>43175</c:v>
                </c:pt>
                <c:pt idx="369">
                  <c:v>43178</c:v>
                </c:pt>
                <c:pt idx="370">
                  <c:v>43179</c:v>
                </c:pt>
                <c:pt idx="371">
                  <c:v>43180</c:v>
                </c:pt>
                <c:pt idx="372">
                  <c:v>43181</c:v>
                </c:pt>
                <c:pt idx="373">
                  <c:v>43182</c:v>
                </c:pt>
                <c:pt idx="374">
                  <c:v>43185</c:v>
                </c:pt>
                <c:pt idx="375">
                  <c:v>43186</c:v>
                </c:pt>
                <c:pt idx="376">
                  <c:v>43187</c:v>
                </c:pt>
                <c:pt idx="377">
                  <c:v>43188</c:v>
                </c:pt>
                <c:pt idx="378">
                  <c:v>43193</c:v>
                </c:pt>
                <c:pt idx="379">
                  <c:v>43194</c:v>
                </c:pt>
                <c:pt idx="380">
                  <c:v>43195</c:v>
                </c:pt>
                <c:pt idx="381">
                  <c:v>43196</c:v>
                </c:pt>
                <c:pt idx="382">
                  <c:v>43199</c:v>
                </c:pt>
                <c:pt idx="383">
                  <c:v>43200</c:v>
                </c:pt>
                <c:pt idx="384">
                  <c:v>43201</c:v>
                </c:pt>
                <c:pt idx="385">
                  <c:v>43202</c:v>
                </c:pt>
                <c:pt idx="386">
                  <c:v>43203</c:v>
                </c:pt>
                <c:pt idx="387">
                  <c:v>43206</c:v>
                </c:pt>
                <c:pt idx="388">
                  <c:v>43207</c:v>
                </c:pt>
                <c:pt idx="389">
                  <c:v>43208</c:v>
                </c:pt>
                <c:pt idx="390">
                  <c:v>43209</c:v>
                </c:pt>
                <c:pt idx="391">
                  <c:v>43210</c:v>
                </c:pt>
                <c:pt idx="392">
                  <c:v>43213</c:v>
                </c:pt>
                <c:pt idx="393">
                  <c:v>43214</c:v>
                </c:pt>
                <c:pt idx="394">
                  <c:v>43215</c:v>
                </c:pt>
                <c:pt idx="395">
                  <c:v>43216</c:v>
                </c:pt>
                <c:pt idx="396">
                  <c:v>43217</c:v>
                </c:pt>
                <c:pt idx="397">
                  <c:v>43220</c:v>
                </c:pt>
                <c:pt idx="398">
                  <c:v>43221</c:v>
                </c:pt>
                <c:pt idx="399">
                  <c:v>43222</c:v>
                </c:pt>
                <c:pt idx="400">
                  <c:v>43223</c:v>
                </c:pt>
                <c:pt idx="401">
                  <c:v>43224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43234</c:v>
                </c:pt>
                <c:pt idx="407">
                  <c:v>43235</c:v>
                </c:pt>
                <c:pt idx="408">
                  <c:v>43236</c:v>
                </c:pt>
                <c:pt idx="409">
                  <c:v>43237</c:v>
                </c:pt>
                <c:pt idx="410">
                  <c:v>43238</c:v>
                </c:pt>
                <c:pt idx="411">
                  <c:v>43241</c:v>
                </c:pt>
                <c:pt idx="412">
                  <c:v>43242</c:v>
                </c:pt>
                <c:pt idx="413">
                  <c:v>43243</c:v>
                </c:pt>
                <c:pt idx="414">
                  <c:v>43244</c:v>
                </c:pt>
                <c:pt idx="415">
                  <c:v>43245</c:v>
                </c:pt>
                <c:pt idx="416">
                  <c:v>43249</c:v>
                </c:pt>
                <c:pt idx="417">
                  <c:v>43250</c:v>
                </c:pt>
                <c:pt idx="418">
                  <c:v>43251</c:v>
                </c:pt>
                <c:pt idx="419">
                  <c:v>43252</c:v>
                </c:pt>
                <c:pt idx="420">
                  <c:v>43255</c:v>
                </c:pt>
                <c:pt idx="421">
                  <c:v>43256</c:v>
                </c:pt>
                <c:pt idx="422">
                  <c:v>43257</c:v>
                </c:pt>
                <c:pt idx="423">
                  <c:v>43258</c:v>
                </c:pt>
                <c:pt idx="424">
                  <c:v>43259</c:v>
                </c:pt>
                <c:pt idx="425">
                  <c:v>43262</c:v>
                </c:pt>
                <c:pt idx="426">
                  <c:v>43263</c:v>
                </c:pt>
                <c:pt idx="427">
                  <c:v>43264</c:v>
                </c:pt>
                <c:pt idx="428">
                  <c:v>43265</c:v>
                </c:pt>
                <c:pt idx="429">
                  <c:v>43266</c:v>
                </c:pt>
                <c:pt idx="430">
                  <c:v>43269</c:v>
                </c:pt>
                <c:pt idx="431">
                  <c:v>43270</c:v>
                </c:pt>
                <c:pt idx="432">
                  <c:v>43271</c:v>
                </c:pt>
                <c:pt idx="433">
                  <c:v>43272</c:v>
                </c:pt>
                <c:pt idx="434">
                  <c:v>43273</c:v>
                </c:pt>
                <c:pt idx="435">
                  <c:v>43276</c:v>
                </c:pt>
                <c:pt idx="436">
                  <c:v>43277</c:v>
                </c:pt>
                <c:pt idx="437">
                  <c:v>43278</c:v>
                </c:pt>
                <c:pt idx="438">
                  <c:v>43279</c:v>
                </c:pt>
                <c:pt idx="439">
                  <c:v>43280</c:v>
                </c:pt>
                <c:pt idx="440">
                  <c:v>43283</c:v>
                </c:pt>
                <c:pt idx="441">
                  <c:v>43284</c:v>
                </c:pt>
                <c:pt idx="442">
                  <c:v>43285</c:v>
                </c:pt>
                <c:pt idx="443">
                  <c:v>43286</c:v>
                </c:pt>
                <c:pt idx="444">
                  <c:v>43287</c:v>
                </c:pt>
                <c:pt idx="445">
                  <c:v>43290</c:v>
                </c:pt>
                <c:pt idx="446">
                  <c:v>43291</c:v>
                </c:pt>
                <c:pt idx="447">
                  <c:v>43292</c:v>
                </c:pt>
                <c:pt idx="448">
                  <c:v>43293</c:v>
                </c:pt>
                <c:pt idx="449">
                  <c:v>43294</c:v>
                </c:pt>
                <c:pt idx="450">
                  <c:v>43297</c:v>
                </c:pt>
                <c:pt idx="451">
                  <c:v>43298</c:v>
                </c:pt>
                <c:pt idx="452">
                  <c:v>43299</c:v>
                </c:pt>
                <c:pt idx="453">
                  <c:v>43300</c:v>
                </c:pt>
                <c:pt idx="454">
                  <c:v>43301</c:v>
                </c:pt>
                <c:pt idx="455">
                  <c:v>43304</c:v>
                </c:pt>
                <c:pt idx="456">
                  <c:v>43305</c:v>
                </c:pt>
                <c:pt idx="457">
                  <c:v>43306</c:v>
                </c:pt>
                <c:pt idx="458">
                  <c:v>43307</c:v>
                </c:pt>
                <c:pt idx="459">
                  <c:v>43308</c:v>
                </c:pt>
                <c:pt idx="460">
                  <c:v>43311</c:v>
                </c:pt>
                <c:pt idx="461">
                  <c:v>43312</c:v>
                </c:pt>
                <c:pt idx="462">
                  <c:v>43313</c:v>
                </c:pt>
                <c:pt idx="463">
                  <c:v>43314</c:v>
                </c:pt>
                <c:pt idx="464">
                  <c:v>43315</c:v>
                </c:pt>
                <c:pt idx="465">
                  <c:v>43318</c:v>
                </c:pt>
                <c:pt idx="466">
                  <c:v>43319</c:v>
                </c:pt>
                <c:pt idx="467">
                  <c:v>43320</c:v>
                </c:pt>
                <c:pt idx="468">
                  <c:v>43321</c:v>
                </c:pt>
                <c:pt idx="469">
                  <c:v>43322</c:v>
                </c:pt>
                <c:pt idx="470">
                  <c:v>43325</c:v>
                </c:pt>
                <c:pt idx="471">
                  <c:v>43326</c:v>
                </c:pt>
                <c:pt idx="472">
                  <c:v>43327</c:v>
                </c:pt>
                <c:pt idx="473">
                  <c:v>43328</c:v>
                </c:pt>
                <c:pt idx="474">
                  <c:v>43329</c:v>
                </c:pt>
                <c:pt idx="475">
                  <c:v>43332</c:v>
                </c:pt>
                <c:pt idx="476">
                  <c:v>43333</c:v>
                </c:pt>
                <c:pt idx="477">
                  <c:v>43334</c:v>
                </c:pt>
                <c:pt idx="478">
                  <c:v>43335</c:v>
                </c:pt>
                <c:pt idx="479">
                  <c:v>43336</c:v>
                </c:pt>
                <c:pt idx="480">
                  <c:v>43340</c:v>
                </c:pt>
                <c:pt idx="481">
                  <c:v>43341</c:v>
                </c:pt>
                <c:pt idx="482">
                  <c:v>43342</c:v>
                </c:pt>
                <c:pt idx="483">
                  <c:v>43343</c:v>
                </c:pt>
                <c:pt idx="484">
                  <c:v>43346</c:v>
                </c:pt>
                <c:pt idx="485">
                  <c:v>43347</c:v>
                </c:pt>
                <c:pt idx="486">
                  <c:v>43348</c:v>
                </c:pt>
                <c:pt idx="487">
                  <c:v>43349</c:v>
                </c:pt>
                <c:pt idx="488">
                  <c:v>43350</c:v>
                </c:pt>
                <c:pt idx="489">
                  <c:v>43353</c:v>
                </c:pt>
                <c:pt idx="490">
                  <c:v>43354</c:v>
                </c:pt>
                <c:pt idx="491">
                  <c:v>43355</c:v>
                </c:pt>
                <c:pt idx="492">
                  <c:v>43356</c:v>
                </c:pt>
                <c:pt idx="493">
                  <c:v>43357</c:v>
                </c:pt>
                <c:pt idx="494">
                  <c:v>43360</c:v>
                </c:pt>
                <c:pt idx="495">
                  <c:v>43361</c:v>
                </c:pt>
                <c:pt idx="496">
                  <c:v>43362</c:v>
                </c:pt>
                <c:pt idx="497">
                  <c:v>43363</c:v>
                </c:pt>
                <c:pt idx="498">
                  <c:v>43364</c:v>
                </c:pt>
                <c:pt idx="499">
                  <c:v>43367</c:v>
                </c:pt>
                <c:pt idx="500">
                  <c:v>43368</c:v>
                </c:pt>
                <c:pt idx="501">
                  <c:v>43369</c:v>
                </c:pt>
                <c:pt idx="502">
                  <c:v>43370</c:v>
                </c:pt>
                <c:pt idx="503">
                  <c:v>43371</c:v>
                </c:pt>
                <c:pt idx="504">
                  <c:v>43374</c:v>
                </c:pt>
                <c:pt idx="505">
                  <c:v>43375</c:v>
                </c:pt>
                <c:pt idx="506">
                  <c:v>43376</c:v>
                </c:pt>
                <c:pt idx="507">
                  <c:v>43377</c:v>
                </c:pt>
                <c:pt idx="508">
                  <c:v>43378</c:v>
                </c:pt>
                <c:pt idx="509">
                  <c:v>43381</c:v>
                </c:pt>
                <c:pt idx="510">
                  <c:v>43382</c:v>
                </c:pt>
                <c:pt idx="511">
                  <c:v>43383</c:v>
                </c:pt>
                <c:pt idx="512">
                  <c:v>43384</c:v>
                </c:pt>
                <c:pt idx="513">
                  <c:v>43385</c:v>
                </c:pt>
                <c:pt idx="514">
                  <c:v>43388</c:v>
                </c:pt>
                <c:pt idx="515">
                  <c:v>43389</c:v>
                </c:pt>
                <c:pt idx="516">
                  <c:v>43390</c:v>
                </c:pt>
                <c:pt idx="517">
                  <c:v>43391</c:v>
                </c:pt>
                <c:pt idx="518">
                  <c:v>43392</c:v>
                </c:pt>
                <c:pt idx="519">
                  <c:v>43395</c:v>
                </c:pt>
                <c:pt idx="520">
                  <c:v>43396</c:v>
                </c:pt>
                <c:pt idx="521">
                  <c:v>43397</c:v>
                </c:pt>
                <c:pt idx="522">
                  <c:v>43398</c:v>
                </c:pt>
                <c:pt idx="523">
                  <c:v>43399</c:v>
                </c:pt>
                <c:pt idx="524">
                  <c:v>43402</c:v>
                </c:pt>
                <c:pt idx="525">
                  <c:v>43403</c:v>
                </c:pt>
                <c:pt idx="526">
                  <c:v>43404</c:v>
                </c:pt>
                <c:pt idx="527">
                  <c:v>43405</c:v>
                </c:pt>
                <c:pt idx="528">
                  <c:v>43406</c:v>
                </c:pt>
                <c:pt idx="529">
                  <c:v>43409</c:v>
                </c:pt>
                <c:pt idx="530">
                  <c:v>43410</c:v>
                </c:pt>
                <c:pt idx="531">
                  <c:v>43411</c:v>
                </c:pt>
                <c:pt idx="532">
                  <c:v>43412</c:v>
                </c:pt>
                <c:pt idx="533">
                  <c:v>43413</c:v>
                </c:pt>
                <c:pt idx="534">
                  <c:v>43416</c:v>
                </c:pt>
                <c:pt idx="535">
                  <c:v>43417</c:v>
                </c:pt>
                <c:pt idx="536">
                  <c:v>43418</c:v>
                </c:pt>
                <c:pt idx="537">
                  <c:v>43419</c:v>
                </c:pt>
                <c:pt idx="538">
                  <c:v>43420</c:v>
                </c:pt>
                <c:pt idx="539">
                  <c:v>43423</c:v>
                </c:pt>
                <c:pt idx="540">
                  <c:v>43424</c:v>
                </c:pt>
                <c:pt idx="541">
                  <c:v>43425</c:v>
                </c:pt>
                <c:pt idx="542">
                  <c:v>43426</c:v>
                </c:pt>
                <c:pt idx="543">
                  <c:v>43427</c:v>
                </c:pt>
                <c:pt idx="544">
                  <c:v>43430</c:v>
                </c:pt>
                <c:pt idx="545">
                  <c:v>43431</c:v>
                </c:pt>
                <c:pt idx="546">
                  <c:v>43432</c:v>
                </c:pt>
                <c:pt idx="547">
                  <c:v>43433</c:v>
                </c:pt>
                <c:pt idx="548">
                  <c:v>43434</c:v>
                </c:pt>
                <c:pt idx="549">
                  <c:v>43437</c:v>
                </c:pt>
                <c:pt idx="550">
                  <c:v>43438</c:v>
                </c:pt>
                <c:pt idx="551">
                  <c:v>43439</c:v>
                </c:pt>
                <c:pt idx="552">
                  <c:v>43440</c:v>
                </c:pt>
                <c:pt idx="553">
                  <c:v>43441</c:v>
                </c:pt>
                <c:pt idx="554">
                  <c:v>43444</c:v>
                </c:pt>
                <c:pt idx="555">
                  <c:v>43445</c:v>
                </c:pt>
                <c:pt idx="556">
                  <c:v>43446</c:v>
                </c:pt>
                <c:pt idx="557">
                  <c:v>43447</c:v>
                </c:pt>
                <c:pt idx="558">
                  <c:v>43448</c:v>
                </c:pt>
                <c:pt idx="559">
                  <c:v>43451</c:v>
                </c:pt>
                <c:pt idx="560">
                  <c:v>43452</c:v>
                </c:pt>
                <c:pt idx="561">
                  <c:v>43453</c:v>
                </c:pt>
                <c:pt idx="562">
                  <c:v>43454</c:v>
                </c:pt>
                <c:pt idx="563">
                  <c:v>43455</c:v>
                </c:pt>
                <c:pt idx="564">
                  <c:v>43458</c:v>
                </c:pt>
                <c:pt idx="565">
                  <c:v>43460</c:v>
                </c:pt>
                <c:pt idx="566">
                  <c:v>43461</c:v>
                </c:pt>
                <c:pt idx="567">
                  <c:v>43462</c:v>
                </c:pt>
                <c:pt idx="568">
                  <c:v>43465</c:v>
                </c:pt>
                <c:pt idx="569">
                  <c:v>43467</c:v>
                </c:pt>
                <c:pt idx="570">
                  <c:v>43468</c:v>
                </c:pt>
                <c:pt idx="571">
                  <c:v>43469</c:v>
                </c:pt>
                <c:pt idx="572">
                  <c:v>43472</c:v>
                </c:pt>
                <c:pt idx="573">
                  <c:v>43473</c:v>
                </c:pt>
                <c:pt idx="574">
                  <c:v>43474</c:v>
                </c:pt>
                <c:pt idx="575" formatCode="[$-409]d\-mmm\-yy;@">
                  <c:v>43475</c:v>
                </c:pt>
                <c:pt idx="576" formatCode="[$-409]d\-mmm\-yy;@">
                  <c:v>43476</c:v>
                </c:pt>
                <c:pt idx="577" formatCode="[$-409]d\-mmm\-yy;@">
                  <c:v>43479</c:v>
                </c:pt>
                <c:pt idx="578" formatCode="[$-409]d\-mmm\-yy;@">
                  <c:v>43480</c:v>
                </c:pt>
                <c:pt idx="579" formatCode="[$-409]d\-mmm\-yy;@">
                  <c:v>43481</c:v>
                </c:pt>
                <c:pt idx="580" formatCode="[$-409]d\-mmm\-yy;@">
                  <c:v>43482</c:v>
                </c:pt>
                <c:pt idx="581" formatCode="[$-409]d\-mmm\-yy;@">
                  <c:v>43483</c:v>
                </c:pt>
                <c:pt idx="582">
                  <c:v>43486</c:v>
                </c:pt>
                <c:pt idx="583">
                  <c:v>43487</c:v>
                </c:pt>
                <c:pt idx="584">
                  <c:v>43488</c:v>
                </c:pt>
                <c:pt idx="585">
                  <c:v>43489</c:v>
                </c:pt>
                <c:pt idx="586">
                  <c:v>43490</c:v>
                </c:pt>
                <c:pt idx="587">
                  <c:v>43493</c:v>
                </c:pt>
                <c:pt idx="588">
                  <c:v>43494</c:v>
                </c:pt>
                <c:pt idx="589">
                  <c:v>43495</c:v>
                </c:pt>
                <c:pt idx="590">
                  <c:v>43496</c:v>
                </c:pt>
                <c:pt idx="591">
                  <c:v>43497</c:v>
                </c:pt>
                <c:pt idx="592">
                  <c:v>43500</c:v>
                </c:pt>
                <c:pt idx="593">
                  <c:v>43501</c:v>
                </c:pt>
                <c:pt idx="594">
                  <c:v>43502</c:v>
                </c:pt>
                <c:pt idx="595">
                  <c:v>43503</c:v>
                </c:pt>
                <c:pt idx="596">
                  <c:v>43504</c:v>
                </c:pt>
                <c:pt idx="597">
                  <c:v>43507</c:v>
                </c:pt>
                <c:pt idx="598">
                  <c:v>43508</c:v>
                </c:pt>
                <c:pt idx="599">
                  <c:v>43509</c:v>
                </c:pt>
                <c:pt idx="600">
                  <c:v>43510</c:v>
                </c:pt>
                <c:pt idx="601">
                  <c:v>43511</c:v>
                </c:pt>
                <c:pt idx="602">
                  <c:v>43514</c:v>
                </c:pt>
                <c:pt idx="603">
                  <c:v>43515</c:v>
                </c:pt>
                <c:pt idx="604">
                  <c:v>43516</c:v>
                </c:pt>
                <c:pt idx="605">
                  <c:v>43517</c:v>
                </c:pt>
                <c:pt idx="606">
                  <c:v>43518</c:v>
                </c:pt>
                <c:pt idx="607">
                  <c:v>43521</c:v>
                </c:pt>
                <c:pt idx="608">
                  <c:v>43522</c:v>
                </c:pt>
                <c:pt idx="609">
                  <c:v>43523</c:v>
                </c:pt>
                <c:pt idx="610">
                  <c:v>43524</c:v>
                </c:pt>
                <c:pt idx="611">
                  <c:v>43525</c:v>
                </c:pt>
                <c:pt idx="612">
                  <c:v>43528</c:v>
                </c:pt>
                <c:pt idx="613">
                  <c:v>43529</c:v>
                </c:pt>
                <c:pt idx="614">
                  <c:v>43530</c:v>
                </c:pt>
                <c:pt idx="615">
                  <c:v>43531</c:v>
                </c:pt>
                <c:pt idx="616">
                  <c:v>43532</c:v>
                </c:pt>
                <c:pt idx="617">
                  <c:v>43535</c:v>
                </c:pt>
                <c:pt idx="618">
                  <c:v>43536</c:v>
                </c:pt>
                <c:pt idx="619">
                  <c:v>43537</c:v>
                </c:pt>
                <c:pt idx="620">
                  <c:v>43538</c:v>
                </c:pt>
                <c:pt idx="621">
                  <c:v>43539</c:v>
                </c:pt>
                <c:pt idx="622">
                  <c:v>43542</c:v>
                </c:pt>
                <c:pt idx="623">
                  <c:v>43543</c:v>
                </c:pt>
                <c:pt idx="624">
                  <c:v>43544</c:v>
                </c:pt>
                <c:pt idx="625">
                  <c:v>43545</c:v>
                </c:pt>
                <c:pt idx="626">
                  <c:v>43546</c:v>
                </c:pt>
                <c:pt idx="627">
                  <c:v>43549</c:v>
                </c:pt>
                <c:pt idx="628">
                  <c:v>43550</c:v>
                </c:pt>
                <c:pt idx="629">
                  <c:v>43551</c:v>
                </c:pt>
                <c:pt idx="630">
                  <c:v>43552</c:v>
                </c:pt>
                <c:pt idx="631">
                  <c:v>43553</c:v>
                </c:pt>
                <c:pt idx="632">
                  <c:v>43556</c:v>
                </c:pt>
                <c:pt idx="633">
                  <c:v>43557</c:v>
                </c:pt>
                <c:pt idx="634">
                  <c:v>43558</c:v>
                </c:pt>
                <c:pt idx="635">
                  <c:v>43559</c:v>
                </c:pt>
                <c:pt idx="636">
                  <c:v>43560</c:v>
                </c:pt>
                <c:pt idx="637">
                  <c:v>43563</c:v>
                </c:pt>
                <c:pt idx="638">
                  <c:v>43564</c:v>
                </c:pt>
                <c:pt idx="639">
                  <c:v>43565</c:v>
                </c:pt>
                <c:pt idx="640">
                  <c:v>43566</c:v>
                </c:pt>
                <c:pt idx="641">
                  <c:v>43567</c:v>
                </c:pt>
                <c:pt idx="642">
                  <c:v>43570</c:v>
                </c:pt>
                <c:pt idx="643">
                  <c:v>43571</c:v>
                </c:pt>
                <c:pt idx="644">
                  <c:v>43572</c:v>
                </c:pt>
                <c:pt idx="645">
                  <c:v>43573</c:v>
                </c:pt>
                <c:pt idx="646">
                  <c:v>43574</c:v>
                </c:pt>
                <c:pt idx="647">
                  <c:v>43577</c:v>
                </c:pt>
                <c:pt idx="648">
                  <c:v>43578</c:v>
                </c:pt>
                <c:pt idx="649">
                  <c:v>43579</c:v>
                </c:pt>
                <c:pt idx="650">
                  <c:v>43580</c:v>
                </c:pt>
                <c:pt idx="651">
                  <c:v>43581</c:v>
                </c:pt>
                <c:pt idx="652">
                  <c:v>43584</c:v>
                </c:pt>
                <c:pt idx="653">
                  <c:v>43585</c:v>
                </c:pt>
                <c:pt idx="654">
                  <c:v>43586</c:v>
                </c:pt>
                <c:pt idx="655">
                  <c:v>43587</c:v>
                </c:pt>
                <c:pt idx="656">
                  <c:v>43588</c:v>
                </c:pt>
                <c:pt idx="657">
                  <c:v>43591</c:v>
                </c:pt>
                <c:pt idx="658">
                  <c:v>43592</c:v>
                </c:pt>
                <c:pt idx="659">
                  <c:v>43593</c:v>
                </c:pt>
                <c:pt idx="660">
                  <c:v>43594</c:v>
                </c:pt>
                <c:pt idx="661">
                  <c:v>43595</c:v>
                </c:pt>
                <c:pt idx="662">
                  <c:v>43598</c:v>
                </c:pt>
                <c:pt idx="663">
                  <c:v>43599</c:v>
                </c:pt>
                <c:pt idx="664">
                  <c:v>43600</c:v>
                </c:pt>
                <c:pt idx="665">
                  <c:v>43601</c:v>
                </c:pt>
                <c:pt idx="666">
                  <c:v>43602</c:v>
                </c:pt>
                <c:pt idx="667">
                  <c:v>43605</c:v>
                </c:pt>
                <c:pt idx="668">
                  <c:v>43606</c:v>
                </c:pt>
                <c:pt idx="669">
                  <c:v>43607</c:v>
                </c:pt>
                <c:pt idx="670">
                  <c:v>43608</c:v>
                </c:pt>
                <c:pt idx="671">
                  <c:v>43609</c:v>
                </c:pt>
                <c:pt idx="672">
                  <c:v>43612</c:v>
                </c:pt>
                <c:pt idx="673">
                  <c:v>43613</c:v>
                </c:pt>
                <c:pt idx="674">
                  <c:v>43614</c:v>
                </c:pt>
                <c:pt idx="675">
                  <c:v>43615</c:v>
                </c:pt>
                <c:pt idx="676">
                  <c:v>43616</c:v>
                </c:pt>
                <c:pt idx="677">
                  <c:v>43619</c:v>
                </c:pt>
                <c:pt idx="678">
                  <c:v>43620</c:v>
                </c:pt>
                <c:pt idx="679">
                  <c:v>43621</c:v>
                </c:pt>
                <c:pt idx="680">
                  <c:v>43622</c:v>
                </c:pt>
                <c:pt idx="681">
                  <c:v>43623</c:v>
                </c:pt>
                <c:pt idx="682">
                  <c:v>43626</c:v>
                </c:pt>
                <c:pt idx="683">
                  <c:v>43627</c:v>
                </c:pt>
                <c:pt idx="684">
                  <c:v>43628</c:v>
                </c:pt>
                <c:pt idx="685">
                  <c:v>43629</c:v>
                </c:pt>
                <c:pt idx="686">
                  <c:v>43630</c:v>
                </c:pt>
                <c:pt idx="687">
                  <c:v>43633</c:v>
                </c:pt>
                <c:pt idx="688">
                  <c:v>43634</c:v>
                </c:pt>
                <c:pt idx="689">
                  <c:v>43635</c:v>
                </c:pt>
                <c:pt idx="690">
                  <c:v>43636</c:v>
                </c:pt>
                <c:pt idx="691">
                  <c:v>43637</c:v>
                </c:pt>
                <c:pt idx="692">
                  <c:v>43640</c:v>
                </c:pt>
                <c:pt idx="693">
                  <c:v>43641</c:v>
                </c:pt>
                <c:pt idx="694">
                  <c:v>43642</c:v>
                </c:pt>
                <c:pt idx="695">
                  <c:v>43643</c:v>
                </c:pt>
                <c:pt idx="696">
                  <c:v>43644</c:v>
                </c:pt>
                <c:pt idx="697">
                  <c:v>43647</c:v>
                </c:pt>
                <c:pt idx="698">
                  <c:v>43648</c:v>
                </c:pt>
                <c:pt idx="699">
                  <c:v>43649</c:v>
                </c:pt>
                <c:pt idx="700">
                  <c:v>43650</c:v>
                </c:pt>
                <c:pt idx="701">
                  <c:v>43651</c:v>
                </c:pt>
                <c:pt idx="702">
                  <c:v>43654</c:v>
                </c:pt>
                <c:pt idx="703">
                  <c:v>43655</c:v>
                </c:pt>
                <c:pt idx="704">
                  <c:v>43656</c:v>
                </c:pt>
                <c:pt idx="705">
                  <c:v>43657</c:v>
                </c:pt>
                <c:pt idx="706">
                  <c:v>43658</c:v>
                </c:pt>
                <c:pt idx="707">
                  <c:v>43661</c:v>
                </c:pt>
                <c:pt idx="708">
                  <c:v>43662</c:v>
                </c:pt>
                <c:pt idx="709">
                  <c:v>43663</c:v>
                </c:pt>
                <c:pt idx="710">
                  <c:v>43664</c:v>
                </c:pt>
                <c:pt idx="711">
                  <c:v>43665</c:v>
                </c:pt>
                <c:pt idx="712">
                  <c:v>43668</c:v>
                </c:pt>
                <c:pt idx="713">
                  <c:v>43669</c:v>
                </c:pt>
                <c:pt idx="714">
                  <c:v>43670</c:v>
                </c:pt>
                <c:pt idx="715">
                  <c:v>43671</c:v>
                </c:pt>
                <c:pt idx="716">
                  <c:v>43672</c:v>
                </c:pt>
                <c:pt idx="717">
                  <c:v>43675</c:v>
                </c:pt>
                <c:pt idx="718">
                  <c:v>43676</c:v>
                </c:pt>
                <c:pt idx="719">
                  <c:v>43677</c:v>
                </c:pt>
                <c:pt idx="720">
                  <c:v>43678</c:v>
                </c:pt>
                <c:pt idx="721">
                  <c:v>43679</c:v>
                </c:pt>
                <c:pt idx="722">
                  <c:v>43682</c:v>
                </c:pt>
                <c:pt idx="723">
                  <c:v>43683</c:v>
                </c:pt>
                <c:pt idx="724">
                  <c:v>43684</c:v>
                </c:pt>
                <c:pt idx="725">
                  <c:v>43685</c:v>
                </c:pt>
                <c:pt idx="726">
                  <c:v>43686</c:v>
                </c:pt>
                <c:pt idx="727">
                  <c:v>43689</c:v>
                </c:pt>
                <c:pt idx="728">
                  <c:v>43690</c:v>
                </c:pt>
                <c:pt idx="729">
                  <c:v>43691</c:v>
                </c:pt>
                <c:pt idx="730">
                  <c:v>43692</c:v>
                </c:pt>
                <c:pt idx="731">
                  <c:v>43693</c:v>
                </c:pt>
                <c:pt idx="732">
                  <c:v>43696</c:v>
                </c:pt>
                <c:pt idx="733">
                  <c:v>43697</c:v>
                </c:pt>
                <c:pt idx="734">
                  <c:v>43698</c:v>
                </c:pt>
                <c:pt idx="735">
                  <c:v>43699</c:v>
                </c:pt>
                <c:pt idx="736">
                  <c:v>43700</c:v>
                </c:pt>
                <c:pt idx="737">
                  <c:v>43704</c:v>
                </c:pt>
                <c:pt idx="738">
                  <c:v>43705</c:v>
                </c:pt>
                <c:pt idx="739">
                  <c:v>43706</c:v>
                </c:pt>
                <c:pt idx="740">
                  <c:v>43707</c:v>
                </c:pt>
                <c:pt idx="741">
                  <c:v>43710</c:v>
                </c:pt>
                <c:pt idx="742">
                  <c:v>43711</c:v>
                </c:pt>
                <c:pt idx="743">
                  <c:v>43712</c:v>
                </c:pt>
                <c:pt idx="744">
                  <c:v>43713</c:v>
                </c:pt>
                <c:pt idx="745">
                  <c:v>43714</c:v>
                </c:pt>
                <c:pt idx="746">
                  <c:v>43717</c:v>
                </c:pt>
                <c:pt idx="747">
                  <c:v>43718</c:v>
                </c:pt>
                <c:pt idx="748">
                  <c:v>43719</c:v>
                </c:pt>
                <c:pt idx="749">
                  <c:v>43720</c:v>
                </c:pt>
                <c:pt idx="751">
                  <c:v>43721</c:v>
                </c:pt>
                <c:pt idx="752">
                  <c:v>43722</c:v>
                </c:pt>
                <c:pt idx="753">
                  <c:v>43723</c:v>
                </c:pt>
                <c:pt idx="754">
                  <c:v>43724</c:v>
                </c:pt>
                <c:pt idx="755">
                  <c:v>43725</c:v>
                </c:pt>
                <c:pt idx="756">
                  <c:v>43726</c:v>
                </c:pt>
                <c:pt idx="757">
                  <c:v>43727</c:v>
                </c:pt>
                <c:pt idx="758">
                  <c:v>43728</c:v>
                </c:pt>
                <c:pt idx="759">
                  <c:v>43729</c:v>
                </c:pt>
                <c:pt idx="760">
                  <c:v>43730</c:v>
                </c:pt>
                <c:pt idx="761">
                  <c:v>43731</c:v>
                </c:pt>
                <c:pt idx="762">
                  <c:v>43732</c:v>
                </c:pt>
                <c:pt idx="763">
                  <c:v>43733</c:v>
                </c:pt>
                <c:pt idx="764">
                  <c:v>43734</c:v>
                </c:pt>
                <c:pt idx="765">
                  <c:v>43735</c:v>
                </c:pt>
                <c:pt idx="766">
                  <c:v>43736</c:v>
                </c:pt>
                <c:pt idx="767">
                  <c:v>43737</c:v>
                </c:pt>
                <c:pt idx="768">
                  <c:v>43738</c:v>
                </c:pt>
                <c:pt idx="769">
                  <c:v>43739</c:v>
                </c:pt>
                <c:pt idx="770">
                  <c:v>43740</c:v>
                </c:pt>
                <c:pt idx="771">
                  <c:v>43741</c:v>
                </c:pt>
                <c:pt idx="772">
                  <c:v>43742</c:v>
                </c:pt>
                <c:pt idx="773">
                  <c:v>43743</c:v>
                </c:pt>
                <c:pt idx="774">
                  <c:v>43744</c:v>
                </c:pt>
                <c:pt idx="775">
                  <c:v>43745</c:v>
                </c:pt>
                <c:pt idx="776">
                  <c:v>43746</c:v>
                </c:pt>
                <c:pt idx="777">
                  <c:v>43747</c:v>
                </c:pt>
                <c:pt idx="778">
                  <c:v>43748</c:v>
                </c:pt>
                <c:pt idx="779">
                  <c:v>43749</c:v>
                </c:pt>
                <c:pt idx="780">
                  <c:v>43750</c:v>
                </c:pt>
                <c:pt idx="781">
                  <c:v>43751</c:v>
                </c:pt>
                <c:pt idx="782">
                  <c:v>43752</c:v>
                </c:pt>
                <c:pt idx="783">
                  <c:v>43753</c:v>
                </c:pt>
                <c:pt idx="784">
                  <c:v>43754</c:v>
                </c:pt>
                <c:pt idx="785">
                  <c:v>43755</c:v>
                </c:pt>
                <c:pt idx="786">
                  <c:v>43756</c:v>
                </c:pt>
                <c:pt idx="787">
                  <c:v>43757</c:v>
                </c:pt>
                <c:pt idx="788">
                  <c:v>43758</c:v>
                </c:pt>
                <c:pt idx="789">
                  <c:v>43759</c:v>
                </c:pt>
                <c:pt idx="790">
                  <c:v>43760</c:v>
                </c:pt>
                <c:pt idx="791">
                  <c:v>43761</c:v>
                </c:pt>
                <c:pt idx="792">
                  <c:v>43762</c:v>
                </c:pt>
                <c:pt idx="793">
                  <c:v>43763</c:v>
                </c:pt>
                <c:pt idx="794">
                  <c:v>43764</c:v>
                </c:pt>
                <c:pt idx="795">
                  <c:v>43765</c:v>
                </c:pt>
                <c:pt idx="796">
                  <c:v>43766</c:v>
                </c:pt>
                <c:pt idx="797">
                  <c:v>43767</c:v>
                </c:pt>
                <c:pt idx="798">
                  <c:v>43768</c:v>
                </c:pt>
                <c:pt idx="799">
                  <c:v>43769</c:v>
                </c:pt>
                <c:pt idx="800">
                  <c:v>43770</c:v>
                </c:pt>
                <c:pt idx="801">
                  <c:v>43771</c:v>
                </c:pt>
                <c:pt idx="802">
                  <c:v>43772</c:v>
                </c:pt>
                <c:pt idx="803">
                  <c:v>43773</c:v>
                </c:pt>
                <c:pt idx="804">
                  <c:v>43774</c:v>
                </c:pt>
                <c:pt idx="805">
                  <c:v>43775</c:v>
                </c:pt>
                <c:pt idx="806">
                  <c:v>43776</c:v>
                </c:pt>
                <c:pt idx="807">
                  <c:v>43777</c:v>
                </c:pt>
                <c:pt idx="808">
                  <c:v>43778</c:v>
                </c:pt>
                <c:pt idx="809">
                  <c:v>43779</c:v>
                </c:pt>
                <c:pt idx="810">
                  <c:v>43780</c:v>
                </c:pt>
                <c:pt idx="811">
                  <c:v>43781</c:v>
                </c:pt>
                <c:pt idx="812">
                  <c:v>43782</c:v>
                </c:pt>
                <c:pt idx="813">
                  <c:v>43783</c:v>
                </c:pt>
                <c:pt idx="814">
                  <c:v>43784</c:v>
                </c:pt>
                <c:pt idx="815">
                  <c:v>43785</c:v>
                </c:pt>
                <c:pt idx="816">
                  <c:v>43786</c:v>
                </c:pt>
                <c:pt idx="817">
                  <c:v>43787</c:v>
                </c:pt>
                <c:pt idx="818">
                  <c:v>43788</c:v>
                </c:pt>
                <c:pt idx="819">
                  <c:v>43789</c:v>
                </c:pt>
                <c:pt idx="820">
                  <c:v>43790</c:v>
                </c:pt>
                <c:pt idx="821">
                  <c:v>43791</c:v>
                </c:pt>
                <c:pt idx="822">
                  <c:v>43792</c:v>
                </c:pt>
                <c:pt idx="823">
                  <c:v>43793</c:v>
                </c:pt>
                <c:pt idx="824">
                  <c:v>43794</c:v>
                </c:pt>
                <c:pt idx="825">
                  <c:v>43795</c:v>
                </c:pt>
                <c:pt idx="826">
                  <c:v>43796</c:v>
                </c:pt>
                <c:pt idx="827">
                  <c:v>43797</c:v>
                </c:pt>
                <c:pt idx="828">
                  <c:v>43798</c:v>
                </c:pt>
                <c:pt idx="829">
                  <c:v>43799</c:v>
                </c:pt>
              </c:numCache>
            </c:numRef>
          </c:cat>
          <c:val>
            <c:numRef>
              <c:f>'LME - Daily'!$D$3:$D$832</c:f>
              <c:numCache>
                <c:formatCode>0.000</c:formatCode>
                <c:ptCount val="830"/>
                <c:pt idx="0">
                  <c:v>10.19</c:v>
                </c:pt>
                <c:pt idx="1">
                  <c:v>10.154999999999999</c:v>
                </c:pt>
                <c:pt idx="2">
                  <c:v>9.9700000000000006</c:v>
                </c:pt>
                <c:pt idx="3">
                  <c:v>10.119999999999999</c:v>
                </c:pt>
                <c:pt idx="4">
                  <c:v>10.26</c:v>
                </c:pt>
                <c:pt idx="5">
                  <c:v>10.305</c:v>
                </c:pt>
                <c:pt idx="6">
                  <c:v>10.414999999999999</c:v>
                </c:pt>
                <c:pt idx="7">
                  <c:v>10.574999999999999</c:v>
                </c:pt>
                <c:pt idx="8">
                  <c:v>10.414999999999999</c:v>
                </c:pt>
                <c:pt idx="9">
                  <c:v>10.435</c:v>
                </c:pt>
                <c:pt idx="10">
                  <c:v>10.4</c:v>
                </c:pt>
                <c:pt idx="11">
                  <c:v>10.335000000000001</c:v>
                </c:pt>
                <c:pt idx="12">
                  <c:v>10.28</c:v>
                </c:pt>
                <c:pt idx="13">
                  <c:v>10.164999999999999</c:v>
                </c:pt>
                <c:pt idx="14">
                  <c:v>9.9949999999999992</c:v>
                </c:pt>
                <c:pt idx="15">
                  <c:v>10.02</c:v>
                </c:pt>
                <c:pt idx="16">
                  <c:v>10.255000000000001</c:v>
                </c:pt>
                <c:pt idx="17">
                  <c:v>10.15</c:v>
                </c:pt>
                <c:pt idx="18">
                  <c:v>10.265000000000001</c:v>
                </c:pt>
                <c:pt idx="19">
                  <c:v>10.34</c:v>
                </c:pt>
                <c:pt idx="20">
                  <c:v>10.55</c:v>
                </c:pt>
                <c:pt idx="21">
                  <c:v>10.445</c:v>
                </c:pt>
                <c:pt idx="22">
                  <c:v>10.355</c:v>
                </c:pt>
                <c:pt idx="23">
                  <c:v>10.44</c:v>
                </c:pt>
                <c:pt idx="24">
                  <c:v>10.385</c:v>
                </c:pt>
                <c:pt idx="25">
                  <c:v>10.93</c:v>
                </c:pt>
                <c:pt idx="26">
                  <c:v>11.14</c:v>
                </c:pt>
                <c:pt idx="27">
                  <c:v>11.45</c:v>
                </c:pt>
                <c:pt idx="28">
                  <c:v>11.71</c:v>
                </c:pt>
                <c:pt idx="29">
                  <c:v>11.734999999999999</c:v>
                </c:pt>
                <c:pt idx="30">
                  <c:v>11.135</c:v>
                </c:pt>
                <c:pt idx="31">
                  <c:v>11.154999999999999</c:v>
                </c:pt>
                <c:pt idx="32">
                  <c:v>11.205</c:v>
                </c:pt>
                <c:pt idx="33">
                  <c:v>11.24</c:v>
                </c:pt>
                <c:pt idx="34">
                  <c:v>11.08</c:v>
                </c:pt>
                <c:pt idx="35">
                  <c:v>11.154999999999999</c:v>
                </c:pt>
                <c:pt idx="36">
                  <c:v>11.38</c:v>
                </c:pt>
                <c:pt idx="37">
                  <c:v>11.225</c:v>
                </c:pt>
                <c:pt idx="38">
                  <c:v>11.57</c:v>
                </c:pt>
                <c:pt idx="39">
                  <c:v>11.465</c:v>
                </c:pt>
                <c:pt idx="40">
                  <c:v>11.68</c:v>
                </c:pt>
                <c:pt idx="41">
                  <c:v>11.3</c:v>
                </c:pt>
                <c:pt idx="42">
                  <c:v>10.965</c:v>
                </c:pt>
                <c:pt idx="43">
                  <c:v>11.21</c:v>
                </c:pt>
                <c:pt idx="44">
                  <c:v>11.125</c:v>
                </c:pt>
                <c:pt idx="45">
                  <c:v>11.68</c:v>
                </c:pt>
                <c:pt idx="46">
                  <c:v>11.52</c:v>
                </c:pt>
                <c:pt idx="47">
                  <c:v>11.55</c:v>
                </c:pt>
                <c:pt idx="48">
                  <c:v>11.37</c:v>
                </c:pt>
                <c:pt idx="49">
                  <c:v>11.33</c:v>
                </c:pt>
                <c:pt idx="50">
                  <c:v>11.275</c:v>
                </c:pt>
                <c:pt idx="51">
                  <c:v>11.41</c:v>
                </c:pt>
                <c:pt idx="52">
                  <c:v>11.365</c:v>
                </c:pt>
                <c:pt idx="53">
                  <c:v>11.244999999999999</c:v>
                </c:pt>
                <c:pt idx="54">
                  <c:v>11.13</c:v>
                </c:pt>
                <c:pt idx="55">
                  <c:v>10.85</c:v>
                </c:pt>
                <c:pt idx="56">
                  <c:v>10.98</c:v>
                </c:pt>
                <c:pt idx="57">
                  <c:v>10.885</c:v>
                </c:pt>
                <c:pt idx="58">
                  <c:v>10.585000000000001</c:v>
                </c:pt>
                <c:pt idx="59">
                  <c:v>10.57</c:v>
                </c:pt>
                <c:pt idx="60">
                  <c:v>10.14</c:v>
                </c:pt>
                <c:pt idx="61">
                  <c:v>10.035</c:v>
                </c:pt>
                <c:pt idx="62">
                  <c:v>10.01</c:v>
                </c:pt>
                <c:pt idx="63">
                  <c:v>10.205</c:v>
                </c:pt>
                <c:pt idx="64">
                  <c:v>9.9749999999999996</c:v>
                </c:pt>
                <c:pt idx="65">
                  <c:v>10.23</c:v>
                </c:pt>
                <c:pt idx="66">
                  <c:v>10.185</c:v>
                </c:pt>
                <c:pt idx="67">
                  <c:v>10.244999999999999</c:v>
                </c:pt>
                <c:pt idx="68">
                  <c:v>10.435</c:v>
                </c:pt>
                <c:pt idx="69">
                  <c:v>10.45</c:v>
                </c:pt>
                <c:pt idx="70">
                  <c:v>9.9749999999999996</c:v>
                </c:pt>
                <c:pt idx="71">
                  <c:v>10.115</c:v>
                </c:pt>
                <c:pt idx="72">
                  <c:v>10.234999999999999</c:v>
                </c:pt>
                <c:pt idx="73">
                  <c:v>10.175000000000001</c:v>
                </c:pt>
                <c:pt idx="74">
                  <c:v>10.16</c:v>
                </c:pt>
                <c:pt idx="75">
                  <c:v>10.050000000000001</c:v>
                </c:pt>
                <c:pt idx="76">
                  <c:v>9.7349999999999994</c:v>
                </c:pt>
                <c:pt idx="77">
                  <c:v>9.77</c:v>
                </c:pt>
                <c:pt idx="78">
                  <c:v>9.7650000000000006</c:v>
                </c:pt>
                <c:pt idx="79">
                  <c:v>9.6349999999999998</c:v>
                </c:pt>
                <c:pt idx="80">
                  <c:v>9.5649999999999995</c:v>
                </c:pt>
                <c:pt idx="81">
                  <c:v>9.3800000000000008</c:v>
                </c:pt>
                <c:pt idx="82">
                  <c:v>9.4949999999999992</c:v>
                </c:pt>
                <c:pt idx="83">
                  <c:v>9.89</c:v>
                </c:pt>
                <c:pt idx="84">
                  <c:v>10.025</c:v>
                </c:pt>
                <c:pt idx="85">
                  <c:v>10.36</c:v>
                </c:pt>
                <c:pt idx="86">
                  <c:v>10.16</c:v>
                </c:pt>
                <c:pt idx="87">
                  <c:v>10.34</c:v>
                </c:pt>
                <c:pt idx="88">
                  <c:v>10.39</c:v>
                </c:pt>
                <c:pt idx="89">
                  <c:v>10.44</c:v>
                </c:pt>
                <c:pt idx="90">
                  <c:v>10.38</c:v>
                </c:pt>
                <c:pt idx="91">
                  <c:v>10.45</c:v>
                </c:pt>
                <c:pt idx="92">
                  <c:v>10.675000000000001</c:v>
                </c:pt>
                <c:pt idx="93">
                  <c:v>10.824999999999999</c:v>
                </c:pt>
                <c:pt idx="94">
                  <c:v>10.71</c:v>
                </c:pt>
                <c:pt idx="95">
                  <c:v>10.875</c:v>
                </c:pt>
                <c:pt idx="96">
                  <c:v>10.9</c:v>
                </c:pt>
                <c:pt idx="97">
                  <c:v>11.045</c:v>
                </c:pt>
                <c:pt idx="98">
                  <c:v>11.02</c:v>
                </c:pt>
                <c:pt idx="99">
                  <c:v>10.71</c:v>
                </c:pt>
                <c:pt idx="100">
                  <c:v>10.635</c:v>
                </c:pt>
                <c:pt idx="101">
                  <c:v>10.68</c:v>
                </c:pt>
                <c:pt idx="102">
                  <c:v>10.9</c:v>
                </c:pt>
                <c:pt idx="103">
                  <c:v>10.87</c:v>
                </c:pt>
                <c:pt idx="104">
                  <c:v>11</c:v>
                </c:pt>
                <c:pt idx="105">
                  <c:v>10.9</c:v>
                </c:pt>
                <c:pt idx="106">
                  <c:v>10.9</c:v>
                </c:pt>
                <c:pt idx="107">
                  <c:v>10.895</c:v>
                </c:pt>
                <c:pt idx="108">
                  <c:v>10.92</c:v>
                </c:pt>
                <c:pt idx="109">
                  <c:v>10.52</c:v>
                </c:pt>
                <c:pt idx="110">
                  <c:v>10.1</c:v>
                </c:pt>
                <c:pt idx="111">
                  <c:v>10.029999999999999</c:v>
                </c:pt>
                <c:pt idx="112">
                  <c:v>10.145</c:v>
                </c:pt>
                <c:pt idx="113">
                  <c:v>10.09</c:v>
                </c:pt>
                <c:pt idx="114">
                  <c:v>10.185</c:v>
                </c:pt>
                <c:pt idx="115">
                  <c:v>10.29</c:v>
                </c:pt>
                <c:pt idx="116">
                  <c:v>10.199999999999999</c:v>
                </c:pt>
                <c:pt idx="117">
                  <c:v>10.06</c:v>
                </c:pt>
                <c:pt idx="118">
                  <c:v>10.105</c:v>
                </c:pt>
                <c:pt idx="119">
                  <c:v>9.9499999999999993</c:v>
                </c:pt>
                <c:pt idx="120">
                  <c:v>9.9149999999999991</c:v>
                </c:pt>
                <c:pt idx="121">
                  <c:v>9.92</c:v>
                </c:pt>
                <c:pt idx="122">
                  <c:v>9.7100000000000009</c:v>
                </c:pt>
                <c:pt idx="123">
                  <c:v>9.74</c:v>
                </c:pt>
                <c:pt idx="124">
                  <c:v>9.9149999999999991</c:v>
                </c:pt>
                <c:pt idx="125">
                  <c:v>9.9350000000000005</c:v>
                </c:pt>
                <c:pt idx="126">
                  <c:v>9.875</c:v>
                </c:pt>
                <c:pt idx="127">
                  <c:v>9.9649999999999999</c:v>
                </c:pt>
                <c:pt idx="128">
                  <c:v>9.8650000000000002</c:v>
                </c:pt>
                <c:pt idx="129">
                  <c:v>10.17</c:v>
                </c:pt>
                <c:pt idx="130">
                  <c:v>10.32</c:v>
                </c:pt>
                <c:pt idx="131">
                  <c:v>9.9499999999999993</c:v>
                </c:pt>
                <c:pt idx="132">
                  <c:v>10.1</c:v>
                </c:pt>
                <c:pt idx="133">
                  <c:v>10.050000000000001</c:v>
                </c:pt>
                <c:pt idx="134">
                  <c:v>9.7100000000000009</c:v>
                </c:pt>
                <c:pt idx="135">
                  <c:v>9.6950000000000003</c:v>
                </c:pt>
                <c:pt idx="136">
                  <c:v>9.5449999999999999</c:v>
                </c:pt>
                <c:pt idx="137">
                  <c:v>9.4550000000000001</c:v>
                </c:pt>
                <c:pt idx="138">
                  <c:v>9.3800000000000008</c:v>
                </c:pt>
                <c:pt idx="139">
                  <c:v>9.3949999999999996</c:v>
                </c:pt>
                <c:pt idx="140">
                  <c:v>9.27</c:v>
                </c:pt>
                <c:pt idx="141">
                  <c:v>9.2349999999999994</c:v>
                </c:pt>
                <c:pt idx="142">
                  <c:v>9.2550000000000008</c:v>
                </c:pt>
                <c:pt idx="143">
                  <c:v>9.19</c:v>
                </c:pt>
                <c:pt idx="144">
                  <c:v>9.4849999999999994</c:v>
                </c:pt>
                <c:pt idx="145">
                  <c:v>9.4849999999999994</c:v>
                </c:pt>
                <c:pt idx="146">
                  <c:v>9.2799999999999994</c:v>
                </c:pt>
                <c:pt idx="147">
                  <c:v>9.01</c:v>
                </c:pt>
                <c:pt idx="148">
                  <c:v>8.9350000000000005</c:v>
                </c:pt>
                <c:pt idx="149">
                  <c:v>9.07</c:v>
                </c:pt>
                <c:pt idx="150">
                  <c:v>9.19</c:v>
                </c:pt>
                <c:pt idx="151">
                  <c:v>9.1950000000000003</c:v>
                </c:pt>
                <c:pt idx="152">
                  <c:v>9.3699999999999992</c:v>
                </c:pt>
                <c:pt idx="153">
                  <c:v>9.3249999999999993</c:v>
                </c:pt>
                <c:pt idx="154">
                  <c:v>9.31</c:v>
                </c:pt>
                <c:pt idx="155">
                  <c:v>9.0150000000000006</c:v>
                </c:pt>
                <c:pt idx="156">
                  <c:v>9.1649999999999991</c:v>
                </c:pt>
                <c:pt idx="157">
                  <c:v>9.0050000000000008</c:v>
                </c:pt>
                <c:pt idx="158">
                  <c:v>9.18</c:v>
                </c:pt>
                <c:pt idx="159">
                  <c:v>9.3699999999999992</c:v>
                </c:pt>
                <c:pt idx="160">
                  <c:v>9.2899999999999991</c:v>
                </c:pt>
                <c:pt idx="161">
                  <c:v>9.1300000000000008</c:v>
                </c:pt>
                <c:pt idx="162">
                  <c:v>9.0749999999999993</c:v>
                </c:pt>
                <c:pt idx="163">
                  <c:v>9.0050000000000008</c:v>
                </c:pt>
                <c:pt idx="164">
                  <c:v>9.0250000000000004</c:v>
                </c:pt>
                <c:pt idx="165">
                  <c:v>8.81</c:v>
                </c:pt>
                <c:pt idx="166">
                  <c:v>8.83</c:v>
                </c:pt>
                <c:pt idx="167">
                  <c:v>8.7149999999999999</c:v>
                </c:pt>
                <c:pt idx="168">
                  <c:v>8.82</c:v>
                </c:pt>
                <c:pt idx="169">
                  <c:v>8.8000000000000007</c:v>
                </c:pt>
                <c:pt idx="170">
                  <c:v>8.8699999999999992</c:v>
                </c:pt>
                <c:pt idx="171">
                  <c:v>8.8000000000000007</c:v>
                </c:pt>
                <c:pt idx="172">
                  <c:v>8.8049999999999997</c:v>
                </c:pt>
                <c:pt idx="173">
                  <c:v>8.94</c:v>
                </c:pt>
                <c:pt idx="174">
                  <c:v>8.7200000000000006</c:v>
                </c:pt>
                <c:pt idx="175">
                  <c:v>8.8149999999999995</c:v>
                </c:pt>
                <c:pt idx="176">
                  <c:v>8.83</c:v>
                </c:pt>
                <c:pt idx="177">
                  <c:v>8.9049999999999994</c:v>
                </c:pt>
                <c:pt idx="178">
                  <c:v>8.8949999999999996</c:v>
                </c:pt>
                <c:pt idx="179">
                  <c:v>8.98</c:v>
                </c:pt>
                <c:pt idx="180">
                  <c:v>8.89</c:v>
                </c:pt>
                <c:pt idx="181">
                  <c:v>8.91</c:v>
                </c:pt>
                <c:pt idx="182">
                  <c:v>9.17</c:v>
                </c:pt>
                <c:pt idx="183">
                  <c:v>9.0399999999999991</c:v>
                </c:pt>
                <c:pt idx="184">
                  <c:v>9.06</c:v>
                </c:pt>
                <c:pt idx="185">
                  <c:v>9.125</c:v>
                </c:pt>
                <c:pt idx="186">
                  <c:v>9.2750000000000004</c:v>
                </c:pt>
                <c:pt idx="187">
                  <c:v>9.2799999999999994</c:v>
                </c:pt>
                <c:pt idx="188">
                  <c:v>9.3699999999999992</c:v>
                </c:pt>
                <c:pt idx="189">
                  <c:v>9.125</c:v>
                </c:pt>
                <c:pt idx="190">
                  <c:v>9.0649999999999995</c:v>
                </c:pt>
                <c:pt idx="191">
                  <c:v>9.09</c:v>
                </c:pt>
                <c:pt idx="192">
                  <c:v>8.9499999999999993</c:v>
                </c:pt>
                <c:pt idx="193">
                  <c:v>8.8849999999999998</c:v>
                </c:pt>
                <c:pt idx="194">
                  <c:v>8.98</c:v>
                </c:pt>
                <c:pt idx="195">
                  <c:v>9.2100000000000009</c:v>
                </c:pt>
                <c:pt idx="196">
                  <c:v>9.1850000000000005</c:v>
                </c:pt>
                <c:pt idx="197">
                  <c:v>9.3800000000000008</c:v>
                </c:pt>
                <c:pt idx="198">
                  <c:v>9.58</c:v>
                </c:pt>
                <c:pt idx="199">
                  <c:v>9.5950000000000006</c:v>
                </c:pt>
                <c:pt idx="200">
                  <c:v>9.7200000000000006</c:v>
                </c:pt>
                <c:pt idx="201">
                  <c:v>9.5399999999999991</c:v>
                </c:pt>
                <c:pt idx="202">
                  <c:v>9.56</c:v>
                </c:pt>
                <c:pt idx="203">
                  <c:v>9.56</c:v>
                </c:pt>
                <c:pt idx="204">
                  <c:v>9.8849999999999998</c:v>
                </c:pt>
                <c:pt idx="205">
                  <c:v>9.9149999999999991</c:v>
                </c:pt>
                <c:pt idx="206">
                  <c:v>10.105</c:v>
                </c:pt>
                <c:pt idx="207">
                  <c:v>10.18</c:v>
                </c:pt>
                <c:pt idx="208">
                  <c:v>10.234999999999999</c:v>
                </c:pt>
                <c:pt idx="209">
                  <c:v>10.154999999999999</c:v>
                </c:pt>
                <c:pt idx="210">
                  <c:v>10.205</c:v>
                </c:pt>
                <c:pt idx="211">
                  <c:v>10.255000000000001</c:v>
                </c:pt>
                <c:pt idx="212">
                  <c:v>10.335000000000001</c:v>
                </c:pt>
                <c:pt idx="213">
                  <c:v>10.31</c:v>
                </c:pt>
                <c:pt idx="214">
                  <c:v>10.28</c:v>
                </c:pt>
                <c:pt idx="215">
                  <c:v>10.71</c:v>
                </c:pt>
                <c:pt idx="216">
                  <c:v>10.77</c:v>
                </c:pt>
                <c:pt idx="217">
                  <c:v>10.59</c:v>
                </c:pt>
                <c:pt idx="218">
                  <c:v>10.51</c:v>
                </c:pt>
                <c:pt idx="219">
                  <c:v>10.37</c:v>
                </c:pt>
                <c:pt idx="220">
                  <c:v>10.56</c:v>
                </c:pt>
                <c:pt idx="221">
                  <c:v>10.71</c:v>
                </c:pt>
                <c:pt idx="222">
                  <c:v>10.73</c:v>
                </c:pt>
                <c:pt idx="223">
                  <c:v>11.25</c:v>
                </c:pt>
                <c:pt idx="224">
                  <c:v>11.43</c:v>
                </c:pt>
                <c:pt idx="225">
                  <c:v>11.435</c:v>
                </c:pt>
                <c:pt idx="226">
                  <c:v>11.64</c:v>
                </c:pt>
                <c:pt idx="227">
                  <c:v>11.61</c:v>
                </c:pt>
                <c:pt idx="228">
                  <c:v>11.734999999999999</c:v>
                </c:pt>
                <c:pt idx="229">
                  <c:v>11.555</c:v>
                </c:pt>
                <c:pt idx="230">
                  <c:v>11.62</c:v>
                </c:pt>
                <c:pt idx="231">
                  <c:v>12.005000000000001</c:v>
                </c:pt>
                <c:pt idx="232">
                  <c:v>12.12</c:v>
                </c:pt>
                <c:pt idx="233">
                  <c:v>12.15</c:v>
                </c:pt>
                <c:pt idx="234">
                  <c:v>11.92</c:v>
                </c:pt>
                <c:pt idx="235">
                  <c:v>12.035</c:v>
                </c:pt>
                <c:pt idx="236">
                  <c:v>11.845000000000001</c:v>
                </c:pt>
                <c:pt idx="237">
                  <c:v>11.55</c:v>
                </c:pt>
                <c:pt idx="238">
                  <c:v>11.535</c:v>
                </c:pt>
                <c:pt idx="239">
                  <c:v>11.484999999999999</c:v>
                </c:pt>
                <c:pt idx="240">
                  <c:v>11.265000000000001</c:v>
                </c:pt>
                <c:pt idx="241">
                  <c:v>11.005000000000001</c:v>
                </c:pt>
                <c:pt idx="242">
                  <c:v>11.09</c:v>
                </c:pt>
                <c:pt idx="243">
                  <c:v>10.95</c:v>
                </c:pt>
                <c:pt idx="244">
                  <c:v>11.375</c:v>
                </c:pt>
                <c:pt idx="245">
                  <c:v>10.86</c:v>
                </c:pt>
                <c:pt idx="246">
                  <c:v>10.58</c:v>
                </c:pt>
                <c:pt idx="247">
                  <c:v>10.395</c:v>
                </c:pt>
                <c:pt idx="248">
                  <c:v>10.45</c:v>
                </c:pt>
                <c:pt idx="249">
                  <c:v>10.53</c:v>
                </c:pt>
                <c:pt idx="250">
                  <c:v>10.175000000000001</c:v>
                </c:pt>
                <c:pt idx="251">
                  <c:v>10.585000000000001</c:v>
                </c:pt>
                <c:pt idx="252">
                  <c:v>10.375</c:v>
                </c:pt>
                <c:pt idx="253">
                  <c:v>10.555</c:v>
                </c:pt>
                <c:pt idx="254">
                  <c:v>10.64</c:v>
                </c:pt>
                <c:pt idx="255">
                  <c:v>10.56</c:v>
                </c:pt>
                <c:pt idx="256">
                  <c:v>10.5</c:v>
                </c:pt>
                <c:pt idx="257">
                  <c:v>10.77</c:v>
                </c:pt>
                <c:pt idx="258">
                  <c:v>10.91</c:v>
                </c:pt>
                <c:pt idx="259">
                  <c:v>10.98</c:v>
                </c:pt>
                <c:pt idx="260">
                  <c:v>11.195</c:v>
                </c:pt>
                <c:pt idx="261">
                  <c:v>11.605</c:v>
                </c:pt>
                <c:pt idx="262">
                  <c:v>11.79</c:v>
                </c:pt>
                <c:pt idx="263">
                  <c:v>11.675000000000001</c:v>
                </c:pt>
                <c:pt idx="264">
                  <c:v>11.744999999999999</c:v>
                </c:pt>
                <c:pt idx="265">
                  <c:v>11.68</c:v>
                </c:pt>
                <c:pt idx="266">
                  <c:v>12.05</c:v>
                </c:pt>
                <c:pt idx="267">
                  <c:v>11.744999999999999</c:v>
                </c:pt>
                <c:pt idx="268">
                  <c:v>11.95</c:v>
                </c:pt>
                <c:pt idx="269">
                  <c:v>11.86</c:v>
                </c:pt>
                <c:pt idx="270">
                  <c:v>11.845000000000001</c:v>
                </c:pt>
                <c:pt idx="271">
                  <c:v>11.37</c:v>
                </c:pt>
                <c:pt idx="272">
                  <c:v>11.5</c:v>
                </c:pt>
                <c:pt idx="273">
                  <c:v>11.85</c:v>
                </c:pt>
                <c:pt idx="274">
                  <c:v>12.695</c:v>
                </c:pt>
                <c:pt idx="275">
                  <c:v>12.63</c:v>
                </c:pt>
                <c:pt idx="276">
                  <c:v>12.56</c:v>
                </c:pt>
                <c:pt idx="277">
                  <c:v>12.83</c:v>
                </c:pt>
                <c:pt idx="278">
                  <c:v>12.805</c:v>
                </c:pt>
                <c:pt idx="279">
                  <c:v>12.565</c:v>
                </c:pt>
                <c:pt idx="280">
                  <c:v>12.23</c:v>
                </c:pt>
                <c:pt idx="281">
                  <c:v>12.285</c:v>
                </c:pt>
                <c:pt idx="282">
                  <c:v>12.28</c:v>
                </c:pt>
                <c:pt idx="283">
                  <c:v>12.255000000000001</c:v>
                </c:pt>
                <c:pt idx="284">
                  <c:v>11.58</c:v>
                </c:pt>
                <c:pt idx="285">
                  <c:v>11.57</c:v>
                </c:pt>
                <c:pt idx="286">
                  <c:v>11.47</c:v>
                </c:pt>
                <c:pt idx="287">
                  <c:v>11.51</c:v>
                </c:pt>
                <c:pt idx="288">
                  <c:v>11.605</c:v>
                </c:pt>
                <c:pt idx="289">
                  <c:v>11.73</c:v>
                </c:pt>
                <c:pt idx="290">
                  <c:v>11.625</c:v>
                </c:pt>
                <c:pt idx="291">
                  <c:v>12.015000000000001</c:v>
                </c:pt>
                <c:pt idx="292">
                  <c:v>11.6</c:v>
                </c:pt>
                <c:pt idx="293">
                  <c:v>11.4</c:v>
                </c:pt>
                <c:pt idx="294">
                  <c:v>11.305</c:v>
                </c:pt>
                <c:pt idx="295">
                  <c:v>11.295</c:v>
                </c:pt>
                <c:pt idx="296">
                  <c:v>11.05</c:v>
                </c:pt>
                <c:pt idx="297">
                  <c:v>11.33</c:v>
                </c:pt>
                <c:pt idx="298">
                  <c:v>11.074999999999999</c:v>
                </c:pt>
                <c:pt idx="299">
                  <c:v>10.83</c:v>
                </c:pt>
                <c:pt idx="300">
                  <c:v>10.795</c:v>
                </c:pt>
                <c:pt idx="301">
                  <c:v>10.99</c:v>
                </c:pt>
                <c:pt idx="302">
                  <c:v>10.86</c:v>
                </c:pt>
                <c:pt idx="303">
                  <c:v>11.07</c:v>
                </c:pt>
                <c:pt idx="304">
                  <c:v>11.085000000000001</c:v>
                </c:pt>
                <c:pt idx="305">
                  <c:v>11.14</c:v>
                </c:pt>
                <c:pt idx="306">
                  <c:v>11.17</c:v>
                </c:pt>
                <c:pt idx="307">
                  <c:v>11.53</c:v>
                </c:pt>
                <c:pt idx="308">
                  <c:v>11.69</c:v>
                </c:pt>
                <c:pt idx="309">
                  <c:v>11.914999999999999</c:v>
                </c:pt>
                <c:pt idx="310">
                  <c:v>12</c:v>
                </c:pt>
                <c:pt idx="311">
                  <c:v>12.05</c:v>
                </c:pt>
                <c:pt idx="312">
                  <c:v>11.84</c:v>
                </c:pt>
                <c:pt idx="313">
                  <c:v>12.095000000000001</c:v>
                </c:pt>
                <c:pt idx="314">
                  <c:v>12.26</c:v>
                </c:pt>
                <c:pt idx="315">
                  <c:v>12.69</c:v>
                </c:pt>
                <c:pt idx="316">
                  <c:v>12.465</c:v>
                </c:pt>
                <c:pt idx="317">
                  <c:v>12.615</c:v>
                </c:pt>
                <c:pt idx="318">
                  <c:v>12.5</c:v>
                </c:pt>
                <c:pt idx="319">
                  <c:v>12.45</c:v>
                </c:pt>
                <c:pt idx="320">
                  <c:v>12.515000000000001</c:v>
                </c:pt>
                <c:pt idx="321">
                  <c:v>12.9</c:v>
                </c:pt>
                <c:pt idx="322">
                  <c:v>12.835000000000001</c:v>
                </c:pt>
                <c:pt idx="323">
                  <c:v>12.67</c:v>
                </c:pt>
                <c:pt idx="324">
                  <c:v>12.835000000000001</c:v>
                </c:pt>
                <c:pt idx="325">
                  <c:v>12.414999999999999</c:v>
                </c:pt>
                <c:pt idx="326">
                  <c:v>12.414999999999999</c:v>
                </c:pt>
                <c:pt idx="327">
                  <c:v>12.455</c:v>
                </c:pt>
                <c:pt idx="328">
                  <c:v>12.595000000000001</c:v>
                </c:pt>
                <c:pt idx="329">
                  <c:v>12.72</c:v>
                </c:pt>
                <c:pt idx="330">
                  <c:v>12.75</c:v>
                </c:pt>
                <c:pt idx="331">
                  <c:v>13</c:v>
                </c:pt>
                <c:pt idx="332">
                  <c:v>13.695</c:v>
                </c:pt>
                <c:pt idx="333">
                  <c:v>13.75</c:v>
                </c:pt>
                <c:pt idx="334">
                  <c:v>13.89</c:v>
                </c:pt>
                <c:pt idx="335">
                  <c:v>13.65</c:v>
                </c:pt>
                <c:pt idx="336">
                  <c:v>13.555</c:v>
                </c:pt>
                <c:pt idx="337">
                  <c:v>13.545</c:v>
                </c:pt>
                <c:pt idx="338">
                  <c:v>13.795</c:v>
                </c:pt>
                <c:pt idx="339">
                  <c:v>13.54</c:v>
                </c:pt>
                <c:pt idx="340">
                  <c:v>13.37</c:v>
                </c:pt>
                <c:pt idx="341">
                  <c:v>13.49</c:v>
                </c:pt>
                <c:pt idx="342">
                  <c:v>13.025</c:v>
                </c:pt>
                <c:pt idx="343">
                  <c:v>12.97</c:v>
                </c:pt>
                <c:pt idx="344">
                  <c:v>12.965</c:v>
                </c:pt>
                <c:pt idx="345">
                  <c:v>13.215</c:v>
                </c:pt>
                <c:pt idx="346">
                  <c:v>13.63</c:v>
                </c:pt>
                <c:pt idx="347">
                  <c:v>14.15</c:v>
                </c:pt>
                <c:pt idx="348">
                  <c:v>14.03</c:v>
                </c:pt>
                <c:pt idx="349">
                  <c:v>13.6</c:v>
                </c:pt>
                <c:pt idx="350">
                  <c:v>13.65</c:v>
                </c:pt>
                <c:pt idx="351">
                  <c:v>13.59</c:v>
                </c:pt>
                <c:pt idx="352">
                  <c:v>13.574999999999999</c:v>
                </c:pt>
                <c:pt idx="353">
                  <c:v>13.8</c:v>
                </c:pt>
                <c:pt idx="354">
                  <c:v>13.91</c:v>
                </c:pt>
                <c:pt idx="355">
                  <c:v>13.885</c:v>
                </c:pt>
                <c:pt idx="356">
                  <c:v>13.8</c:v>
                </c:pt>
                <c:pt idx="357">
                  <c:v>13.51</c:v>
                </c:pt>
                <c:pt idx="358">
                  <c:v>13.45</c:v>
                </c:pt>
                <c:pt idx="359">
                  <c:v>13.335000000000001</c:v>
                </c:pt>
                <c:pt idx="360">
                  <c:v>13.58</c:v>
                </c:pt>
                <c:pt idx="361">
                  <c:v>13.37</c:v>
                </c:pt>
                <c:pt idx="362">
                  <c:v>13.25</c:v>
                </c:pt>
                <c:pt idx="363">
                  <c:v>13.345000000000001</c:v>
                </c:pt>
                <c:pt idx="364">
                  <c:v>13.725</c:v>
                </c:pt>
                <c:pt idx="365">
                  <c:v>13.83</c:v>
                </c:pt>
                <c:pt idx="366">
                  <c:v>13.925000000000001</c:v>
                </c:pt>
                <c:pt idx="367">
                  <c:v>13.685</c:v>
                </c:pt>
                <c:pt idx="368">
                  <c:v>13.74</c:v>
                </c:pt>
                <c:pt idx="369">
                  <c:v>13.43</c:v>
                </c:pt>
                <c:pt idx="370">
                  <c:v>13.52</c:v>
                </c:pt>
                <c:pt idx="371">
                  <c:v>13.33</c:v>
                </c:pt>
                <c:pt idx="372">
                  <c:v>13.355</c:v>
                </c:pt>
                <c:pt idx="373">
                  <c:v>13.05</c:v>
                </c:pt>
                <c:pt idx="374">
                  <c:v>12.845000000000001</c:v>
                </c:pt>
                <c:pt idx="375">
                  <c:v>13.03</c:v>
                </c:pt>
                <c:pt idx="376">
                  <c:v>12.925000000000001</c:v>
                </c:pt>
                <c:pt idx="377">
                  <c:v>13.244999999999999</c:v>
                </c:pt>
                <c:pt idx="378">
                  <c:v>13.56</c:v>
                </c:pt>
                <c:pt idx="379">
                  <c:v>13.06</c:v>
                </c:pt>
                <c:pt idx="380">
                  <c:v>13.285</c:v>
                </c:pt>
                <c:pt idx="381">
                  <c:v>12.89</c:v>
                </c:pt>
                <c:pt idx="382">
                  <c:v>13.24</c:v>
                </c:pt>
                <c:pt idx="383">
                  <c:v>13.7</c:v>
                </c:pt>
                <c:pt idx="384">
                  <c:v>13.74</c:v>
                </c:pt>
                <c:pt idx="385">
                  <c:v>13.585000000000001</c:v>
                </c:pt>
                <c:pt idx="386">
                  <c:v>14.005000000000001</c:v>
                </c:pt>
                <c:pt idx="387">
                  <c:v>14.15</c:v>
                </c:pt>
                <c:pt idx="388">
                  <c:v>13.95</c:v>
                </c:pt>
                <c:pt idx="389">
                  <c:v>15.105</c:v>
                </c:pt>
                <c:pt idx="390">
                  <c:v>15.71</c:v>
                </c:pt>
                <c:pt idx="391">
                  <c:v>14.64</c:v>
                </c:pt>
                <c:pt idx="392">
                  <c:v>14.05</c:v>
                </c:pt>
                <c:pt idx="393">
                  <c:v>14.25</c:v>
                </c:pt>
                <c:pt idx="394">
                  <c:v>14.12</c:v>
                </c:pt>
                <c:pt idx="395">
                  <c:v>13.945</c:v>
                </c:pt>
                <c:pt idx="396">
                  <c:v>13.98</c:v>
                </c:pt>
                <c:pt idx="397">
                  <c:v>13.725</c:v>
                </c:pt>
                <c:pt idx="398">
                  <c:v>13.61</c:v>
                </c:pt>
                <c:pt idx="399">
                  <c:v>13.914999999999999</c:v>
                </c:pt>
                <c:pt idx="400">
                  <c:v>13.984999999999999</c:v>
                </c:pt>
                <c:pt idx="401">
                  <c:v>13.835000000000001</c:v>
                </c:pt>
                <c:pt idx="402">
                  <c:v>13.94</c:v>
                </c:pt>
                <c:pt idx="403">
                  <c:v>13.79</c:v>
                </c:pt>
                <c:pt idx="404">
                  <c:v>13.81</c:v>
                </c:pt>
                <c:pt idx="405">
                  <c:v>13.91</c:v>
                </c:pt>
                <c:pt idx="406">
                  <c:v>14.32</c:v>
                </c:pt>
                <c:pt idx="407">
                  <c:v>14.49</c:v>
                </c:pt>
                <c:pt idx="408">
                  <c:v>14.41</c:v>
                </c:pt>
                <c:pt idx="409">
                  <c:v>14.58</c:v>
                </c:pt>
                <c:pt idx="410">
                  <c:v>14.75</c:v>
                </c:pt>
                <c:pt idx="411">
                  <c:v>14.615</c:v>
                </c:pt>
                <c:pt idx="412">
                  <c:v>14.7</c:v>
                </c:pt>
                <c:pt idx="413">
                  <c:v>14.51</c:v>
                </c:pt>
                <c:pt idx="414">
                  <c:v>14.525</c:v>
                </c:pt>
                <c:pt idx="415">
                  <c:v>14.84</c:v>
                </c:pt>
                <c:pt idx="416">
                  <c:v>14.88</c:v>
                </c:pt>
                <c:pt idx="417">
                  <c:v>14.87</c:v>
                </c:pt>
                <c:pt idx="418">
                  <c:v>15.2</c:v>
                </c:pt>
                <c:pt idx="419">
                  <c:v>15.15</c:v>
                </c:pt>
                <c:pt idx="420">
                  <c:v>15.28</c:v>
                </c:pt>
                <c:pt idx="421">
                  <c:v>15.414999999999999</c:v>
                </c:pt>
                <c:pt idx="422">
                  <c:v>15.64</c:v>
                </c:pt>
                <c:pt idx="423">
                  <c:v>15.75</c:v>
                </c:pt>
                <c:pt idx="424">
                  <c:v>15.24</c:v>
                </c:pt>
                <c:pt idx="425">
                  <c:v>15.31</c:v>
                </c:pt>
                <c:pt idx="426">
                  <c:v>15.295</c:v>
                </c:pt>
                <c:pt idx="427">
                  <c:v>15.18</c:v>
                </c:pt>
                <c:pt idx="428">
                  <c:v>15.244999999999999</c:v>
                </c:pt>
                <c:pt idx="429">
                  <c:v>15.265000000000001</c:v>
                </c:pt>
                <c:pt idx="430">
                  <c:v>14.97</c:v>
                </c:pt>
                <c:pt idx="431">
                  <c:v>14.545</c:v>
                </c:pt>
                <c:pt idx="432">
                  <c:v>14.85</c:v>
                </c:pt>
                <c:pt idx="433">
                  <c:v>14.98</c:v>
                </c:pt>
                <c:pt idx="434">
                  <c:v>15.255000000000001</c:v>
                </c:pt>
                <c:pt idx="435">
                  <c:v>15.06</c:v>
                </c:pt>
                <c:pt idx="436">
                  <c:v>14.57</c:v>
                </c:pt>
                <c:pt idx="437">
                  <c:v>14.7</c:v>
                </c:pt>
                <c:pt idx="438">
                  <c:v>14.72</c:v>
                </c:pt>
                <c:pt idx="439">
                  <c:v>14.91</c:v>
                </c:pt>
                <c:pt idx="440">
                  <c:v>14.574999999999999</c:v>
                </c:pt>
                <c:pt idx="441">
                  <c:v>14.62</c:v>
                </c:pt>
                <c:pt idx="442">
                  <c:v>14.1</c:v>
                </c:pt>
                <c:pt idx="443">
                  <c:v>14.17</c:v>
                </c:pt>
                <c:pt idx="444">
                  <c:v>13.76</c:v>
                </c:pt>
                <c:pt idx="445">
                  <c:v>13.97</c:v>
                </c:pt>
                <c:pt idx="446">
                  <c:v>13.96</c:v>
                </c:pt>
                <c:pt idx="447">
                  <c:v>13.63</c:v>
                </c:pt>
                <c:pt idx="448">
                  <c:v>14.055</c:v>
                </c:pt>
                <c:pt idx="449">
                  <c:v>13.87</c:v>
                </c:pt>
                <c:pt idx="450">
                  <c:v>13.68</c:v>
                </c:pt>
                <c:pt idx="451">
                  <c:v>13.46</c:v>
                </c:pt>
                <c:pt idx="452">
                  <c:v>13.315</c:v>
                </c:pt>
                <c:pt idx="453">
                  <c:v>13.22</c:v>
                </c:pt>
                <c:pt idx="454">
                  <c:v>13.425000000000001</c:v>
                </c:pt>
                <c:pt idx="455">
                  <c:v>13.44</c:v>
                </c:pt>
                <c:pt idx="456">
                  <c:v>13.435</c:v>
                </c:pt>
                <c:pt idx="457">
                  <c:v>13.535</c:v>
                </c:pt>
                <c:pt idx="458">
                  <c:v>13.574999999999999</c:v>
                </c:pt>
                <c:pt idx="459">
                  <c:v>13.72</c:v>
                </c:pt>
                <c:pt idx="460">
                  <c:v>13.7</c:v>
                </c:pt>
                <c:pt idx="461">
                  <c:v>13.77</c:v>
                </c:pt>
                <c:pt idx="462">
                  <c:v>13.78</c:v>
                </c:pt>
                <c:pt idx="463">
                  <c:v>13.225</c:v>
                </c:pt>
                <c:pt idx="464">
                  <c:v>13.13</c:v>
                </c:pt>
                <c:pt idx="465">
                  <c:v>13.225</c:v>
                </c:pt>
                <c:pt idx="466">
                  <c:v>13.75</c:v>
                </c:pt>
                <c:pt idx="467">
                  <c:v>13.92</c:v>
                </c:pt>
                <c:pt idx="468">
                  <c:v>14.06</c:v>
                </c:pt>
                <c:pt idx="469">
                  <c:v>13.635</c:v>
                </c:pt>
                <c:pt idx="470">
                  <c:v>13.68</c:v>
                </c:pt>
                <c:pt idx="471">
                  <c:v>13.345000000000001</c:v>
                </c:pt>
                <c:pt idx="472">
                  <c:v>12.984999999999999</c:v>
                </c:pt>
                <c:pt idx="473">
                  <c:v>13.115</c:v>
                </c:pt>
                <c:pt idx="474">
                  <c:v>13.24</c:v>
                </c:pt>
                <c:pt idx="475">
                  <c:v>13.56</c:v>
                </c:pt>
                <c:pt idx="476">
                  <c:v>13.68</c:v>
                </c:pt>
                <c:pt idx="477">
                  <c:v>13.57</c:v>
                </c:pt>
                <c:pt idx="478">
                  <c:v>13.14</c:v>
                </c:pt>
                <c:pt idx="479">
                  <c:v>13.31</c:v>
                </c:pt>
                <c:pt idx="480">
                  <c:v>13.46</c:v>
                </c:pt>
                <c:pt idx="481">
                  <c:v>13.414999999999999</c:v>
                </c:pt>
                <c:pt idx="482">
                  <c:v>13.29</c:v>
                </c:pt>
                <c:pt idx="483">
                  <c:v>13.01</c:v>
                </c:pt>
                <c:pt idx="484">
                  <c:v>12.67</c:v>
                </c:pt>
                <c:pt idx="485">
                  <c:v>12.475</c:v>
                </c:pt>
                <c:pt idx="486">
                  <c:v>12.414999999999999</c:v>
                </c:pt>
                <c:pt idx="487">
                  <c:v>12.49</c:v>
                </c:pt>
                <c:pt idx="488">
                  <c:v>12.29</c:v>
                </c:pt>
                <c:pt idx="489">
                  <c:v>12.205</c:v>
                </c:pt>
                <c:pt idx="490">
                  <c:v>12.255000000000001</c:v>
                </c:pt>
                <c:pt idx="491">
                  <c:v>12.285</c:v>
                </c:pt>
                <c:pt idx="492">
                  <c:v>12.615</c:v>
                </c:pt>
                <c:pt idx="493">
                  <c:v>12.515000000000001</c:v>
                </c:pt>
                <c:pt idx="494">
                  <c:v>12.234999999999999</c:v>
                </c:pt>
                <c:pt idx="495">
                  <c:v>12.32</c:v>
                </c:pt>
                <c:pt idx="496">
                  <c:v>12.47</c:v>
                </c:pt>
                <c:pt idx="497">
                  <c:v>12.53</c:v>
                </c:pt>
                <c:pt idx="498">
                  <c:v>12.955</c:v>
                </c:pt>
                <c:pt idx="499">
                  <c:v>12.98</c:v>
                </c:pt>
                <c:pt idx="500">
                  <c:v>12.845000000000001</c:v>
                </c:pt>
                <c:pt idx="501">
                  <c:v>12.895</c:v>
                </c:pt>
                <c:pt idx="502">
                  <c:v>12.62</c:v>
                </c:pt>
                <c:pt idx="503">
                  <c:v>12.48</c:v>
                </c:pt>
                <c:pt idx="504">
                  <c:v>12.324999999999999</c:v>
                </c:pt>
                <c:pt idx="505">
                  <c:v>12.42</c:v>
                </c:pt>
                <c:pt idx="506" formatCode="General">
                  <c:v>12.4</c:v>
                </c:pt>
                <c:pt idx="507" formatCode="General">
                  <c:v>12.77</c:v>
                </c:pt>
                <c:pt idx="508" formatCode="General">
                  <c:v>12.4</c:v>
                </c:pt>
                <c:pt idx="509" formatCode="General">
                  <c:v>12.395</c:v>
                </c:pt>
                <c:pt idx="510" formatCode="General">
                  <c:v>12.66</c:v>
                </c:pt>
                <c:pt idx="511" formatCode="General">
                  <c:v>12.775</c:v>
                </c:pt>
                <c:pt idx="512" formatCode="General">
                  <c:v>12.42</c:v>
                </c:pt>
                <c:pt idx="513" formatCode="General">
                  <c:v>12.71</c:v>
                </c:pt>
                <c:pt idx="514" formatCode="General">
                  <c:v>12.65</c:v>
                </c:pt>
                <c:pt idx="515" formatCode="General">
                  <c:v>12.45</c:v>
                </c:pt>
                <c:pt idx="516" formatCode="General">
                  <c:v>12.44</c:v>
                </c:pt>
                <c:pt idx="517" formatCode="General">
                  <c:v>12.14</c:v>
                </c:pt>
                <c:pt idx="518" formatCode="General">
                  <c:v>12.47</c:v>
                </c:pt>
                <c:pt idx="519" formatCode="General">
                  <c:v>12.455</c:v>
                </c:pt>
                <c:pt idx="520" formatCode="General">
                  <c:v>12.33</c:v>
                </c:pt>
                <c:pt idx="521" formatCode="General">
                  <c:v>12.295</c:v>
                </c:pt>
                <c:pt idx="522" formatCode="General">
                  <c:v>12.135</c:v>
                </c:pt>
                <c:pt idx="523" formatCode="General">
                  <c:v>11.835000000000001</c:v>
                </c:pt>
                <c:pt idx="524" formatCode="General">
                  <c:v>11.725</c:v>
                </c:pt>
                <c:pt idx="525" formatCode="General">
                  <c:v>11.7</c:v>
                </c:pt>
                <c:pt idx="526" formatCode="General">
                  <c:v>11.625</c:v>
                </c:pt>
                <c:pt idx="527" formatCode="General">
                  <c:v>11.555</c:v>
                </c:pt>
                <c:pt idx="528" formatCode="General">
                  <c:v>11.98</c:v>
                </c:pt>
                <c:pt idx="529" formatCode="General">
                  <c:v>11.68</c:v>
                </c:pt>
                <c:pt idx="530" formatCode="General">
                  <c:v>11.82</c:v>
                </c:pt>
                <c:pt idx="531" formatCode="General">
                  <c:v>11.67</c:v>
                </c:pt>
                <c:pt idx="532" formatCode="General">
                  <c:v>11.615</c:v>
                </c:pt>
                <c:pt idx="533" formatCode="General">
                  <c:v>11.47</c:v>
                </c:pt>
                <c:pt idx="534" formatCode="General">
                  <c:v>11.29</c:v>
                </c:pt>
                <c:pt idx="535" formatCode="General">
                  <c:v>11.37</c:v>
                </c:pt>
                <c:pt idx="536" formatCode="General">
                  <c:v>11.225</c:v>
                </c:pt>
                <c:pt idx="537" formatCode="General">
                  <c:v>11.34</c:v>
                </c:pt>
                <c:pt idx="538" formatCode="General">
                  <c:v>11.28</c:v>
                </c:pt>
                <c:pt idx="539" formatCode="General">
                  <c:v>11.2</c:v>
                </c:pt>
                <c:pt idx="540" formatCode="General">
                  <c:v>11.19</c:v>
                </c:pt>
                <c:pt idx="541" formatCode="General">
                  <c:v>11.085000000000001</c:v>
                </c:pt>
                <c:pt idx="542" formatCode="General">
                  <c:v>10.97</c:v>
                </c:pt>
                <c:pt idx="543" formatCode="General">
                  <c:v>10.71</c:v>
                </c:pt>
                <c:pt idx="544" formatCode="General">
                  <c:v>10.77</c:v>
                </c:pt>
                <c:pt idx="545" formatCode="General">
                  <c:v>10.71</c:v>
                </c:pt>
                <c:pt idx="546" formatCode="General">
                  <c:v>10.734999999999999</c:v>
                </c:pt>
                <c:pt idx="547" formatCode="General">
                  <c:v>10.89</c:v>
                </c:pt>
                <c:pt idx="548" formatCode="General">
                  <c:v>11.02</c:v>
                </c:pt>
                <c:pt idx="549" formatCode="General">
                  <c:v>11.2</c:v>
                </c:pt>
                <c:pt idx="550" formatCode="General">
                  <c:v>11.265000000000001</c:v>
                </c:pt>
                <c:pt idx="551" formatCode="General">
                  <c:v>11.02</c:v>
                </c:pt>
                <c:pt idx="552" formatCode="General">
                  <c:v>10.855</c:v>
                </c:pt>
                <c:pt idx="553" formatCode="General">
                  <c:v>10.815</c:v>
                </c:pt>
                <c:pt idx="554" formatCode="General">
                  <c:v>10.74</c:v>
                </c:pt>
                <c:pt idx="555" formatCode="General">
                  <c:v>10.765000000000001</c:v>
                </c:pt>
                <c:pt idx="556" formatCode="General">
                  <c:v>10.72</c:v>
                </c:pt>
                <c:pt idx="557" formatCode="General">
                  <c:v>10.8</c:v>
                </c:pt>
                <c:pt idx="558" formatCode="General">
                  <c:v>10.74</c:v>
                </c:pt>
                <c:pt idx="559" formatCode="General">
                  <c:v>10.935</c:v>
                </c:pt>
                <c:pt idx="560" formatCode="General">
                  <c:v>10.885</c:v>
                </c:pt>
                <c:pt idx="561" formatCode="General">
                  <c:v>10.775</c:v>
                </c:pt>
                <c:pt idx="562" formatCode="General">
                  <c:v>10.885</c:v>
                </c:pt>
                <c:pt idx="563" formatCode="General">
                  <c:v>10.785</c:v>
                </c:pt>
                <c:pt idx="564" formatCode="General">
                  <c:v>10.8</c:v>
                </c:pt>
                <c:pt idx="566" formatCode="General">
                  <c:v>10.65</c:v>
                </c:pt>
                <c:pt idx="567" formatCode="General">
                  <c:v>10.67</c:v>
                </c:pt>
                <c:pt idx="568" formatCode="General">
                  <c:v>10.595000000000001</c:v>
                </c:pt>
                <c:pt idx="569" formatCode="General">
                  <c:v>10.44</c:v>
                </c:pt>
                <c:pt idx="570" formatCode="General">
                  <c:v>10.715</c:v>
                </c:pt>
                <c:pt idx="571" formatCode="General">
                  <c:v>10.92</c:v>
                </c:pt>
                <c:pt idx="572" formatCode="General">
                  <c:v>11.04</c:v>
                </c:pt>
                <c:pt idx="573" formatCode="General">
                  <c:v>11.055</c:v>
                </c:pt>
                <c:pt idx="574" formatCode="General">
                  <c:v>11.205</c:v>
                </c:pt>
                <c:pt idx="575" formatCode="General">
                  <c:v>11.225</c:v>
                </c:pt>
                <c:pt idx="576" formatCode="General">
                  <c:v>11.4</c:v>
                </c:pt>
                <c:pt idx="577" formatCode="General">
                  <c:v>11.42</c:v>
                </c:pt>
                <c:pt idx="578" formatCode="General">
                  <c:v>11.43</c:v>
                </c:pt>
                <c:pt idx="579" formatCode="General">
                  <c:v>11.58</c:v>
                </c:pt>
                <c:pt idx="580" formatCode="General">
                  <c:v>11.45</c:v>
                </c:pt>
                <c:pt idx="581" formatCode="General">
                  <c:v>11.61</c:v>
                </c:pt>
                <c:pt idx="582" formatCode="General">
                  <c:v>11.67</c:v>
                </c:pt>
                <c:pt idx="583" formatCode="General">
                  <c:v>11.615</c:v>
                </c:pt>
                <c:pt idx="584" formatCode="General">
                  <c:v>11.615</c:v>
                </c:pt>
                <c:pt idx="585" formatCode="General">
                  <c:v>11.54</c:v>
                </c:pt>
                <c:pt idx="586" formatCode="General">
                  <c:v>11.715</c:v>
                </c:pt>
                <c:pt idx="587" formatCode="General">
                  <c:v>11.845000000000001</c:v>
                </c:pt>
                <c:pt idx="588" formatCode="General">
                  <c:v>11.885</c:v>
                </c:pt>
                <c:pt idx="589" formatCode="General">
                  <c:v>12.244999999999999</c:v>
                </c:pt>
                <c:pt idx="590" formatCode="General">
                  <c:v>12.38</c:v>
                </c:pt>
                <c:pt idx="591" formatCode="General">
                  <c:v>12.46</c:v>
                </c:pt>
                <c:pt idx="592" formatCode="General">
                  <c:v>12.675000000000001</c:v>
                </c:pt>
                <c:pt idx="593" formatCode="General">
                  <c:v>12.87</c:v>
                </c:pt>
                <c:pt idx="594" formatCode="General">
                  <c:v>12.93</c:v>
                </c:pt>
                <c:pt idx="595" formatCode="General">
                  <c:v>12.845000000000001</c:v>
                </c:pt>
                <c:pt idx="596" formatCode="General">
                  <c:v>12.734999999999999</c:v>
                </c:pt>
                <c:pt idx="597" formatCode="General">
                  <c:v>12.475</c:v>
                </c:pt>
                <c:pt idx="598" formatCode="General">
                  <c:v>12.455</c:v>
                </c:pt>
                <c:pt idx="599" formatCode="General">
                  <c:v>12.305</c:v>
                </c:pt>
                <c:pt idx="600" formatCode="General">
                  <c:v>12.345000000000001</c:v>
                </c:pt>
                <c:pt idx="601" formatCode="General">
                  <c:v>12.1</c:v>
                </c:pt>
                <c:pt idx="602" formatCode="General">
                  <c:v>12.35</c:v>
                </c:pt>
                <c:pt idx="603" formatCode="General">
                  <c:v>12.43</c:v>
                </c:pt>
                <c:pt idx="604" formatCode="General">
                  <c:v>12.7</c:v>
                </c:pt>
                <c:pt idx="605" formatCode="General">
                  <c:v>12.715</c:v>
                </c:pt>
                <c:pt idx="606" formatCode="General">
                  <c:v>12.93</c:v>
                </c:pt>
                <c:pt idx="607" formatCode="General">
                  <c:v>12.94</c:v>
                </c:pt>
                <c:pt idx="608" formatCode="General">
                  <c:v>12.815</c:v>
                </c:pt>
                <c:pt idx="609" formatCode="General">
                  <c:v>12.88</c:v>
                </c:pt>
                <c:pt idx="610" formatCode="General">
                  <c:v>13.04</c:v>
                </c:pt>
                <c:pt idx="611" formatCode="General">
                  <c:v>13.16</c:v>
                </c:pt>
                <c:pt idx="612" formatCode="General">
                  <c:v>13.16</c:v>
                </c:pt>
                <c:pt idx="613" formatCode="General">
                  <c:v>13.45</c:v>
                </c:pt>
                <c:pt idx="614" formatCode="General">
                  <c:v>13.61</c:v>
                </c:pt>
                <c:pt idx="615" formatCode="General">
                  <c:v>13.38</c:v>
                </c:pt>
                <c:pt idx="616" formatCode="General">
                  <c:v>13.04</c:v>
                </c:pt>
                <c:pt idx="617" formatCode="General">
                  <c:v>12.99</c:v>
                </c:pt>
                <c:pt idx="618" formatCode="General">
                  <c:v>13.15</c:v>
                </c:pt>
                <c:pt idx="619" formatCode="General">
                  <c:v>12.95</c:v>
                </c:pt>
                <c:pt idx="620" formatCode="General">
                  <c:v>12.93</c:v>
                </c:pt>
                <c:pt idx="621" formatCode="General">
                  <c:v>12.845000000000001</c:v>
                </c:pt>
                <c:pt idx="622" formatCode="General">
                  <c:v>12.81</c:v>
                </c:pt>
                <c:pt idx="623" formatCode="General">
                  <c:v>13.095000000000001</c:v>
                </c:pt>
                <c:pt idx="624" formatCode="General">
                  <c:v>13.195</c:v>
                </c:pt>
                <c:pt idx="625" formatCode="General">
                  <c:v>13.145</c:v>
                </c:pt>
                <c:pt idx="626" formatCode="General">
                  <c:v>12.93</c:v>
                </c:pt>
                <c:pt idx="627" formatCode="General">
                  <c:v>12.765000000000001</c:v>
                </c:pt>
                <c:pt idx="628" formatCode="General">
                  <c:v>12.85</c:v>
                </c:pt>
                <c:pt idx="629" formatCode="General">
                  <c:v>13.025</c:v>
                </c:pt>
                <c:pt idx="630" formatCode="General">
                  <c:v>12.78</c:v>
                </c:pt>
                <c:pt idx="631" formatCode="General">
                  <c:v>13.015000000000001</c:v>
                </c:pt>
                <c:pt idx="632" formatCode="General">
                  <c:v>13.154999999999999</c:v>
                </c:pt>
                <c:pt idx="633" formatCode="General">
                  <c:v>13.02</c:v>
                </c:pt>
                <c:pt idx="634" formatCode="General">
                  <c:v>13.2</c:v>
                </c:pt>
                <c:pt idx="635" formatCode="General">
                  <c:v>13.045</c:v>
                </c:pt>
                <c:pt idx="636" formatCode="General">
                  <c:v>13.09</c:v>
                </c:pt>
                <c:pt idx="637" formatCode="General">
                  <c:v>13.15</c:v>
                </c:pt>
                <c:pt idx="638" formatCode="General">
                  <c:v>13.164999999999999</c:v>
                </c:pt>
                <c:pt idx="639" formatCode="General">
                  <c:v>13.12</c:v>
                </c:pt>
                <c:pt idx="640" formatCode="General">
                  <c:v>13.02</c:v>
                </c:pt>
                <c:pt idx="641" formatCode="General">
                  <c:v>12.945</c:v>
                </c:pt>
                <c:pt idx="642" formatCode="General">
                  <c:v>12.855</c:v>
                </c:pt>
                <c:pt idx="643" formatCode="General">
                  <c:v>12.97</c:v>
                </c:pt>
                <c:pt idx="644" formatCode="General">
                  <c:v>12.95</c:v>
                </c:pt>
                <c:pt idx="645" formatCode="General">
                  <c:v>12.63</c:v>
                </c:pt>
                <c:pt idx="648" formatCode="General">
                  <c:v>12.49</c:v>
                </c:pt>
                <c:pt idx="649" formatCode="General">
                  <c:v>12.34</c:v>
                </c:pt>
                <c:pt idx="650" formatCode="General">
                  <c:v>12.27</c:v>
                </c:pt>
                <c:pt idx="651" formatCode="General">
                  <c:v>12.27</c:v>
                </c:pt>
                <c:pt idx="652" formatCode="General">
                  <c:v>12.335000000000001</c:v>
                </c:pt>
                <c:pt idx="653" formatCode="General">
                  <c:v>12.36</c:v>
                </c:pt>
                <c:pt idx="654" formatCode="General">
                  <c:v>12.13</c:v>
                </c:pt>
                <c:pt idx="655" formatCode="General">
                  <c:v>12.125</c:v>
                </c:pt>
                <c:pt idx="656" formatCode="General">
                  <c:v>12.17</c:v>
                </c:pt>
                <c:pt idx="658" formatCode="General">
                  <c:v>12.05</c:v>
                </c:pt>
                <c:pt idx="659" formatCode="General">
                  <c:v>11.965</c:v>
                </c:pt>
                <c:pt idx="660" formatCode="General">
                  <c:v>11.71</c:v>
                </c:pt>
                <c:pt idx="661" formatCode="General">
                  <c:v>11.865</c:v>
                </c:pt>
                <c:pt idx="662" formatCode="General">
                  <c:v>11.73</c:v>
                </c:pt>
                <c:pt idx="663" formatCode="General">
                  <c:v>11.82</c:v>
                </c:pt>
                <c:pt idx="664" formatCode="General">
                  <c:v>11.93</c:v>
                </c:pt>
                <c:pt idx="665" formatCode="General">
                  <c:v>12.215</c:v>
                </c:pt>
                <c:pt idx="666" formatCode="General">
                  <c:v>12.025</c:v>
                </c:pt>
                <c:pt idx="667" formatCode="General">
                  <c:v>11.914999999999999</c:v>
                </c:pt>
                <c:pt idx="668" formatCode="General">
                  <c:v>12.03</c:v>
                </c:pt>
                <c:pt idx="669" formatCode="General">
                  <c:v>11.965</c:v>
                </c:pt>
                <c:pt idx="670" formatCode="General">
                  <c:v>11.87</c:v>
                </c:pt>
                <c:pt idx="671" formatCode="General">
                  <c:v>12.154999999999999</c:v>
                </c:pt>
                <c:pt idx="673" formatCode="General">
                  <c:v>12.234999999999999</c:v>
                </c:pt>
                <c:pt idx="674" formatCode="General">
                  <c:v>12.04</c:v>
                </c:pt>
                <c:pt idx="675" formatCode="General">
                  <c:v>11.98</c:v>
                </c:pt>
                <c:pt idx="676" formatCode="General">
                  <c:v>12.04</c:v>
                </c:pt>
                <c:pt idx="677" formatCode="General">
                  <c:v>11.86</c:v>
                </c:pt>
                <c:pt idx="678" formatCode="General">
                  <c:v>11.8</c:v>
                </c:pt>
                <c:pt idx="679" formatCode="General">
                  <c:v>11.765000000000001</c:v>
                </c:pt>
                <c:pt idx="680" formatCode="General">
                  <c:v>11.71</c:v>
                </c:pt>
                <c:pt idx="681" formatCode="General">
                  <c:v>11.58</c:v>
                </c:pt>
                <c:pt idx="682" formatCode="General">
                  <c:v>11.6</c:v>
                </c:pt>
                <c:pt idx="683" formatCode="General">
                  <c:v>11.824999999999999</c:v>
                </c:pt>
                <c:pt idx="684" formatCode="General">
                  <c:v>11.744999999999999</c:v>
                </c:pt>
                <c:pt idx="685" formatCode="General">
                  <c:v>11.92</c:v>
                </c:pt>
                <c:pt idx="686" formatCode="General">
                  <c:v>11.895</c:v>
                </c:pt>
                <c:pt idx="687" formatCode="General">
                  <c:v>11.744999999999999</c:v>
                </c:pt>
                <c:pt idx="688" formatCode="General">
                  <c:v>11.705</c:v>
                </c:pt>
                <c:pt idx="689" formatCode="General">
                  <c:v>11.865</c:v>
                </c:pt>
                <c:pt idx="690" formatCode="General">
                  <c:v>12.244999999999999</c:v>
                </c:pt>
                <c:pt idx="691" formatCode="General">
                  <c:v>12.135</c:v>
                </c:pt>
                <c:pt idx="692" formatCode="General">
                  <c:v>12.065</c:v>
                </c:pt>
                <c:pt idx="693" formatCode="General">
                  <c:v>12.21</c:v>
                </c:pt>
                <c:pt idx="694" formatCode="General">
                  <c:v>12.4</c:v>
                </c:pt>
                <c:pt idx="695" formatCode="General">
                  <c:v>12.664999999999999</c:v>
                </c:pt>
                <c:pt idx="696" formatCode="General">
                  <c:v>12.664999999999999</c:v>
                </c:pt>
                <c:pt idx="697" formatCode="General">
                  <c:v>12.34</c:v>
                </c:pt>
                <c:pt idx="698" formatCode="General">
                  <c:v>12.025</c:v>
                </c:pt>
                <c:pt idx="699" formatCode="General">
                  <c:v>12.185</c:v>
                </c:pt>
                <c:pt idx="700" formatCode="General">
                  <c:v>12.305</c:v>
                </c:pt>
                <c:pt idx="701" formatCode="General">
                  <c:v>12.3</c:v>
                </c:pt>
                <c:pt idx="702" formatCode="General">
                  <c:v>12.525</c:v>
                </c:pt>
                <c:pt idx="703" formatCode="General">
                  <c:v>12.56</c:v>
                </c:pt>
                <c:pt idx="704" formatCode="General">
                  <c:v>12.79</c:v>
                </c:pt>
                <c:pt idx="705" formatCode="General">
                  <c:v>13.09</c:v>
                </c:pt>
                <c:pt idx="706" formatCode="General">
                  <c:v>13.205</c:v>
                </c:pt>
                <c:pt idx="707" formatCode="General">
                  <c:v>13.35</c:v>
                </c:pt>
                <c:pt idx="708" formatCode="General">
                  <c:v>13.92</c:v>
                </c:pt>
                <c:pt idx="709" formatCode="General">
                  <c:v>14.23</c:v>
                </c:pt>
                <c:pt idx="710" formatCode="General">
                  <c:v>14.685</c:v>
                </c:pt>
                <c:pt idx="711" formatCode="General">
                  <c:v>14.425000000000001</c:v>
                </c:pt>
                <c:pt idx="712" formatCode="General">
                  <c:v>14.31</c:v>
                </c:pt>
                <c:pt idx="713" formatCode="General">
                  <c:v>14.305</c:v>
                </c:pt>
                <c:pt idx="714" formatCode="General">
                  <c:v>14.475</c:v>
                </c:pt>
                <c:pt idx="715" formatCode="General">
                  <c:v>13.994999999999999</c:v>
                </c:pt>
                <c:pt idx="716" formatCode="General">
                  <c:v>14.06</c:v>
                </c:pt>
                <c:pt idx="717" formatCode="General">
                  <c:v>13.99</c:v>
                </c:pt>
                <c:pt idx="718" formatCode="General">
                  <c:v>14.205</c:v>
                </c:pt>
                <c:pt idx="719" formatCode="General">
                  <c:v>14.36</c:v>
                </c:pt>
                <c:pt idx="720" formatCode="General">
                  <c:v>14.29</c:v>
                </c:pt>
                <c:pt idx="721" formatCode="General">
                  <c:v>14.52</c:v>
                </c:pt>
                <c:pt idx="722" formatCode="General">
                  <c:v>14.86</c:v>
                </c:pt>
                <c:pt idx="723" formatCode="General">
                  <c:v>15.02</c:v>
                </c:pt>
                <c:pt idx="724" formatCode="General">
                  <c:v>14.74</c:v>
                </c:pt>
                <c:pt idx="725" formatCode="General">
                  <c:v>15.494999999999999</c:v>
                </c:pt>
                <c:pt idx="726" formatCode="General">
                  <c:v>15.62</c:v>
                </c:pt>
                <c:pt idx="727" formatCode="General">
                  <c:v>15.635</c:v>
                </c:pt>
                <c:pt idx="728" formatCode="General">
                  <c:v>15.725</c:v>
                </c:pt>
                <c:pt idx="729" formatCode="General">
                  <c:v>16.05</c:v>
                </c:pt>
                <c:pt idx="730" formatCode="General">
                  <c:v>15.99</c:v>
                </c:pt>
                <c:pt idx="731" formatCode="General">
                  <c:v>16.09</c:v>
                </c:pt>
                <c:pt idx="732" formatCode="General">
                  <c:v>16.004999999999999</c:v>
                </c:pt>
                <c:pt idx="733" formatCode="General">
                  <c:v>15.86</c:v>
                </c:pt>
                <c:pt idx="734" formatCode="General">
                  <c:v>15.755000000000001</c:v>
                </c:pt>
                <c:pt idx="735" formatCode="General">
                  <c:v>15.78</c:v>
                </c:pt>
                <c:pt idx="736" formatCode="General">
                  <c:v>15.755000000000001</c:v>
                </c:pt>
                <c:pt idx="737" formatCode="General">
                  <c:v>15.904999999999999</c:v>
                </c:pt>
                <c:pt idx="738" formatCode="General">
                  <c:v>16.024999999999999</c:v>
                </c:pt>
                <c:pt idx="739" formatCode="General">
                  <c:v>16.344999999999999</c:v>
                </c:pt>
                <c:pt idx="740" formatCode="General">
                  <c:v>17.86</c:v>
                </c:pt>
                <c:pt idx="741" formatCode="General">
                  <c:v>18.625</c:v>
                </c:pt>
                <c:pt idx="742" formatCode="General">
                  <c:v>17.925000000000001</c:v>
                </c:pt>
                <c:pt idx="743" formatCode="General">
                  <c:v>17.91</c:v>
                </c:pt>
                <c:pt idx="744" formatCode="General">
                  <c:v>17.54</c:v>
                </c:pt>
                <c:pt idx="745" formatCode="General">
                  <c:v>17.5</c:v>
                </c:pt>
                <c:pt idx="746" formatCode="General">
                  <c:v>17.895</c:v>
                </c:pt>
                <c:pt idx="747" formatCode="General">
                  <c:v>18.065000000000001</c:v>
                </c:pt>
                <c:pt idx="748" formatCode="General">
                  <c:v>18.329999999999998</c:v>
                </c:pt>
                <c:pt idx="749" formatCode="General">
                  <c:v>18.2</c:v>
                </c:pt>
                <c:pt idx="751" formatCode="0.00">
                  <c:v>12.161250000000001</c:v>
                </c:pt>
                <c:pt idx="752" formatCode="0.00">
                  <c:v>14.602265625000001</c:v>
                </c:pt>
                <c:pt idx="753" formatCode="0.00">
                  <c:v>14.602265625000001</c:v>
                </c:pt>
                <c:pt idx="754" formatCode="0.00">
                  <c:v>14.602265625000001</c:v>
                </c:pt>
                <c:pt idx="755" formatCode="0.00">
                  <c:v>14.602265625000001</c:v>
                </c:pt>
                <c:pt idx="756" formatCode="0.00">
                  <c:v>14.602265625000001</c:v>
                </c:pt>
                <c:pt idx="757" formatCode="0.00">
                  <c:v>14.602265625000001</c:v>
                </c:pt>
                <c:pt idx="758" formatCode="0.00">
                  <c:v>14.602265625000001</c:v>
                </c:pt>
                <c:pt idx="759" formatCode="0.00">
                  <c:v>14.602265625000001</c:v>
                </c:pt>
                <c:pt idx="760" formatCode="0.00">
                  <c:v>14.602265625000001</c:v>
                </c:pt>
                <c:pt idx="761" formatCode="0.00">
                  <c:v>14.602265625000001</c:v>
                </c:pt>
                <c:pt idx="762" formatCode="0.00">
                  <c:v>14.602265625000001</c:v>
                </c:pt>
                <c:pt idx="763" formatCode="0.00">
                  <c:v>14.602265625000001</c:v>
                </c:pt>
                <c:pt idx="764" formatCode="0.00">
                  <c:v>14.602265625000001</c:v>
                </c:pt>
                <c:pt idx="765" formatCode="0.00">
                  <c:v>14.602265625000001</c:v>
                </c:pt>
                <c:pt idx="766" formatCode="0.00">
                  <c:v>14.602265625000001</c:v>
                </c:pt>
                <c:pt idx="767" formatCode="0.00">
                  <c:v>14.602265625000001</c:v>
                </c:pt>
                <c:pt idx="768" formatCode="0.00">
                  <c:v>14.602265625000001</c:v>
                </c:pt>
                <c:pt idx="769" formatCode="0.00">
                  <c:v>14.602265625000001</c:v>
                </c:pt>
                <c:pt idx="770" formatCode="0.00">
                  <c:v>14.602265625000001</c:v>
                </c:pt>
                <c:pt idx="771" formatCode="0.00">
                  <c:v>14.602265625000001</c:v>
                </c:pt>
                <c:pt idx="772" formatCode="0.00">
                  <c:v>14.602265625000001</c:v>
                </c:pt>
                <c:pt idx="773" formatCode="0.00">
                  <c:v>14.602265625000001</c:v>
                </c:pt>
                <c:pt idx="774" formatCode="0.00">
                  <c:v>14.602265625000001</c:v>
                </c:pt>
                <c:pt idx="775" formatCode="0.00">
                  <c:v>14.602265625000001</c:v>
                </c:pt>
                <c:pt idx="776" formatCode="0.00">
                  <c:v>14.602265625000001</c:v>
                </c:pt>
                <c:pt idx="777" formatCode="0.00">
                  <c:v>14.602265625000001</c:v>
                </c:pt>
                <c:pt idx="778" formatCode="0.00">
                  <c:v>14.602265625000001</c:v>
                </c:pt>
                <c:pt idx="779" formatCode="0.00">
                  <c:v>14.602265625000001</c:v>
                </c:pt>
                <c:pt idx="780" formatCode="0.00">
                  <c:v>14.602265625000001</c:v>
                </c:pt>
                <c:pt idx="781" formatCode="0.00">
                  <c:v>14.602265625000001</c:v>
                </c:pt>
                <c:pt idx="782" formatCode="0.00">
                  <c:v>14.602265625000001</c:v>
                </c:pt>
                <c:pt idx="783" formatCode="0.00">
                  <c:v>14.602265625000001</c:v>
                </c:pt>
                <c:pt idx="784" formatCode="0.00">
                  <c:v>14.602265625000001</c:v>
                </c:pt>
                <c:pt idx="785" formatCode="0.00">
                  <c:v>14.602265625000001</c:v>
                </c:pt>
                <c:pt idx="786" formatCode="0.00">
                  <c:v>14.602265625000001</c:v>
                </c:pt>
                <c:pt idx="787" formatCode="0.00">
                  <c:v>14.602265625000001</c:v>
                </c:pt>
                <c:pt idx="788" formatCode="0.00">
                  <c:v>14.602265625000001</c:v>
                </c:pt>
                <c:pt idx="789" formatCode="0.00">
                  <c:v>14.602265625000001</c:v>
                </c:pt>
                <c:pt idx="790" formatCode="0.00">
                  <c:v>14.602265625000001</c:v>
                </c:pt>
                <c:pt idx="791" formatCode="0.00">
                  <c:v>14.602265625000001</c:v>
                </c:pt>
                <c:pt idx="792" formatCode="0.00">
                  <c:v>14.602265625000001</c:v>
                </c:pt>
                <c:pt idx="793" formatCode="0.00">
                  <c:v>14.602265625000001</c:v>
                </c:pt>
                <c:pt idx="794" formatCode="0.00">
                  <c:v>14.602265625000001</c:v>
                </c:pt>
                <c:pt idx="795" formatCode="0.00">
                  <c:v>14.602265625000001</c:v>
                </c:pt>
                <c:pt idx="796" formatCode="0.00">
                  <c:v>14.602265625000001</c:v>
                </c:pt>
                <c:pt idx="797" formatCode="0.00">
                  <c:v>14.602265625000001</c:v>
                </c:pt>
                <c:pt idx="798" formatCode="0.00">
                  <c:v>14.602265625000001</c:v>
                </c:pt>
                <c:pt idx="799" formatCode="0.00">
                  <c:v>14.602265625000001</c:v>
                </c:pt>
                <c:pt idx="800" formatCode="0.00">
                  <c:v>14.602265625000001</c:v>
                </c:pt>
                <c:pt idx="801" formatCode="0.00">
                  <c:v>14.602265625000001</c:v>
                </c:pt>
                <c:pt idx="802" formatCode="0.00">
                  <c:v>14.602265625000001</c:v>
                </c:pt>
                <c:pt idx="803" formatCode="0.00">
                  <c:v>14.602265625000001</c:v>
                </c:pt>
                <c:pt idx="804" formatCode="0.00">
                  <c:v>14.602265625000001</c:v>
                </c:pt>
                <c:pt idx="805" formatCode="0.00">
                  <c:v>14.602265625000001</c:v>
                </c:pt>
                <c:pt idx="806" formatCode="0.00">
                  <c:v>14.602265625000001</c:v>
                </c:pt>
                <c:pt idx="807" formatCode="0.00">
                  <c:v>14.602265625000001</c:v>
                </c:pt>
                <c:pt idx="808" formatCode="0.00">
                  <c:v>14.602265625000001</c:v>
                </c:pt>
                <c:pt idx="809" formatCode="0.00">
                  <c:v>14.602265625000001</c:v>
                </c:pt>
                <c:pt idx="810" formatCode="0.00">
                  <c:v>14.602265625000001</c:v>
                </c:pt>
                <c:pt idx="811" formatCode="0.00">
                  <c:v>14.602265625000001</c:v>
                </c:pt>
                <c:pt idx="812" formatCode="0.00">
                  <c:v>14.602265625000001</c:v>
                </c:pt>
                <c:pt idx="813" formatCode="0.00">
                  <c:v>14.602265625000001</c:v>
                </c:pt>
                <c:pt idx="814" formatCode="0.00">
                  <c:v>14.602265625000001</c:v>
                </c:pt>
                <c:pt idx="815" formatCode="0.00">
                  <c:v>14.602265625000001</c:v>
                </c:pt>
                <c:pt idx="816" formatCode="0.00">
                  <c:v>14.602265625000001</c:v>
                </c:pt>
                <c:pt idx="817" formatCode="0.00">
                  <c:v>14.602265625000001</c:v>
                </c:pt>
                <c:pt idx="818" formatCode="0.00">
                  <c:v>14.602265625000001</c:v>
                </c:pt>
                <c:pt idx="819" formatCode="0.00">
                  <c:v>14.602265625000001</c:v>
                </c:pt>
                <c:pt idx="820" formatCode="0.00">
                  <c:v>14.602265625000001</c:v>
                </c:pt>
                <c:pt idx="821" formatCode="0.00">
                  <c:v>14.602265625000001</c:v>
                </c:pt>
                <c:pt idx="822" formatCode="0.00">
                  <c:v>14.602265625000001</c:v>
                </c:pt>
                <c:pt idx="823" formatCode="0.00">
                  <c:v>14.602265625000001</c:v>
                </c:pt>
                <c:pt idx="824" formatCode="0.00">
                  <c:v>14.602265625000001</c:v>
                </c:pt>
                <c:pt idx="825" formatCode="0.00">
                  <c:v>14.602265625000001</c:v>
                </c:pt>
                <c:pt idx="826" formatCode="0.00">
                  <c:v>14.602265625000001</c:v>
                </c:pt>
                <c:pt idx="827" formatCode="0.00">
                  <c:v>14.602265625000001</c:v>
                </c:pt>
                <c:pt idx="828" formatCode="0.00">
                  <c:v>14.602265625000001</c:v>
                </c:pt>
                <c:pt idx="829" formatCode="0.00">
                  <c:v>14.602265625000001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B-446E-827B-2FD4967B426A}"/>
            </c:ext>
          </c:extLst>
        </c:ser>
        <c:ser>
          <c:idx val="0"/>
          <c:order val="2"/>
          <c:tx>
            <c:strRef>
              <c:f>'LME - Daily'!$F$2</c:f>
              <c:strCache>
                <c:ptCount val="1"/>
                <c:pt idx="0">
                  <c:v>Copper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'LME - Daily'!$A$3:$A$832</c:f>
              <c:numCache>
                <c:formatCode>d\-mmm\-yy</c:formatCode>
                <c:ptCount val="830"/>
                <c:pt idx="0">
                  <c:v>42646</c:v>
                </c:pt>
                <c:pt idx="1">
                  <c:v>42647</c:v>
                </c:pt>
                <c:pt idx="2">
                  <c:v>42648</c:v>
                </c:pt>
                <c:pt idx="3">
                  <c:v>42649</c:v>
                </c:pt>
                <c:pt idx="4">
                  <c:v>42650</c:v>
                </c:pt>
                <c:pt idx="5">
                  <c:v>42653</c:v>
                </c:pt>
                <c:pt idx="6">
                  <c:v>42654</c:v>
                </c:pt>
                <c:pt idx="7">
                  <c:v>42655</c:v>
                </c:pt>
                <c:pt idx="8">
                  <c:v>42656</c:v>
                </c:pt>
                <c:pt idx="9">
                  <c:v>42657</c:v>
                </c:pt>
                <c:pt idx="10">
                  <c:v>42660</c:v>
                </c:pt>
                <c:pt idx="11">
                  <c:v>42661</c:v>
                </c:pt>
                <c:pt idx="12">
                  <c:v>42662</c:v>
                </c:pt>
                <c:pt idx="13">
                  <c:v>42663</c:v>
                </c:pt>
                <c:pt idx="14">
                  <c:v>42664</c:v>
                </c:pt>
                <c:pt idx="15">
                  <c:v>42667</c:v>
                </c:pt>
                <c:pt idx="16">
                  <c:v>42668</c:v>
                </c:pt>
                <c:pt idx="17">
                  <c:v>42669</c:v>
                </c:pt>
                <c:pt idx="18">
                  <c:v>42670</c:v>
                </c:pt>
                <c:pt idx="19">
                  <c:v>42671</c:v>
                </c:pt>
                <c:pt idx="20">
                  <c:v>42674</c:v>
                </c:pt>
                <c:pt idx="21">
                  <c:v>42675</c:v>
                </c:pt>
                <c:pt idx="22">
                  <c:v>42676</c:v>
                </c:pt>
                <c:pt idx="23">
                  <c:v>42677</c:v>
                </c:pt>
                <c:pt idx="24">
                  <c:v>42678</c:v>
                </c:pt>
                <c:pt idx="25">
                  <c:v>42681</c:v>
                </c:pt>
                <c:pt idx="26">
                  <c:v>42682</c:v>
                </c:pt>
                <c:pt idx="27">
                  <c:v>42683</c:v>
                </c:pt>
                <c:pt idx="28">
                  <c:v>42684</c:v>
                </c:pt>
                <c:pt idx="29">
                  <c:v>42685</c:v>
                </c:pt>
                <c:pt idx="30">
                  <c:v>42688</c:v>
                </c:pt>
                <c:pt idx="31">
                  <c:v>42689</c:v>
                </c:pt>
                <c:pt idx="32">
                  <c:v>42690</c:v>
                </c:pt>
                <c:pt idx="33">
                  <c:v>42691</c:v>
                </c:pt>
                <c:pt idx="34">
                  <c:v>42692</c:v>
                </c:pt>
                <c:pt idx="35">
                  <c:v>42695</c:v>
                </c:pt>
                <c:pt idx="36">
                  <c:v>42696</c:v>
                </c:pt>
                <c:pt idx="37">
                  <c:v>42697</c:v>
                </c:pt>
                <c:pt idx="38">
                  <c:v>42698</c:v>
                </c:pt>
                <c:pt idx="39">
                  <c:v>42699</c:v>
                </c:pt>
                <c:pt idx="40">
                  <c:v>42702</c:v>
                </c:pt>
                <c:pt idx="41">
                  <c:v>42703</c:v>
                </c:pt>
                <c:pt idx="42">
                  <c:v>42704</c:v>
                </c:pt>
                <c:pt idx="43">
                  <c:v>42705</c:v>
                </c:pt>
                <c:pt idx="44">
                  <c:v>42706</c:v>
                </c:pt>
                <c:pt idx="45">
                  <c:v>42709</c:v>
                </c:pt>
                <c:pt idx="46">
                  <c:v>42710</c:v>
                </c:pt>
                <c:pt idx="47">
                  <c:v>42711</c:v>
                </c:pt>
                <c:pt idx="48">
                  <c:v>42712</c:v>
                </c:pt>
                <c:pt idx="49">
                  <c:v>42713</c:v>
                </c:pt>
                <c:pt idx="50">
                  <c:v>42716</c:v>
                </c:pt>
                <c:pt idx="51">
                  <c:v>42717</c:v>
                </c:pt>
                <c:pt idx="52">
                  <c:v>42718</c:v>
                </c:pt>
                <c:pt idx="53">
                  <c:v>42719</c:v>
                </c:pt>
                <c:pt idx="54">
                  <c:v>42720</c:v>
                </c:pt>
                <c:pt idx="55">
                  <c:v>42723</c:v>
                </c:pt>
                <c:pt idx="56">
                  <c:v>42724</c:v>
                </c:pt>
                <c:pt idx="57">
                  <c:v>42725</c:v>
                </c:pt>
                <c:pt idx="58">
                  <c:v>42726</c:v>
                </c:pt>
                <c:pt idx="59">
                  <c:v>42727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42738</c:v>
                </c:pt>
                <c:pt idx="64">
                  <c:v>42739</c:v>
                </c:pt>
                <c:pt idx="65">
                  <c:v>42740</c:v>
                </c:pt>
                <c:pt idx="66">
                  <c:v>42741</c:v>
                </c:pt>
                <c:pt idx="67">
                  <c:v>42744</c:v>
                </c:pt>
                <c:pt idx="68">
                  <c:v>42745</c:v>
                </c:pt>
                <c:pt idx="69">
                  <c:v>42746</c:v>
                </c:pt>
                <c:pt idx="70">
                  <c:v>42747</c:v>
                </c:pt>
                <c:pt idx="71">
                  <c:v>42748</c:v>
                </c:pt>
                <c:pt idx="72">
                  <c:v>42751</c:v>
                </c:pt>
                <c:pt idx="73">
                  <c:v>42752</c:v>
                </c:pt>
                <c:pt idx="74">
                  <c:v>42753</c:v>
                </c:pt>
                <c:pt idx="75">
                  <c:v>42754</c:v>
                </c:pt>
                <c:pt idx="76">
                  <c:v>42755</c:v>
                </c:pt>
                <c:pt idx="77">
                  <c:v>42758</c:v>
                </c:pt>
                <c:pt idx="78">
                  <c:v>42759</c:v>
                </c:pt>
                <c:pt idx="79">
                  <c:v>42760</c:v>
                </c:pt>
                <c:pt idx="80">
                  <c:v>42761</c:v>
                </c:pt>
                <c:pt idx="81">
                  <c:v>42762</c:v>
                </c:pt>
                <c:pt idx="82">
                  <c:v>42765</c:v>
                </c:pt>
                <c:pt idx="83">
                  <c:v>42766</c:v>
                </c:pt>
                <c:pt idx="84">
                  <c:v>42767</c:v>
                </c:pt>
                <c:pt idx="85">
                  <c:v>42768</c:v>
                </c:pt>
                <c:pt idx="86">
                  <c:v>42769</c:v>
                </c:pt>
                <c:pt idx="87">
                  <c:v>42772</c:v>
                </c:pt>
                <c:pt idx="88">
                  <c:v>42773</c:v>
                </c:pt>
                <c:pt idx="89">
                  <c:v>42774</c:v>
                </c:pt>
                <c:pt idx="90">
                  <c:v>42775</c:v>
                </c:pt>
                <c:pt idx="91">
                  <c:v>42776</c:v>
                </c:pt>
                <c:pt idx="92">
                  <c:v>42779</c:v>
                </c:pt>
                <c:pt idx="93">
                  <c:v>42780</c:v>
                </c:pt>
                <c:pt idx="94">
                  <c:v>42781</c:v>
                </c:pt>
                <c:pt idx="95">
                  <c:v>42782</c:v>
                </c:pt>
                <c:pt idx="96">
                  <c:v>42783</c:v>
                </c:pt>
                <c:pt idx="97">
                  <c:v>42786</c:v>
                </c:pt>
                <c:pt idx="98">
                  <c:v>42787</c:v>
                </c:pt>
                <c:pt idx="99">
                  <c:v>42788</c:v>
                </c:pt>
                <c:pt idx="100">
                  <c:v>42789</c:v>
                </c:pt>
                <c:pt idx="101">
                  <c:v>42790</c:v>
                </c:pt>
                <c:pt idx="102">
                  <c:v>42793</c:v>
                </c:pt>
                <c:pt idx="103">
                  <c:v>42794</c:v>
                </c:pt>
                <c:pt idx="104">
                  <c:v>42795</c:v>
                </c:pt>
                <c:pt idx="105">
                  <c:v>42796</c:v>
                </c:pt>
                <c:pt idx="106">
                  <c:v>42797</c:v>
                </c:pt>
                <c:pt idx="107">
                  <c:v>42800</c:v>
                </c:pt>
                <c:pt idx="108">
                  <c:v>42801</c:v>
                </c:pt>
                <c:pt idx="109">
                  <c:v>42802</c:v>
                </c:pt>
                <c:pt idx="110">
                  <c:v>42803</c:v>
                </c:pt>
                <c:pt idx="111">
                  <c:v>42804</c:v>
                </c:pt>
                <c:pt idx="112">
                  <c:v>42807</c:v>
                </c:pt>
                <c:pt idx="113">
                  <c:v>42808</c:v>
                </c:pt>
                <c:pt idx="114">
                  <c:v>42809</c:v>
                </c:pt>
                <c:pt idx="115">
                  <c:v>42810</c:v>
                </c:pt>
                <c:pt idx="116">
                  <c:v>42811</c:v>
                </c:pt>
                <c:pt idx="117">
                  <c:v>42814</c:v>
                </c:pt>
                <c:pt idx="118">
                  <c:v>42815</c:v>
                </c:pt>
                <c:pt idx="119">
                  <c:v>42816</c:v>
                </c:pt>
                <c:pt idx="120">
                  <c:v>42817</c:v>
                </c:pt>
                <c:pt idx="121">
                  <c:v>42818</c:v>
                </c:pt>
                <c:pt idx="122">
                  <c:v>42821</c:v>
                </c:pt>
                <c:pt idx="123">
                  <c:v>42822</c:v>
                </c:pt>
                <c:pt idx="124">
                  <c:v>42823</c:v>
                </c:pt>
                <c:pt idx="125">
                  <c:v>42824</c:v>
                </c:pt>
                <c:pt idx="126">
                  <c:v>42825</c:v>
                </c:pt>
                <c:pt idx="127">
                  <c:v>42828</c:v>
                </c:pt>
                <c:pt idx="128">
                  <c:v>42829</c:v>
                </c:pt>
                <c:pt idx="129">
                  <c:v>42830</c:v>
                </c:pt>
                <c:pt idx="130">
                  <c:v>42831</c:v>
                </c:pt>
                <c:pt idx="131">
                  <c:v>42832</c:v>
                </c:pt>
                <c:pt idx="132">
                  <c:v>42835</c:v>
                </c:pt>
                <c:pt idx="133">
                  <c:v>42836</c:v>
                </c:pt>
                <c:pt idx="134">
                  <c:v>42837</c:v>
                </c:pt>
                <c:pt idx="135">
                  <c:v>42838</c:v>
                </c:pt>
                <c:pt idx="136">
                  <c:v>42843</c:v>
                </c:pt>
                <c:pt idx="137">
                  <c:v>42844</c:v>
                </c:pt>
                <c:pt idx="138">
                  <c:v>42845</c:v>
                </c:pt>
                <c:pt idx="139">
                  <c:v>42846</c:v>
                </c:pt>
                <c:pt idx="140">
                  <c:v>42849</c:v>
                </c:pt>
                <c:pt idx="141">
                  <c:v>42850</c:v>
                </c:pt>
                <c:pt idx="142">
                  <c:v>42851</c:v>
                </c:pt>
                <c:pt idx="143">
                  <c:v>42852</c:v>
                </c:pt>
                <c:pt idx="144">
                  <c:v>42853</c:v>
                </c:pt>
                <c:pt idx="145">
                  <c:v>42857</c:v>
                </c:pt>
                <c:pt idx="146">
                  <c:v>42858</c:v>
                </c:pt>
                <c:pt idx="147">
                  <c:v>42859</c:v>
                </c:pt>
                <c:pt idx="148">
                  <c:v>42860</c:v>
                </c:pt>
                <c:pt idx="149">
                  <c:v>42863</c:v>
                </c:pt>
                <c:pt idx="150">
                  <c:v>42864</c:v>
                </c:pt>
                <c:pt idx="151">
                  <c:v>42865</c:v>
                </c:pt>
                <c:pt idx="152">
                  <c:v>42866</c:v>
                </c:pt>
                <c:pt idx="153">
                  <c:v>42867</c:v>
                </c:pt>
                <c:pt idx="154">
                  <c:v>42870</c:v>
                </c:pt>
                <c:pt idx="155">
                  <c:v>42871</c:v>
                </c:pt>
                <c:pt idx="156">
                  <c:v>42872</c:v>
                </c:pt>
                <c:pt idx="157">
                  <c:v>42873</c:v>
                </c:pt>
                <c:pt idx="158">
                  <c:v>42874</c:v>
                </c:pt>
                <c:pt idx="159">
                  <c:v>42877</c:v>
                </c:pt>
                <c:pt idx="160">
                  <c:v>42878</c:v>
                </c:pt>
                <c:pt idx="161">
                  <c:v>42879</c:v>
                </c:pt>
                <c:pt idx="162">
                  <c:v>42880</c:v>
                </c:pt>
                <c:pt idx="163">
                  <c:v>42881</c:v>
                </c:pt>
                <c:pt idx="164">
                  <c:v>42885</c:v>
                </c:pt>
                <c:pt idx="165">
                  <c:v>42886</c:v>
                </c:pt>
                <c:pt idx="166">
                  <c:v>42887</c:v>
                </c:pt>
                <c:pt idx="167">
                  <c:v>42888</c:v>
                </c:pt>
                <c:pt idx="168">
                  <c:v>42891</c:v>
                </c:pt>
                <c:pt idx="169">
                  <c:v>42892</c:v>
                </c:pt>
                <c:pt idx="170">
                  <c:v>42893</c:v>
                </c:pt>
                <c:pt idx="171">
                  <c:v>42894</c:v>
                </c:pt>
                <c:pt idx="172">
                  <c:v>42895</c:v>
                </c:pt>
                <c:pt idx="173">
                  <c:v>42898</c:v>
                </c:pt>
                <c:pt idx="174">
                  <c:v>42899</c:v>
                </c:pt>
                <c:pt idx="175">
                  <c:v>42900</c:v>
                </c:pt>
                <c:pt idx="176">
                  <c:v>42901</c:v>
                </c:pt>
                <c:pt idx="177">
                  <c:v>42902</c:v>
                </c:pt>
                <c:pt idx="178">
                  <c:v>42905</c:v>
                </c:pt>
                <c:pt idx="179">
                  <c:v>42906</c:v>
                </c:pt>
                <c:pt idx="180">
                  <c:v>42907</c:v>
                </c:pt>
                <c:pt idx="181">
                  <c:v>42908</c:v>
                </c:pt>
                <c:pt idx="182">
                  <c:v>42909</c:v>
                </c:pt>
                <c:pt idx="183">
                  <c:v>42912</c:v>
                </c:pt>
                <c:pt idx="184">
                  <c:v>42913</c:v>
                </c:pt>
                <c:pt idx="185">
                  <c:v>42914</c:v>
                </c:pt>
                <c:pt idx="186">
                  <c:v>42915</c:v>
                </c:pt>
                <c:pt idx="187">
                  <c:v>42916</c:v>
                </c:pt>
                <c:pt idx="188">
                  <c:v>42919</c:v>
                </c:pt>
                <c:pt idx="189">
                  <c:v>42920</c:v>
                </c:pt>
                <c:pt idx="190">
                  <c:v>42921</c:v>
                </c:pt>
                <c:pt idx="191">
                  <c:v>42922</c:v>
                </c:pt>
                <c:pt idx="192">
                  <c:v>42923</c:v>
                </c:pt>
                <c:pt idx="193">
                  <c:v>42926</c:v>
                </c:pt>
                <c:pt idx="194">
                  <c:v>42927</c:v>
                </c:pt>
                <c:pt idx="195">
                  <c:v>42928</c:v>
                </c:pt>
                <c:pt idx="196">
                  <c:v>42929</c:v>
                </c:pt>
                <c:pt idx="197">
                  <c:v>42930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42947</c:v>
                </c:pt>
                <c:pt idx="209">
                  <c:v>42948</c:v>
                </c:pt>
                <c:pt idx="210">
                  <c:v>42949</c:v>
                </c:pt>
                <c:pt idx="211">
                  <c:v>42950</c:v>
                </c:pt>
                <c:pt idx="212">
                  <c:v>42951</c:v>
                </c:pt>
                <c:pt idx="213">
                  <c:v>42954</c:v>
                </c:pt>
                <c:pt idx="214">
                  <c:v>42955</c:v>
                </c:pt>
                <c:pt idx="215">
                  <c:v>42956</c:v>
                </c:pt>
                <c:pt idx="216">
                  <c:v>42957</c:v>
                </c:pt>
                <c:pt idx="217">
                  <c:v>42958</c:v>
                </c:pt>
                <c:pt idx="218">
                  <c:v>42961</c:v>
                </c:pt>
                <c:pt idx="219">
                  <c:v>42962</c:v>
                </c:pt>
                <c:pt idx="220">
                  <c:v>42963</c:v>
                </c:pt>
                <c:pt idx="221">
                  <c:v>42964</c:v>
                </c:pt>
                <c:pt idx="222">
                  <c:v>42965</c:v>
                </c:pt>
                <c:pt idx="223">
                  <c:v>42968</c:v>
                </c:pt>
                <c:pt idx="224">
                  <c:v>42969</c:v>
                </c:pt>
                <c:pt idx="225">
                  <c:v>42970</c:v>
                </c:pt>
                <c:pt idx="226">
                  <c:v>42971</c:v>
                </c:pt>
                <c:pt idx="227">
                  <c:v>42972</c:v>
                </c:pt>
                <c:pt idx="228">
                  <c:v>42976</c:v>
                </c:pt>
                <c:pt idx="229">
                  <c:v>42977</c:v>
                </c:pt>
                <c:pt idx="230">
                  <c:v>42978</c:v>
                </c:pt>
                <c:pt idx="231">
                  <c:v>42979</c:v>
                </c:pt>
                <c:pt idx="232">
                  <c:v>42982</c:v>
                </c:pt>
                <c:pt idx="233">
                  <c:v>42983</c:v>
                </c:pt>
                <c:pt idx="234">
                  <c:v>42984</c:v>
                </c:pt>
                <c:pt idx="235">
                  <c:v>42985</c:v>
                </c:pt>
                <c:pt idx="236">
                  <c:v>42986</c:v>
                </c:pt>
                <c:pt idx="237">
                  <c:v>42989</c:v>
                </c:pt>
                <c:pt idx="238">
                  <c:v>42990</c:v>
                </c:pt>
                <c:pt idx="239">
                  <c:v>42991</c:v>
                </c:pt>
                <c:pt idx="240">
                  <c:v>42992</c:v>
                </c:pt>
                <c:pt idx="241">
                  <c:v>42993</c:v>
                </c:pt>
                <c:pt idx="242">
                  <c:v>42996</c:v>
                </c:pt>
                <c:pt idx="243">
                  <c:v>42997</c:v>
                </c:pt>
                <c:pt idx="244">
                  <c:v>42998</c:v>
                </c:pt>
                <c:pt idx="245">
                  <c:v>42999</c:v>
                </c:pt>
                <c:pt idx="246">
                  <c:v>43000</c:v>
                </c:pt>
                <c:pt idx="247">
                  <c:v>43003</c:v>
                </c:pt>
                <c:pt idx="248">
                  <c:v>43004</c:v>
                </c:pt>
                <c:pt idx="249">
                  <c:v>43005</c:v>
                </c:pt>
                <c:pt idx="250">
                  <c:v>43006</c:v>
                </c:pt>
                <c:pt idx="251">
                  <c:v>43007</c:v>
                </c:pt>
                <c:pt idx="252">
                  <c:v>43010</c:v>
                </c:pt>
                <c:pt idx="253">
                  <c:v>43011</c:v>
                </c:pt>
                <c:pt idx="254">
                  <c:v>43012</c:v>
                </c:pt>
                <c:pt idx="255">
                  <c:v>43013</c:v>
                </c:pt>
                <c:pt idx="256">
                  <c:v>43014</c:v>
                </c:pt>
                <c:pt idx="257">
                  <c:v>43017</c:v>
                </c:pt>
                <c:pt idx="258">
                  <c:v>43018</c:v>
                </c:pt>
                <c:pt idx="259">
                  <c:v>43019</c:v>
                </c:pt>
                <c:pt idx="260">
                  <c:v>43020</c:v>
                </c:pt>
                <c:pt idx="261">
                  <c:v>43021</c:v>
                </c:pt>
                <c:pt idx="262">
                  <c:v>43024</c:v>
                </c:pt>
                <c:pt idx="263">
                  <c:v>43025</c:v>
                </c:pt>
                <c:pt idx="264">
                  <c:v>43026</c:v>
                </c:pt>
                <c:pt idx="265">
                  <c:v>43027</c:v>
                </c:pt>
                <c:pt idx="266">
                  <c:v>43028</c:v>
                </c:pt>
                <c:pt idx="267">
                  <c:v>43031</c:v>
                </c:pt>
                <c:pt idx="268">
                  <c:v>43032</c:v>
                </c:pt>
                <c:pt idx="269">
                  <c:v>43033</c:v>
                </c:pt>
                <c:pt idx="270">
                  <c:v>43034</c:v>
                </c:pt>
                <c:pt idx="271">
                  <c:v>43035</c:v>
                </c:pt>
                <c:pt idx="272">
                  <c:v>43038</c:v>
                </c:pt>
                <c:pt idx="273">
                  <c:v>43039</c:v>
                </c:pt>
                <c:pt idx="274">
                  <c:v>43040</c:v>
                </c:pt>
                <c:pt idx="275">
                  <c:v>43041</c:v>
                </c:pt>
                <c:pt idx="276">
                  <c:v>43042</c:v>
                </c:pt>
                <c:pt idx="277">
                  <c:v>43045</c:v>
                </c:pt>
                <c:pt idx="278">
                  <c:v>43046</c:v>
                </c:pt>
                <c:pt idx="279">
                  <c:v>43047</c:v>
                </c:pt>
                <c:pt idx="280">
                  <c:v>43048</c:v>
                </c:pt>
                <c:pt idx="281">
                  <c:v>43049</c:v>
                </c:pt>
                <c:pt idx="282">
                  <c:v>43052</c:v>
                </c:pt>
                <c:pt idx="283">
                  <c:v>43053</c:v>
                </c:pt>
                <c:pt idx="284">
                  <c:v>43054</c:v>
                </c:pt>
                <c:pt idx="285">
                  <c:v>43055</c:v>
                </c:pt>
                <c:pt idx="286">
                  <c:v>43056</c:v>
                </c:pt>
                <c:pt idx="287">
                  <c:v>43059</c:v>
                </c:pt>
                <c:pt idx="288">
                  <c:v>43060</c:v>
                </c:pt>
                <c:pt idx="289">
                  <c:v>43061</c:v>
                </c:pt>
                <c:pt idx="290">
                  <c:v>43062</c:v>
                </c:pt>
                <c:pt idx="291">
                  <c:v>43063</c:v>
                </c:pt>
                <c:pt idx="292">
                  <c:v>43066</c:v>
                </c:pt>
                <c:pt idx="293">
                  <c:v>43067</c:v>
                </c:pt>
                <c:pt idx="294">
                  <c:v>43068</c:v>
                </c:pt>
                <c:pt idx="295">
                  <c:v>43069</c:v>
                </c:pt>
                <c:pt idx="296">
                  <c:v>43070</c:v>
                </c:pt>
                <c:pt idx="297">
                  <c:v>43073</c:v>
                </c:pt>
                <c:pt idx="298">
                  <c:v>43074</c:v>
                </c:pt>
                <c:pt idx="299">
                  <c:v>43075</c:v>
                </c:pt>
                <c:pt idx="300">
                  <c:v>43076</c:v>
                </c:pt>
                <c:pt idx="301">
                  <c:v>43077</c:v>
                </c:pt>
                <c:pt idx="302">
                  <c:v>43080</c:v>
                </c:pt>
                <c:pt idx="303">
                  <c:v>43081</c:v>
                </c:pt>
                <c:pt idx="304">
                  <c:v>43082</c:v>
                </c:pt>
                <c:pt idx="305">
                  <c:v>43083</c:v>
                </c:pt>
                <c:pt idx="306">
                  <c:v>43084</c:v>
                </c:pt>
                <c:pt idx="307">
                  <c:v>43087</c:v>
                </c:pt>
                <c:pt idx="308">
                  <c:v>43088</c:v>
                </c:pt>
                <c:pt idx="309">
                  <c:v>43089</c:v>
                </c:pt>
                <c:pt idx="310">
                  <c:v>43090</c:v>
                </c:pt>
                <c:pt idx="311">
                  <c:v>43091</c:v>
                </c:pt>
                <c:pt idx="312">
                  <c:v>43096</c:v>
                </c:pt>
                <c:pt idx="313">
                  <c:v>43097</c:v>
                </c:pt>
                <c:pt idx="314">
                  <c:v>43098</c:v>
                </c:pt>
                <c:pt idx="315">
                  <c:v>43102</c:v>
                </c:pt>
                <c:pt idx="316">
                  <c:v>43103</c:v>
                </c:pt>
                <c:pt idx="317">
                  <c:v>43104</c:v>
                </c:pt>
                <c:pt idx="318">
                  <c:v>43105</c:v>
                </c:pt>
                <c:pt idx="319">
                  <c:v>43108</c:v>
                </c:pt>
                <c:pt idx="320">
                  <c:v>43109</c:v>
                </c:pt>
                <c:pt idx="321">
                  <c:v>43110</c:v>
                </c:pt>
                <c:pt idx="322">
                  <c:v>43111</c:v>
                </c:pt>
                <c:pt idx="323">
                  <c:v>43112</c:v>
                </c:pt>
                <c:pt idx="324">
                  <c:v>43115</c:v>
                </c:pt>
                <c:pt idx="325">
                  <c:v>43116</c:v>
                </c:pt>
                <c:pt idx="326">
                  <c:v>43117</c:v>
                </c:pt>
                <c:pt idx="327">
                  <c:v>43118</c:v>
                </c:pt>
                <c:pt idx="328">
                  <c:v>43119</c:v>
                </c:pt>
                <c:pt idx="329">
                  <c:v>43122</c:v>
                </c:pt>
                <c:pt idx="330">
                  <c:v>43123</c:v>
                </c:pt>
                <c:pt idx="331">
                  <c:v>43124</c:v>
                </c:pt>
                <c:pt idx="332">
                  <c:v>43125</c:v>
                </c:pt>
                <c:pt idx="333">
                  <c:v>43126</c:v>
                </c:pt>
                <c:pt idx="334">
                  <c:v>43129</c:v>
                </c:pt>
                <c:pt idx="335">
                  <c:v>43130</c:v>
                </c:pt>
                <c:pt idx="336">
                  <c:v>43131</c:v>
                </c:pt>
                <c:pt idx="337">
                  <c:v>43132</c:v>
                </c:pt>
                <c:pt idx="338">
                  <c:v>43133</c:v>
                </c:pt>
                <c:pt idx="339">
                  <c:v>43136</c:v>
                </c:pt>
                <c:pt idx="340">
                  <c:v>43137</c:v>
                </c:pt>
                <c:pt idx="341">
                  <c:v>43138</c:v>
                </c:pt>
                <c:pt idx="342">
                  <c:v>43139</c:v>
                </c:pt>
                <c:pt idx="343">
                  <c:v>43140</c:v>
                </c:pt>
                <c:pt idx="344">
                  <c:v>43143</c:v>
                </c:pt>
                <c:pt idx="345">
                  <c:v>43144</c:v>
                </c:pt>
                <c:pt idx="346">
                  <c:v>43145</c:v>
                </c:pt>
                <c:pt idx="347">
                  <c:v>43146</c:v>
                </c:pt>
                <c:pt idx="348">
                  <c:v>43147</c:v>
                </c:pt>
                <c:pt idx="349">
                  <c:v>43150</c:v>
                </c:pt>
                <c:pt idx="350">
                  <c:v>43151</c:v>
                </c:pt>
                <c:pt idx="351">
                  <c:v>43152</c:v>
                </c:pt>
                <c:pt idx="352">
                  <c:v>43153</c:v>
                </c:pt>
                <c:pt idx="353">
                  <c:v>43154</c:v>
                </c:pt>
                <c:pt idx="354">
                  <c:v>43157</c:v>
                </c:pt>
                <c:pt idx="355">
                  <c:v>43158</c:v>
                </c:pt>
                <c:pt idx="356">
                  <c:v>43159</c:v>
                </c:pt>
                <c:pt idx="357">
                  <c:v>43160</c:v>
                </c:pt>
                <c:pt idx="358">
                  <c:v>43161</c:v>
                </c:pt>
                <c:pt idx="359">
                  <c:v>43164</c:v>
                </c:pt>
                <c:pt idx="360">
                  <c:v>43165</c:v>
                </c:pt>
                <c:pt idx="361">
                  <c:v>43166</c:v>
                </c:pt>
                <c:pt idx="362">
                  <c:v>43167</c:v>
                </c:pt>
                <c:pt idx="363">
                  <c:v>43168</c:v>
                </c:pt>
                <c:pt idx="364">
                  <c:v>43171</c:v>
                </c:pt>
                <c:pt idx="365">
                  <c:v>43172</c:v>
                </c:pt>
                <c:pt idx="366">
                  <c:v>43173</c:v>
                </c:pt>
                <c:pt idx="367">
                  <c:v>43174</c:v>
                </c:pt>
                <c:pt idx="368">
                  <c:v>43175</c:v>
                </c:pt>
                <c:pt idx="369">
                  <c:v>43178</c:v>
                </c:pt>
                <c:pt idx="370">
                  <c:v>43179</c:v>
                </c:pt>
                <c:pt idx="371">
                  <c:v>43180</c:v>
                </c:pt>
                <c:pt idx="372">
                  <c:v>43181</c:v>
                </c:pt>
                <c:pt idx="373">
                  <c:v>43182</c:v>
                </c:pt>
                <c:pt idx="374">
                  <c:v>43185</c:v>
                </c:pt>
                <c:pt idx="375">
                  <c:v>43186</c:v>
                </c:pt>
                <c:pt idx="376">
                  <c:v>43187</c:v>
                </c:pt>
                <c:pt idx="377">
                  <c:v>43188</c:v>
                </c:pt>
                <c:pt idx="378">
                  <c:v>43193</c:v>
                </c:pt>
                <c:pt idx="379">
                  <c:v>43194</c:v>
                </c:pt>
                <c:pt idx="380">
                  <c:v>43195</c:v>
                </c:pt>
                <c:pt idx="381">
                  <c:v>43196</c:v>
                </c:pt>
                <c:pt idx="382">
                  <c:v>43199</c:v>
                </c:pt>
                <c:pt idx="383">
                  <c:v>43200</c:v>
                </c:pt>
                <c:pt idx="384">
                  <c:v>43201</c:v>
                </c:pt>
                <c:pt idx="385">
                  <c:v>43202</c:v>
                </c:pt>
                <c:pt idx="386">
                  <c:v>43203</c:v>
                </c:pt>
                <c:pt idx="387">
                  <c:v>43206</c:v>
                </c:pt>
                <c:pt idx="388">
                  <c:v>43207</c:v>
                </c:pt>
                <c:pt idx="389">
                  <c:v>43208</c:v>
                </c:pt>
                <c:pt idx="390">
                  <c:v>43209</c:v>
                </c:pt>
                <c:pt idx="391">
                  <c:v>43210</c:v>
                </c:pt>
                <c:pt idx="392">
                  <c:v>43213</c:v>
                </c:pt>
                <c:pt idx="393">
                  <c:v>43214</c:v>
                </c:pt>
                <c:pt idx="394">
                  <c:v>43215</c:v>
                </c:pt>
                <c:pt idx="395">
                  <c:v>43216</c:v>
                </c:pt>
                <c:pt idx="396">
                  <c:v>43217</c:v>
                </c:pt>
                <c:pt idx="397">
                  <c:v>43220</c:v>
                </c:pt>
                <c:pt idx="398">
                  <c:v>43221</c:v>
                </c:pt>
                <c:pt idx="399">
                  <c:v>43222</c:v>
                </c:pt>
                <c:pt idx="400">
                  <c:v>43223</c:v>
                </c:pt>
                <c:pt idx="401">
                  <c:v>43224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43234</c:v>
                </c:pt>
                <c:pt idx="407">
                  <c:v>43235</c:v>
                </c:pt>
                <c:pt idx="408">
                  <c:v>43236</c:v>
                </c:pt>
                <c:pt idx="409">
                  <c:v>43237</c:v>
                </c:pt>
                <c:pt idx="410">
                  <c:v>43238</c:v>
                </c:pt>
                <c:pt idx="411">
                  <c:v>43241</c:v>
                </c:pt>
                <c:pt idx="412">
                  <c:v>43242</c:v>
                </c:pt>
                <c:pt idx="413">
                  <c:v>43243</c:v>
                </c:pt>
                <c:pt idx="414">
                  <c:v>43244</c:v>
                </c:pt>
                <c:pt idx="415">
                  <c:v>43245</c:v>
                </c:pt>
                <c:pt idx="416">
                  <c:v>43249</c:v>
                </c:pt>
                <c:pt idx="417">
                  <c:v>43250</c:v>
                </c:pt>
                <c:pt idx="418">
                  <c:v>43251</c:v>
                </c:pt>
                <c:pt idx="419">
                  <c:v>43252</c:v>
                </c:pt>
                <c:pt idx="420">
                  <c:v>43255</c:v>
                </c:pt>
                <c:pt idx="421">
                  <c:v>43256</c:v>
                </c:pt>
                <c:pt idx="422">
                  <c:v>43257</c:v>
                </c:pt>
                <c:pt idx="423">
                  <c:v>43258</c:v>
                </c:pt>
                <c:pt idx="424">
                  <c:v>43259</c:v>
                </c:pt>
                <c:pt idx="425">
                  <c:v>43262</c:v>
                </c:pt>
                <c:pt idx="426">
                  <c:v>43263</c:v>
                </c:pt>
                <c:pt idx="427">
                  <c:v>43264</c:v>
                </c:pt>
                <c:pt idx="428">
                  <c:v>43265</c:v>
                </c:pt>
                <c:pt idx="429">
                  <c:v>43266</c:v>
                </c:pt>
                <c:pt idx="430">
                  <c:v>43269</c:v>
                </c:pt>
                <c:pt idx="431">
                  <c:v>43270</c:v>
                </c:pt>
                <c:pt idx="432">
                  <c:v>43271</c:v>
                </c:pt>
                <c:pt idx="433">
                  <c:v>43272</c:v>
                </c:pt>
                <c:pt idx="434">
                  <c:v>43273</c:v>
                </c:pt>
                <c:pt idx="435">
                  <c:v>43276</c:v>
                </c:pt>
                <c:pt idx="436">
                  <c:v>43277</c:v>
                </c:pt>
                <c:pt idx="437">
                  <c:v>43278</c:v>
                </c:pt>
                <c:pt idx="438">
                  <c:v>43279</c:v>
                </c:pt>
                <c:pt idx="439">
                  <c:v>43280</c:v>
                </c:pt>
                <c:pt idx="440">
                  <c:v>43283</c:v>
                </c:pt>
                <c:pt idx="441">
                  <c:v>43284</c:v>
                </c:pt>
                <c:pt idx="442">
                  <c:v>43285</c:v>
                </c:pt>
                <c:pt idx="443">
                  <c:v>43286</c:v>
                </c:pt>
                <c:pt idx="444">
                  <c:v>43287</c:v>
                </c:pt>
                <c:pt idx="445">
                  <c:v>43290</c:v>
                </c:pt>
                <c:pt idx="446">
                  <c:v>43291</c:v>
                </c:pt>
                <c:pt idx="447">
                  <c:v>43292</c:v>
                </c:pt>
                <c:pt idx="448">
                  <c:v>43293</c:v>
                </c:pt>
                <c:pt idx="449">
                  <c:v>43294</c:v>
                </c:pt>
                <c:pt idx="450">
                  <c:v>43297</c:v>
                </c:pt>
                <c:pt idx="451">
                  <c:v>43298</c:v>
                </c:pt>
                <c:pt idx="452">
                  <c:v>43299</c:v>
                </c:pt>
                <c:pt idx="453">
                  <c:v>43300</c:v>
                </c:pt>
                <c:pt idx="454">
                  <c:v>43301</c:v>
                </c:pt>
                <c:pt idx="455">
                  <c:v>43304</c:v>
                </c:pt>
                <c:pt idx="456">
                  <c:v>43305</c:v>
                </c:pt>
                <c:pt idx="457">
                  <c:v>43306</c:v>
                </c:pt>
                <c:pt idx="458">
                  <c:v>43307</c:v>
                </c:pt>
                <c:pt idx="459">
                  <c:v>43308</c:v>
                </c:pt>
                <c:pt idx="460">
                  <c:v>43311</c:v>
                </c:pt>
                <c:pt idx="461">
                  <c:v>43312</c:v>
                </c:pt>
                <c:pt idx="462">
                  <c:v>43313</c:v>
                </c:pt>
                <c:pt idx="463">
                  <c:v>43314</c:v>
                </c:pt>
                <c:pt idx="464">
                  <c:v>43315</c:v>
                </c:pt>
                <c:pt idx="465">
                  <c:v>43318</c:v>
                </c:pt>
                <c:pt idx="466">
                  <c:v>43319</c:v>
                </c:pt>
                <c:pt idx="467">
                  <c:v>43320</c:v>
                </c:pt>
                <c:pt idx="468">
                  <c:v>43321</c:v>
                </c:pt>
                <c:pt idx="469">
                  <c:v>43322</c:v>
                </c:pt>
                <c:pt idx="470">
                  <c:v>43325</c:v>
                </c:pt>
                <c:pt idx="471">
                  <c:v>43326</c:v>
                </c:pt>
                <c:pt idx="472">
                  <c:v>43327</c:v>
                </c:pt>
                <c:pt idx="473">
                  <c:v>43328</c:v>
                </c:pt>
                <c:pt idx="474">
                  <c:v>43329</c:v>
                </c:pt>
                <c:pt idx="475">
                  <c:v>43332</c:v>
                </c:pt>
                <c:pt idx="476">
                  <c:v>43333</c:v>
                </c:pt>
                <c:pt idx="477">
                  <c:v>43334</c:v>
                </c:pt>
                <c:pt idx="478">
                  <c:v>43335</c:v>
                </c:pt>
                <c:pt idx="479">
                  <c:v>43336</c:v>
                </c:pt>
                <c:pt idx="480">
                  <c:v>43340</c:v>
                </c:pt>
                <c:pt idx="481">
                  <c:v>43341</c:v>
                </c:pt>
                <c:pt idx="482">
                  <c:v>43342</c:v>
                </c:pt>
                <c:pt idx="483">
                  <c:v>43343</c:v>
                </c:pt>
                <c:pt idx="484">
                  <c:v>43346</c:v>
                </c:pt>
                <c:pt idx="485">
                  <c:v>43347</c:v>
                </c:pt>
                <c:pt idx="486">
                  <c:v>43348</c:v>
                </c:pt>
                <c:pt idx="487">
                  <c:v>43349</c:v>
                </c:pt>
                <c:pt idx="488">
                  <c:v>43350</c:v>
                </c:pt>
                <c:pt idx="489">
                  <c:v>43353</c:v>
                </c:pt>
                <c:pt idx="490">
                  <c:v>43354</c:v>
                </c:pt>
                <c:pt idx="491">
                  <c:v>43355</c:v>
                </c:pt>
                <c:pt idx="492">
                  <c:v>43356</c:v>
                </c:pt>
                <c:pt idx="493">
                  <c:v>43357</c:v>
                </c:pt>
                <c:pt idx="494">
                  <c:v>43360</c:v>
                </c:pt>
                <c:pt idx="495">
                  <c:v>43361</c:v>
                </c:pt>
                <c:pt idx="496">
                  <c:v>43362</c:v>
                </c:pt>
                <c:pt idx="497">
                  <c:v>43363</c:v>
                </c:pt>
                <c:pt idx="498">
                  <c:v>43364</c:v>
                </c:pt>
                <c:pt idx="499">
                  <c:v>43367</c:v>
                </c:pt>
                <c:pt idx="500">
                  <c:v>43368</c:v>
                </c:pt>
                <c:pt idx="501">
                  <c:v>43369</c:v>
                </c:pt>
                <c:pt idx="502">
                  <c:v>43370</c:v>
                </c:pt>
                <c:pt idx="503">
                  <c:v>43371</c:v>
                </c:pt>
                <c:pt idx="504">
                  <c:v>43374</c:v>
                </c:pt>
                <c:pt idx="505">
                  <c:v>43375</c:v>
                </c:pt>
                <c:pt idx="506">
                  <c:v>43376</c:v>
                </c:pt>
                <c:pt idx="507">
                  <c:v>43377</c:v>
                </c:pt>
                <c:pt idx="508">
                  <c:v>43378</c:v>
                </c:pt>
                <c:pt idx="509">
                  <c:v>43381</c:v>
                </c:pt>
                <c:pt idx="510">
                  <c:v>43382</c:v>
                </c:pt>
                <c:pt idx="511">
                  <c:v>43383</c:v>
                </c:pt>
                <c:pt idx="512">
                  <c:v>43384</c:v>
                </c:pt>
                <c:pt idx="513">
                  <c:v>43385</c:v>
                </c:pt>
                <c:pt idx="514">
                  <c:v>43388</c:v>
                </c:pt>
                <c:pt idx="515">
                  <c:v>43389</c:v>
                </c:pt>
                <c:pt idx="516">
                  <c:v>43390</c:v>
                </c:pt>
                <c:pt idx="517">
                  <c:v>43391</c:v>
                </c:pt>
                <c:pt idx="518">
                  <c:v>43392</c:v>
                </c:pt>
                <c:pt idx="519">
                  <c:v>43395</c:v>
                </c:pt>
                <c:pt idx="520">
                  <c:v>43396</c:v>
                </c:pt>
                <c:pt idx="521">
                  <c:v>43397</c:v>
                </c:pt>
                <c:pt idx="522">
                  <c:v>43398</c:v>
                </c:pt>
                <c:pt idx="523">
                  <c:v>43399</c:v>
                </c:pt>
                <c:pt idx="524">
                  <c:v>43402</c:v>
                </c:pt>
                <c:pt idx="525">
                  <c:v>43403</c:v>
                </c:pt>
                <c:pt idx="526">
                  <c:v>43404</c:v>
                </c:pt>
                <c:pt idx="527">
                  <c:v>43405</c:v>
                </c:pt>
                <c:pt idx="528">
                  <c:v>43406</c:v>
                </c:pt>
                <c:pt idx="529">
                  <c:v>43409</c:v>
                </c:pt>
                <c:pt idx="530">
                  <c:v>43410</c:v>
                </c:pt>
                <c:pt idx="531">
                  <c:v>43411</c:v>
                </c:pt>
                <c:pt idx="532">
                  <c:v>43412</c:v>
                </c:pt>
                <c:pt idx="533">
                  <c:v>43413</c:v>
                </c:pt>
                <c:pt idx="534">
                  <c:v>43416</c:v>
                </c:pt>
                <c:pt idx="535">
                  <c:v>43417</c:v>
                </c:pt>
                <c:pt idx="536">
                  <c:v>43418</c:v>
                </c:pt>
                <c:pt idx="537">
                  <c:v>43419</c:v>
                </c:pt>
                <c:pt idx="538">
                  <c:v>43420</c:v>
                </c:pt>
                <c:pt idx="539">
                  <c:v>43423</c:v>
                </c:pt>
                <c:pt idx="540">
                  <c:v>43424</c:v>
                </c:pt>
                <c:pt idx="541">
                  <c:v>43425</c:v>
                </c:pt>
                <c:pt idx="542">
                  <c:v>43426</c:v>
                </c:pt>
                <c:pt idx="543">
                  <c:v>43427</c:v>
                </c:pt>
                <c:pt idx="544">
                  <c:v>43430</c:v>
                </c:pt>
                <c:pt idx="545">
                  <c:v>43431</c:v>
                </c:pt>
                <c:pt idx="546">
                  <c:v>43432</c:v>
                </c:pt>
                <c:pt idx="547">
                  <c:v>43433</c:v>
                </c:pt>
                <c:pt idx="548">
                  <c:v>43434</c:v>
                </c:pt>
                <c:pt idx="549">
                  <c:v>43437</c:v>
                </c:pt>
                <c:pt idx="550">
                  <c:v>43438</c:v>
                </c:pt>
                <c:pt idx="551">
                  <c:v>43439</c:v>
                </c:pt>
                <c:pt idx="552">
                  <c:v>43440</c:v>
                </c:pt>
                <c:pt idx="553">
                  <c:v>43441</c:v>
                </c:pt>
                <c:pt idx="554">
                  <c:v>43444</c:v>
                </c:pt>
                <c:pt idx="555">
                  <c:v>43445</c:v>
                </c:pt>
                <c:pt idx="556">
                  <c:v>43446</c:v>
                </c:pt>
                <c:pt idx="557">
                  <c:v>43447</c:v>
                </c:pt>
                <c:pt idx="558">
                  <c:v>43448</c:v>
                </c:pt>
                <c:pt idx="559">
                  <c:v>43451</c:v>
                </c:pt>
                <c:pt idx="560">
                  <c:v>43452</c:v>
                </c:pt>
                <c:pt idx="561">
                  <c:v>43453</c:v>
                </c:pt>
                <c:pt idx="562">
                  <c:v>43454</c:v>
                </c:pt>
                <c:pt idx="563">
                  <c:v>43455</c:v>
                </c:pt>
                <c:pt idx="564">
                  <c:v>43458</c:v>
                </c:pt>
                <c:pt idx="565">
                  <c:v>43460</c:v>
                </c:pt>
                <c:pt idx="566">
                  <c:v>43461</c:v>
                </c:pt>
                <c:pt idx="567">
                  <c:v>43462</c:v>
                </c:pt>
                <c:pt idx="568">
                  <c:v>43465</c:v>
                </c:pt>
                <c:pt idx="569">
                  <c:v>43467</c:v>
                </c:pt>
                <c:pt idx="570">
                  <c:v>43468</c:v>
                </c:pt>
                <c:pt idx="571">
                  <c:v>43469</c:v>
                </c:pt>
                <c:pt idx="572">
                  <c:v>43472</c:v>
                </c:pt>
                <c:pt idx="573">
                  <c:v>43473</c:v>
                </c:pt>
                <c:pt idx="574">
                  <c:v>43474</c:v>
                </c:pt>
                <c:pt idx="575" formatCode="[$-409]d\-mmm\-yy;@">
                  <c:v>43475</c:v>
                </c:pt>
                <c:pt idx="576" formatCode="[$-409]d\-mmm\-yy;@">
                  <c:v>43476</c:v>
                </c:pt>
                <c:pt idx="577" formatCode="[$-409]d\-mmm\-yy;@">
                  <c:v>43479</c:v>
                </c:pt>
                <c:pt idx="578" formatCode="[$-409]d\-mmm\-yy;@">
                  <c:v>43480</c:v>
                </c:pt>
                <c:pt idx="579" formatCode="[$-409]d\-mmm\-yy;@">
                  <c:v>43481</c:v>
                </c:pt>
                <c:pt idx="580" formatCode="[$-409]d\-mmm\-yy;@">
                  <c:v>43482</c:v>
                </c:pt>
                <c:pt idx="581" formatCode="[$-409]d\-mmm\-yy;@">
                  <c:v>43483</c:v>
                </c:pt>
                <c:pt idx="582">
                  <c:v>43486</c:v>
                </c:pt>
                <c:pt idx="583">
                  <c:v>43487</c:v>
                </c:pt>
                <c:pt idx="584">
                  <c:v>43488</c:v>
                </c:pt>
                <c:pt idx="585">
                  <c:v>43489</c:v>
                </c:pt>
                <c:pt idx="586">
                  <c:v>43490</c:v>
                </c:pt>
                <c:pt idx="587">
                  <c:v>43493</c:v>
                </c:pt>
                <c:pt idx="588">
                  <c:v>43494</c:v>
                </c:pt>
                <c:pt idx="589">
                  <c:v>43495</c:v>
                </c:pt>
                <c:pt idx="590">
                  <c:v>43496</c:v>
                </c:pt>
                <c:pt idx="591">
                  <c:v>43497</c:v>
                </c:pt>
                <c:pt idx="592">
                  <c:v>43500</c:v>
                </c:pt>
                <c:pt idx="593">
                  <c:v>43501</c:v>
                </c:pt>
                <c:pt idx="594">
                  <c:v>43502</c:v>
                </c:pt>
                <c:pt idx="595">
                  <c:v>43503</c:v>
                </c:pt>
                <c:pt idx="596">
                  <c:v>43504</c:v>
                </c:pt>
                <c:pt idx="597">
                  <c:v>43507</c:v>
                </c:pt>
                <c:pt idx="598">
                  <c:v>43508</c:v>
                </c:pt>
                <c:pt idx="599">
                  <c:v>43509</c:v>
                </c:pt>
                <c:pt idx="600">
                  <c:v>43510</c:v>
                </c:pt>
                <c:pt idx="601">
                  <c:v>43511</c:v>
                </c:pt>
                <c:pt idx="602">
                  <c:v>43514</c:v>
                </c:pt>
                <c:pt idx="603">
                  <c:v>43515</c:v>
                </c:pt>
                <c:pt idx="604">
                  <c:v>43516</c:v>
                </c:pt>
                <c:pt idx="605">
                  <c:v>43517</c:v>
                </c:pt>
                <c:pt idx="606">
                  <c:v>43518</c:v>
                </c:pt>
                <c:pt idx="607">
                  <c:v>43521</c:v>
                </c:pt>
                <c:pt idx="608">
                  <c:v>43522</c:v>
                </c:pt>
                <c:pt idx="609">
                  <c:v>43523</c:v>
                </c:pt>
                <c:pt idx="610">
                  <c:v>43524</c:v>
                </c:pt>
                <c:pt idx="611">
                  <c:v>43525</c:v>
                </c:pt>
                <c:pt idx="612">
                  <c:v>43528</c:v>
                </c:pt>
                <c:pt idx="613">
                  <c:v>43529</c:v>
                </c:pt>
                <c:pt idx="614">
                  <c:v>43530</c:v>
                </c:pt>
                <c:pt idx="615">
                  <c:v>43531</c:v>
                </c:pt>
                <c:pt idx="616">
                  <c:v>43532</c:v>
                </c:pt>
                <c:pt idx="617">
                  <c:v>43535</c:v>
                </c:pt>
                <c:pt idx="618">
                  <c:v>43536</c:v>
                </c:pt>
                <c:pt idx="619">
                  <c:v>43537</c:v>
                </c:pt>
                <c:pt idx="620">
                  <c:v>43538</c:v>
                </c:pt>
                <c:pt idx="621">
                  <c:v>43539</c:v>
                </c:pt>
                <c:pt idx="622">
                  <c:v>43542</c:v>
                </c:pt>
                <c:pt idx="623">
                  <c:v>43543</c:v>
                </c:pt>
                <c:pt idx="624">
                  <c:v>43544</c:v>
                </c:pt>
                <c:pt idx="625">
                  <c:v>43545</c:v>
                </c:pt>
                <c:pt idx="626">
                  <c:v>43546</c:v>
                </c:pt>
                <c:pt idx="627">
                  <c:v>43549</c:v>
                </c:pt>
                <c:pt idx="628">
                  <c:v>43550</c:v>
                </c:pt>
                <c:pt idx="629">
                  <c:v>43551</c:v>
                </c:pt>
                <c:pt idx="630">
                  <c:v>43552</c:v>
                </c:pt>
                <c:pt idx="631">
                  <c:v>43553</c:v>
                </c:pt>
                <c:pt idx="632">
                  <c:v>43556</c:v>
                </c:pt>
                <c:pt idx="633">
                  <c:v>43557</c:v>
                </c:pt>
                <c:pt idx="634">
                  <c:v>43558</c:v>
                </c:pt>
                <c:pt idx="635">
                  <c:v>43559</c:v>
                </c:pt>
                <c:pt idx="636">
                  <c:v>43560</c:v>
                </c:pt>
                <c:pt idx="637">
                  <c:v>43563</c:v>
                </c:pt>
                <c:pt idx="638">
                  <c:v>43564</c:v>
                </c:pt>
                <c:pt idx="639">
                  <c:v>43565</c:v>
                </c:pt>
                <c:pt idx="640">
                  <c:v>43566</c:v>
                </c:pt>
                <c:pt idx="641">
                  <c:v>43567</c:v>
                </c:pt>
                <c:pt idx="642">
                  <c:v>43570</c:v>
                </c:pt>
                <c:pt idx="643">
                  <c:v>43571</c:v>
                </c:pt>
                <c:pt idx="644">
                  <c:v>43572</c:v>
                </c:pt>
                <c:pt idx="645">
                  <c:v>43573</c:v>
                </c:pt>
                <c:pt idx="646">
                  <c:v>43574</c:v>
                </c:pt>
                <c:pt idx="647">
                  <c:v>43577</c:v>
                </c:pt>
                <c:pt idx="648">
                  <c:v>43578</c:v>
                </c:pt>
                <c:pt idx="649">
                  <c:v>43579</c:v>
                </c:pt>
                <c:pt idx="650">
                  <c:v>43580</c:v>
                </c:pt>
                <c:pt idx="651">
                  <c:v>43581</c:v>
                </c:pt>
                <c:pt idx="652">
                  <c:v>43584</c:v>
                </c:pt>
                <c:pt idx="653">
                  <c:v>43585</c:v>
                </c:pt>
                <c:pt idx="654">
                  <c:v>43586</c:v>
                </c:pt>
                <c:pt idx="655">
                  <c:v>43587</c:v>
                </c:pt>
                <c:pt idx="656">
                  <c:v>43588</c:v>
                </c:pt>
                <c:pt idx="657">
                  <c:v>43591</c:v>
                </c:pt>
                <c:pt idx="658">
                  <c:v>43592</c:v>
                </c:pt>
                <c:pt idx="659">
                  <c:v>43593</c:v>
                </c:pt>
                <c:pt idx="660">
                  <c:v>43594</c:v>
                </c:pt>
                <c:pt idx="661">
                  <c:v>43595</c:v>
                </c:pt>
                <c:pt idx="662">
                  <c:v>43598</c:v>
                </c:pt>
                <c:pt idx="663">
                  <c:v>43599</c:v>
                </c:pt>
                <c:pt idx="664">
                  <c:v>43600</c:v>
                </c:pt>
                <c:pt idx="665">
                  <c:v>43601</c:v>
                </c:pt>
                <c:pt idx="666">
                  <c:v>43602</c:v>
                </c:pt>
                <c:pt idx="667">
                  <c:v>43605</c:v>
                </c:pt>
                <c:pt idx="668">
                  <c:v>43606</c:v>
                </c:pt>
                <c:pt idx="669">
                  <c:v>43607</c:v>
                </c:pt>
                <c:pt idx="670">
                  <c:v>43608</c:v>
                </c:pt>
                <c:pt idx="671">
                  <c:v>43609</c:v>
                </c:pt>
                <c:pt idx="672">
                  <c:v>43612</c:v>
                </c:pt>
                <c:pt idx="673">
                  <c:v>43613</c:v>
                </c:pt>
                <c:pt idx="674">
                  <c:v>43614</c:v>
                </c:pt>
                <c:pt idx="675">
                  <c:v>43615</c:v>
                </c:pt>
                <c:pt idx="676">
                  <c:v>43616</c:v>
                </c:pt>
                <c:pt idx="677">
                  <c:v>43619</c:v>
                </c:pt>
                <c:pt idx="678">
                  <c:v>43620</c:v>
                </c:pt>
                <c:pt idx="679">
                  <c:v>43621</c:v>
                </c:pt>
                <c:pt idx="680">
                  <c:v>43622</c:v>
                </c:pt>
                <c:pt idx="681">
                  <c:v>43623</c:v>
                </c:pt>
                <c:pt idx="682">
                  <c:v>43626</c:v>
                </c:pt>
                <c:pt idx="683">
                  <c:v>43627</c:v>
                </c:pt>
                <c:pt idx="684">
                  <c:v>43628</c:v>
                </c:pt>
                <c:pt idx="685">
                  <c:v>43629</c:v>
                </c:pt>
                <c:pt idx="686">
                  <c:v>43630</c:v>
                </c:pt>
                <c:pt idx="687">
                  <c:v>43633</c:v>
                </c:pt>
                <c:pt idx="688">
                  <c:v>43634</c:v>
                </c:pt>
                <c:pt idx="689">
                  <c:v>43635</c:v>
                </c:pt>
                <c:pt idx="690">
                  <c:v>43636</c:v>
                </c:pt>
                <c:pt idx="691">
                  <c:v>43637</c:v>
                </c:pt>
                <c:pt idx="692">
                  <c:v>43640</c:v>
                </c:pt>
                <c:pt idx="693">
                  <c:v>43641</c:v>
                </c:pt>
                <c:pt idx="694">
                  <c:v>43642</c:v>
                </c:pt>
                <c:pt idx="695">
                  <c:v>43643</c:v>
                </c:pt>
                <c:pt idx="696">
                  <c:v>43644</c:v>
                </c:pt>
                <c:pt idx="697">
                  <c:v>43647</c:v>
                </c:pt>
                <c:pt idx="698">
                  <c:v>43648</c:v>
                </c:pt>
                <c:pt idx="699">
                  <c:v>43649</c:v>
                </c:pt>
                <c:pt idx="700">
                  <c:v>43650</c:v>
                </c:pt>
                <c:pt idx="701">
                  <c:v>43651</c:v>
                </c:pt>
                <c:pt idx="702">
                  <c:v>43654</c:v>
                </c:pt>
                <c:pt idx="703">
                  <c:v>43655</c:v>
                </c:pt>
                <c:pt idx="704">
                  <c:v>43656</c:v>
                </c:pt>
                <c:pt idx="705">
                  <c:v>43657</c:v>
                </c:pt>
                <c:pt idx="706">
                  <c:v>43658</c:v>
                </c:pt>
                <c:pt idx="707">
                  <c:v>43661</c:v>
                </c:pt>
                <c:pt idx="708">
                  <c:v>43662</c:v>
                </c:pt>
                <c:pt idx="709">
                  <c:v>43663</c:v>
                </c:pt>
                <c:pt idx="710">
                  <c:v>43664</c:v>
                </c:pt>
                <c:pt idx="711">
                  <c:v>43665</c:v>
                </c:pt>
                <c:pt idx="712">
                  <c:v>43668</c:v>
                </c:pt>
                <c:pt idx="713">
                  <c:v>43669</c:v>
                </c:pt>
                <c:pt idx="714">
                  <c:v>43670</c:v>
                </c:pt>
                <c:pt idx="715">
                  <c:v>43671</c:v>
                </c:pt>
                <c:pt idx="716">
                  <c:v>43672</c:v>
                </c:pt>
                <c:pt idx="717">
                  <c:v>43675</c:v>
                </c:pt>
                <c:pt idx="718">
                  <c:v>43676</c:v>
                </c:pt>
                <c:pt idx="719">
                  <c:v>43677</c:v>
                </c:pt>
                <c:pt idx="720">
                  <c:v>43678</c:v>
                </c:pt>
                <c:pt idx="721">
                  <c:v>43679</c:v>
                </c:pt>
                <c:pt idx="722">
                  <c:v>43682</c:v>
                </c:pt>
                <c:pt idx="723">
                  <c:v>43683</c:v>
                </c:pt>
                <c:pt idx="724">
                  <c:v>43684</c:v>
                </c:pt>
                <c:pt idx="725">
                  <c:v>43685</c:v>
                </c:pt>
                <c:pt idx="726">
                  <c:v>43686</c:v>
                </c:pt>
                <c:pt idx="727">
                  <c:v>43689</c:v>
                </c:pt>
                <c:pt idx="728">
                  <c:v>43690</c:v>
                </c:pt>
                <c:pt idx="729">
                  <c:v>43691</c:v>
                </c:pt>
                <c:pt idx="730">
                  <c:v>43692</c:v>
                </c:pt>
                <c:pt idx="731">
                  <c:v>43693</c:v>
                </c:pt>
                <c:pt idx="732">
                  <c:v>43696</c:v>
                </c:pt>
                <c:pt idx="733">
                  <c:v>43697</c:v>
                </c:pt>
                <c:pt idx="734">
                  <c:v>43698</c:v>
                </c:pt>
                <c:pt idx="735">
                  <c:v>43699</c:v>
                </c:pt>
                <c:pt idx="736">
                  <c:v>43700</c:v>
                </c:pt>
                <c:pt idx="737">
                  <c:v>43704</c:v>
                </c:pt>
                <c:pt idx="738">
                  <c:v>43705</c:v>
                </c:pt>
                <c:pt idx="739">
                  <c:v>43706</c:v>
                </c:pt>
                <c:pt idx="740">
                  <c:v>43707</c:v>
                </c:pt>
                <c:pt idx="741">
                  <c:v>43710</c:v>
                </c:pt>
                <c:pt idx="742">
                  <c:v>43711</c:v>
                </c:pt>
                <c:pt idx="743">
                  <c:v>43712</c:v>
                </c:pt>
                <c:pt idx="744">
                  <c:v>43713</c:v>
                </c:pt>
                <c:pt idx="745">
                  <c:v>43714</c:v>
                </c:pt>
                <c:pt idx="746">
                  <c:v>43717</c:v>
                </c:pt>
                <c:pt idx="747">
                  <c:v>43718</c:v>
                </c:pt>
                <c:pt idx="748">
                  <c:v>43719</c:v>
                </c:pt>
                <c:pt idx="749">
                  <c:v>43720</c:v>
                </c:pt>
                <c:pt idx="751">
                  <c:v>43721</c:v>
                </c:pt>
                <c:pt idx="752">
                  <c:v>43722</c:v>
                </c:pt>
                <c:pt idx="753">
                  <c:v>43723</c:v>
                </c:pt>
                <c:pt idx="754">
                  <c:v>43724</c:v>
                </c:pt>
                <c:pt idx="755">
                  <c:v>43725</c:v>
                </c:pt>
                <c:pt idx="756">
                  <c:v>43726</c:v>
                </c:pt>
                <c:pt idx="757">
                  <c:v>43727</c:v>
                </c:pt>
                <c:pt idx="758">
                  <c:v>43728</c:v>
                </c:pt>
                <c:pt idx="759">
                  <c:v>43729</c:v>
                </c:pt>
                <c:pt idx="760">
                  <c:v>43730</c:v>
                </c:pt>
                <c:pt idx="761">
                  <c:v>43731</c:v>
                </c:pt>
                <c:pt idx="762">
                  <c:v>43732</c:v>
                </c:pt>
                <c:pt idx="763">
                  <c:v>43733</c:v>
                </c:pt>
                <c:pt idx="764">
                  <c:v>43734</c:v>
                </c:pt>
                <c:pt idx="765">
                  <c:v>43735</c:v>
                </c:pt>
                <c:pt idx="766">
                  <c:v>43736</c:v>
                </c:pt>
                <c:pt idx="767">
                  <c:v>43737</c:v>
                </c:pt>
                <c:pt idx="768">
                  <c:v>43738</c:v>
                </c:pt>
                <c:pt idx="769">
                  <c:v>43739</c:v>
                </c:pt>
                <c:pt idx="770">
                  <c:v>43740</c:v>
                </c:pt>
                <c:pt idx="771">
                  <c:v>43741</c:v>
                </c:pt>
                <c:pt idx="772">
                  <c:v>43742</c:v>
                </c:pt>
                <c:pt idx="773">
                  <c:v>43743</c:v>
                </c:pt>
                <c:pt idx="774">
                  <c:v>43744</c:v>
                </c:pt>
                <c:pt idx="775">
                  <c:v>43745</c:v>
                </c:pt>
                <c:pt idx="776">
                  <c:v>43746</c:v>
                </c:pt>
                <c:pt idx="777">
                  <c:v>43747</c:v>
                </c:pt>
                <c:pt idx="778">
                  <c:v>43748</c:v>
                </c:pt>
                <c:pt idx="779">
                  <c:v>43749</c:v>
                </c:pt>
                <c:pt idx="780">
                  <c:v>43750</c:v>
                </c:pt>
                <c:pt idx="781">
                  <c:v>43751</c:v>
                </c:pt>
                <c:pt idx="782">
                  <c:v>43752</c:v>
                </c:pt>
                <c:pt idx="783">
                  <c:v>43753</c:v>
                </c:pt>
                <c:pt idx="784">
                  <c:v>43754</c:v>
                </c:pt>
                <c:pt idx="785">
                  <c:v>43755</c:v>
                </c:pt>
                <c:pt idx="786">
                  <c:v>43756</c:v>
                </c:pt>
                <c:pt idx="787">
                  <c:v>43757</c:v>
                </c:pt>
                <c:pt idx="788">
                  <c:v>43758</c:v>
                </c:pt>
                <c:pt idx="789">
                  <c:v>43759</c:v>
                </c:pt>
                <c:pt idx="790">
                  <c:v>43760</c:v>
                </c:pt>
                <c:pt idx="791">
                  <c:v>43761</c:v>
                </c:pt>
                <c:pt idx="792">
                  <c:v>43762</c:v>
                </c:pt>
                <c:pt idx="793">
                  <c:v>43763</c:v>
                </c:pt>
                <c:pt idx="794">
                  <c:v>43764</c:v>
                </c:pt>
                <c:pt idx="795">
                  <c:v>43765</c:v>
                </c:pt>
                <c:pt idx="796">
                  <c:v>43766</c:v>
                </c:pt>
                <c:pt idx="797">
                  <c:v>43767</c:v>
                </c:pt>
                <c:pt idx="798">
                  <c:v>43768</c:v>
                </c:pt>
                <c:pt idx="799">
                  <c:v>43769</c:v>
                </c:pt>
                <c:pt idx="800">
                  <c:v>43770</c:v>
                </c:pt>
                <c:pt idx="801">
                  <c:v>43771</c:v>
                </c:pt>
                <c:pt idx="802">
                  <c:v>43772</c:v>
                </c:pt>
                <c:pt idx="803">
                  <c:v>43773</c:v>
                </c:pt>
                <c:pt idx="804">
                  <c:v>43774</c:v>
                </c:pt>
                <c:pt idx="805">
                  <c:v>43775</c:v>
                </c:pt>
                <c:pt idx="806">
                  <c:v>43776</c:v>
                </c:pt>
                <c:pt idx="807">
                  <c:v>43777</c:v>
                </c:pt>
                <c:pt idx="808">
                  <c:v>43778</c:v>
                </c:pt>
                <c:pt idx="809">
                  <c:v>43779</c:v>
                </c:pt>
                <c:pt idx="810">
                  <c:v>43780</c:v>
                </c:pt>
                <c:pt idx="811">
                  <c:v>43781</c:v>
                </c:pt>
                <c:pt idx="812">
                  <c:v>43782</c:v>
                </c:pt>
                <c:pt idx="813">
                  <c:v>43783</c:v>
                </c:pt>
                <c:pt idx="814">
                  <c:v>43784</c:v>
                </c:pt>
                <c:pt idx="815">
                  <c:v>43785</c:v>
                </c:pt>
                <c:pt idx="816">
                  <c:v>43786</c:v>
                </c:pt>
                <c:pt idx="817">
                  <c:v>43787</c:v>
                </c:pt>
                <c:pt idx="818">
                  <c:v>43788</c:v>
                </c:pt>
                <c:pt idx="819">
                  <c:v>43789</c:v>
                </c:pt>
                <c:pt idx="820">
                  <c:v>43790</c:v>
                </c:pt>
                <c:pt idx="821">
                  <c:v>43791</c:v>
                </c:pt>
                <c:pt idx="822">
                  <c:v>43792</c:v>
                </c:pt>
                <c:pt idx="823">
                  <c:v>43793</c:v>
                </c:pt>
                <c:pt idx="824">
                  <c:v>43794</c:v>
                </c:pt>
                <c:pt idx="825">
                  <c:v>43795</c:v>
                </c:pt>
                <c:pt idx="826">
                  <c:v>43796</c:v>
                </c:pt>
                <c:pt idx="827">
                  <c:v>43797</c:v>
                </c:pt>
                <c:pt idx="828">
                  <c:v>43798</c:v>
                </c:pt>
                <c:pt idx="829">
                  <c:v>43799</c:v>
                </c:pt>
              </c:numCache>
            </c:numRef>
          </c:cat>
          <c:val>
            <c:numRef>
              <c:f>'LME - Daily'!$F$3:$F$832</c:f>
              <c:numCache>
                <c:formatCode>0.000</c:formatCode>
                <c:ptCount val="830"/>
                <c:pt idx="0">
                  <c:v>4.8070000000000004</c:v>
                </c:pt>
                <c:pt idx="1">
                  <c:v>4.7904999999999998</c:v>
                </c:pt>
                <c:pt idx="2">
                  <c:v>4.7774999999999999</c:v>
                </c:pt>
                <c:pt idx="3">
                  <c:v>4.742</c:v>
                </c:pt>
                <c:pt idx="4">
                  <c:v>4.742</c:v>
                </c:pt>
                <c:pt idx="5">
                  <c:v>4.7859999999999996</c:v>
                </c:pt>
                <c:pt idx="6">
                  <c:v>4.8014999999999999</c:v>
                </c:pt>
                <c:pt idx="7">
                  <c:v>4.8049999999999997</c:v>
                </c:pt>
                <c:pt idx="8">
                  <c:v>4.7545000000000002</c:v>
                </c:pt>
                <c:pt idx="9">
                  <c:v>4.6725000000000003</c:v>
                </c:pt>
                <c:pt idx="10">
                  <c:v>4.6715</c:v>
                </c:pt>
                <c:pt idx="11">
                  <c:v>4.6654999999999998</c:v>
                </c:pt>
                <c:pt idx="12">
                  <c:v>4.6425000000000001</c:v>
                </c:pt>
                <c:pt idx="13">
                  <c:v>4.6334999999999997</c:v>
                </c:pt>
                <c:pt idx="14">
                  <c:v>4.6369999999999996</c:v>
                </c:pt>
                <c:pt idx="15">
                  <c:v>4.6204999999999998</c:v>
                </c:pt>
                <c:pt idx="16">
                  <c:v>4.72</c:v>
                </c:pt>
                <c:pt idx="17">
                  <c:v>4.7175000000000002</c:v>
                </c:pt>
                <c:pt idx="18">
                  <c:v>4.774</c:v>
                </c:pt>
                <c:pt idx="19">
                  <c:v>4.7869999999999999</c:v>
                </c:pt>
                <c:pt idx="20">
                  <c:v>4.8274999999999997</c:v>
                </c:pt>
                <c:pt idx="21">
                  <c:v>4.8624999999999998</c:v>
                </c:pt>
                <c:pt idx="22">
                  <c:v>4.8710000000000004</c:v>
                </c:pt>
                <c:pt idx="23">
                  <c:v>4.9180000000000001</c:v>
                </c:pt>
                <c:pt idx="24">
                  <c:v>4.9429999999999996</c:v>
                </c:pt>
                <c:pt idx="25">
                  <c:v>5.032</c:v>
                </c:pt>
                <c:pt idx="26">
                  <c:v>5.0439999999999996</c:v>
                </c:pt>
                <c:pt idx="27">
                  <c:v>5.335</c:v>
                </c:pt>
                <c:pt idx="28">
                  <c:v>5.6189999999999998</c:v>
                </c:pt>
                <c:pt idx="29">
                  <c:v>5.9</c:v>
                </c:pt>
                <c:pt idx="30">
                  <c:v>5.62</c:v>
                </c:pt>
                <c:pt idx="31">
                  <c:v>5.4480000000000004</c:v>
                </c:pt>
                <c:pt idx="32">
                  <c:v>5.4589999999999996</c:v>
                </c:pt>
                <c:pt idx="33">
                  <c:v>5.4260000000000002</c:v>
                </c:pt>
                <c:pt idx="34">
                  <c:v>5.4459999999999997</c:v>
                </c:pt>
                <c:pt idx="35">
                  <c:v>5.5354999999999999</c:v>
                </c:pt>
                <c:pt idx="36">
                  <c:v>5.6180000000000003</c:v>
                </c:pt>
                <c:pt idx="37">
                  <c:v>5.5640000000000001</c:v>
                </c:pt>
                <c:pt idx="38">
                  <c:v>5.8345000000000002</c:v>
                </c:pt>
                <c:pt idx="39">
                  <c:v>5.8224999999999998</c:v>
                </c:pt>
                <c:pt idx="40">
                  <c:v>5.9355000000000002</c:v>
                </c:pt>
                <c:pt idx="41">
                  <c:v>5.7779999999999996</c:v>
                </c:pt>
                <c:pt idx="42">
                  <c:v>5.74</c:v>
                </c:pt>
                <c:pt idx="43">
                  <c:v>5.7729999999999997</c:v>
                </c:pt>
                <c:pt idx="44">
                  <c:v>5.7359999999999998</c:v>
                </c:pt>
                <c:pt idx="45">
                  <c:v>5.8514999999999997</c:v>
                </c:pt>
                <c:pt idx="46">
                  <c:v>5.8559999999999999</c:v>
                </c:pt>
                <c:pt idx="47">
                  <c:v>5.9035000000000002</c:v>
                </c:pt>
                <c:pt idx="48">
                  <c:v>5.8380000000000001</c:v>
                </c:pt>
                <c:pt idx="49">
                  <c:v>5.8239999999999998</c:v>
                </c:pt>
                <c:pt idx="50">
                  <c:v>5.7569999999999997</c:v>
                </c:pt>
                <c:pt idx="51">
                  <c:v>5.7655000000000003</c:v>
                </c:pt>
                <c:pt idx="52">
                  <c:v>5.7350000000000003</c:v>
                </c:pt>
                <c:pt idx="53">
                  <c:v>5.6825000000000001</c:v>
                </c:pt>
                <c:pt idx="54">
                  <c:v>5.649</c:v>
                </c:pt>
                <c:pt idx="55">
                  <c:v>5.5609999999999999</c:v>
                </c:pt>
                <c:pt idx="56">
                  <c:v>5.4855</c:v>
                </c:pt>
                <c:pt idx="57">
                  <c:v>5.4984999999999999</c:v>
                </c:pt>
                <c:pt idx="58">
                  <c:v>5.4260000000000002</c:v>
                </c:pt>
                <c:pt idx="59">
                  <c:v>5.4820000000000002</c:v>
                </c:pt>
                <c:pt idx="60">
                  <c:v>5.4859999999999998</c:v>
                </c:pt>
                <c:pt idx="61">
                  <c:v>5.5140000000000002</c:v>
                </c:pt>
                <c:pt idx="62">
                  <c:v>5.5010000000000003</c:v>
                </c:pt>
                <c:pt idx="63">
                  <c:v>5.5739999999999998</c:v>
                </c:pt>
                <c:pt idx="64">
                  <c:v>5.5004999999999997</c:v>
                </c:pt>
                <c:pt idx="65">
                  <c:v>5.6109999999999998</c:v>
                </c:pt>
                <c:pt idx="66">
                  <c:v>5.5465</c:v>
                </c:pt>
                <c:pt idx="67">
                  <c:v>5.5514999999999999</c:v>
                </c:pt>
                <c:pt idx="68">
                  <c:v>5.6420000000000003</c:v>
                </c:pt>
                <c:pt idx="69">
                  <c:v>5.7095000000000002</c:v>
                </c:pt>
                <c:pt idx="70">
                  <c:v>5.7525000000000004</c:v>
                </c:pt>
                <c:pt idx="71">
                  <c:v>5.7969999999999997</c:v>
                </c:pt>
                <c:pt idx="72">
                  <c:v>5.8570000000000002</c:v>
                </c:pt>
                <c:pt idx="73">
                  <c:v>5.7714999999999996</c:v>
                </c:pt>
                <c:pt idx="74">
                  <c:v>5.7210000000000001</c:v>
                </c:pt>
                <c:pt idx="75">
                  <c:v>5.71</c:v>
                </c:pt>
                <c:pt idx="76">
                  <c:v>5.7060000000000004</c:v>
                </c:pt>
                <c:pt idx="77">
                  <c:v>5.7750000000000004</c:v>
                </c:pt>
                <c:pt idx="78">
                  <c:v>5.8789999999999996</c:v>
                </c:pt>
                <c:pt idx="79">
                  <c:v>5.867</c:v>
                </c:pt>
                <c:pt idx="80">
                  <c:v>5.89</c:v>
                </c:pt>
                <c:pt idx="81">
                  <c:v>5.8470000000000004</c:v>
                </c:pt>
                <c:pt idx="82">
                  <c:v>5.8570000000000002</c:v>
                </c:pt>
                <c:pt idx="83">
                  <c:v>5.9210000000000003</c:v>
                </c:pt>
                <c:pt idx="84">
                  <c:v>5.931</c:v>
                </c:pt>
                <c:pt idx="85">
                  <c:v>5.9029999999999996</c:v>
                </c:pt>
                <c:pt idx="86">
                  <c:v>5.8360000000000003</c:v>
                </c:pt>
                <c:pt idx="87">
                  <c:v>5.7859999999999996</c:v>
                </c:pt>
                <c:pt idx="88">
                  <c:v>5.8019999999999996</c:v>
                </c:pt>
                <c:pt idx="89">
                  <c:v>5.8650000000000002</c:v>
                </c:pt>
                <c:pt idx="90">
                  <c:v>5.8630000000000004</c:v>
                </c:pt>
                <c:pt idx="91">
                  <c:v>5.8719999999999999</c:v>
                </c:pt>
                <c:pt idx="92">
                  <c:v>6.1109999999999998</c:v>
                </c:pt>
                <c:pt idx="93">
                  <c:v>6.1449999999999996</c:v>
                </c:pt>
                <c:pt idx="94">
                  <c:v>6.016</c:v>
                </c:pt>
                <c:pt idx="95">
                  <c:v>6.0149999999999997</c:v>
                </c:pt>
                <c:pt idx="96">
                  <c:v>5.9390000000000001</c:v>
                </c:pt>
                <c:pt idx="97">
                  <c:v>6.0019999999999998</c:v>
                </c:pt>
                <c:pt idx="98">
                  <c:v>6.0339999999999998</c:v>
                </c:pt>
                <c:pt idx="99">
                  <c:v>5.976</c:v>
                </c:pt>
                <c:pt idx="100">
                  <c:v>5.9909999999999997</c:v>
                </c:pt>
                <c:pt idx="101">
                  <c:v>5.8810000000000002</c:v>
                </c:pt>
                <c:pt idx="102">
                  <c:v>5.9269999999999996</c:v>
                </c:pt>
                <c:pt idx="103">
                  <c:v>5.9359999999999999</c:v>
                </c:pt>
                <c:pt idx="104">
                  <c:v>6.04</c:v>
                </c:pt>
                <c:pt idx="105">
                  <c:v>5.9939999999999998</c:v>
                </c:pt>
                <c:pt idx="106">
                  <c:v>5.91</c:v>
                </c:pt>
                <c:pt idx="107">
                  <c:v>5.8559999999999999</c:v>
                </c:pt>
                <c:pt idx="108">
                  <c:v>5.8070000000000004</c:v>
                </c:pt>
                <c:pt idx="109">
                  <c:v>5.782</c:v>
                </c:pt>
                <c:pt idx="110">
                  <c:v>5.6550000000000002</c:v>
                </c:pt>
                <c:pt idx="111">
                  <c:v>5.7145000000000001</c:v>
                </c:pt>
                <c:pt idx="112">
                  <c:v>5.7939999999999996</c:v>
                </c:pt>
                <c:pt idx="113">
                  <c:v>5.7469999999999999</c:v>
                </c:pt>
                <c:pt idx="114">
                  <c:v>5.85</c:v>
                </c:pt>
                <c:pt idx="115">
                  <c:v>5.9109999999999996</c:v>
                </c:pt>
                <c:pt idx="116">
                  <c:v>5.8890000000000002</c:v>
                </c:pt>
                <c:pt idx="117">
                  <c:v>5.891</c:v>
                </c:pt>
                <c:pt idx="118">
                  <c:v>5.7655000000000003</c:v>
                </c:pt>
                <c:pt idx="119">
                  <c:v>5.7119999999999997</c:v>
                </c:pt>
                <c:pt idx="120">
                  <c:v>5.7904999999999998</c:v>
                </c:pt>
                <c:pt idx="121">
                  <c:v>5.7824999999999998</c:v>
                </c:pt>
                <c:pt idx="122">
                  <c:v>5.6734999999999998</c:v>
                </c:pt>
                <c:pt idx="123">
                  <c:v>5.7744999999999997</c:v>
                </c:pt>
                <c:pt idx="124">
                  <c:v>5.8470000000000004</c:v>
                </c:pt>
                <c:pt idx="125">
                  <c:v>5.86</c:v>
                </c:pt>
                <c:pt idx="126">
                  <c:v>5.8490000000000002</c:v>
                </c:pt>
                <c:pt idx="127">
                  <c:v>5.8170000000000002</c:v>
                </c:pt>
                <c:pt idx="128">
                  <c:v>5.7244999999999999</c:v>
                </c:pt>
                <c:pt idx="129">
                  <c:v>5.8085000000000004</c:v>
                </c:pt>
                <c:pt idx="130">
                  <c:v>5.8704999999999998</c:v>
                </c:pt>
                <c:pt idx="131">
                  <c:v>5.77</c:v>
                </c:pt>
                <c:pt idx="132">
                  <c:v>5.7309999999999999</c:v>
                </c:pt>
                <c:pt idx="133">
                  <c:v>5.7460000000000004</c:v>
                </c:pt>
                <c:pt idx="134">
                  <c:v>5.6849999999999996</c:v>
                </c:pt>
                <c:pt idx="135">
                  <c:v>5.6550000000000002</c:v>
                </c:pt>
                <c:pt idx="136">
                  <c:v>5.6204999999999998</c:v>
                </c:pt>
                <c:pt idx="137">
                  <c:v>5.6005000000000003</c:v>
                </c:pt>
                <c:pt idx="138">
                  <c:v>5.6115000000000004</c:v>
                </c:pt>
                <c:pt idx="139">
                  <c:v>5.601</c:v>
                </c:pt>
                <c:pt idx="140">
                  <c:v>5.6120000000000001</c:v>
                </c:pt>
                <c:pt idx="141">
                  <c:v>5.6524999999999999</c:v>
                </c:pt>
                <c:pt idx="142">
                  <c:v>5.6775000000000002</c:v>
                </c:pt>
                <c:pt idx="143">
                  <c:v>5.6864999999999997</c:v>
                </c:pt>
                <c:pt idx="144">
                  <c:v>5.6885000000000003</c:v>
                </c:pt>
                <c:pt idx="145">
                  <c:v>5.7465000000000002</c:v>
                </c:pt>
                <c:pt idx="146">
                  <c:v>5.6364999999999998</c:v>
                </c:pt>
                <c:pt idx="147">
                  <c:v>5.5430000000000001</c:v>
                </c:pt>
                <c:pt idx="148">
                  <c:v>5.5305</c:v>
                </c:pt>
                <c:pt idx="149">
                  <c:v>5.4660000000000002</c:v>
                </c:pt>
                <c:pt idx="150">
                  <c:v>5.4960000000000004</c:v>
                </c:pt>
                <c:pt idx="151">
                  <c:v>5.5119999999999996</c:v>
                </c:pt>
                <c:pt idx="152">
                  <c:v>5.5804999999999998</c:v>
                </c:pt>
                <c:pt idx="153">
                  <c:v>5.52</c:v>
                </c:pt>
                <c:pt idx="154">
                  <c:v>5.5860000000000003</c:v>
                </c:pt>
                <c:pt idx="155">
                  <c:v>5.5839999999999996</c:v>
                </c:pt>
                <c:pt idx="156">
                  <c:v>5.5750000000000002</c:v>
                </c:pt>
                <c:pt idx="157">
                  <c:v>5.49</c:v>
                </c:pt>
                <c:pt idx="158">
                  <c:v>5.5960000000000001</c:v>
                </c:pt>
                <c:pt idx="159">
                  <c:v>5.6769999999999996</c:v>
                </c:pt>
                <c:pt idx="160">
                  <c:v>5.6604999999999999</c:v>
                </c:pt>
                <c:pt idx="161">
                  <c:v>5.6624999999999996</c:v>
                </c:pt>
                <c:pt idx="162">
                  <c:v>5.665</c:v>
                </c:pt>
                <c:pt idx="163">
                  <c:v>5.6710000000000003</c:v>
                </c:pt>
                <c:pt idx="164">
                  <c:v>5.6079999999999997</c:v>
                </c:pt>
                <c:pt idx="165">
                  <c:v>5.6154999999999999</c:v>
                </c:pt>
                <c:pt idx="166">
                  <c:v>5.6364999999999998</c:v>
                </c:pt>
                <c:pt idx="167">
                  <c:v>5.5594999999999999</c:v>
                </c:pt>
                <c:pt idx="168">
                  <c:v>5.5865</c:v>
                </c:pt>
                <c:pt idx="169">
                  <c:v>5.5404999999999998</c:v>
                </c:pt>
                <c:pt idx="170">
                  <c:v>5.5754999999999999</c:v>
                </c:pt>
                <c:pt idx="171">
                  <c:v>5.6475</c:v>
                </c:pt>
                <c:pt idx="172">
                  <c:v>5.7389999999999999</c:v>
                </c:pt>
                <c:pt idx="173">
                  <c:v>5.7519999999999998</c:v>
                </c:pt>
                <c:pt idx="174">
                  <c:v>5.6589999999999998</c:v>
                </c:pt>
                <c:pt idx="175">
                  <c:v>5.6844999999999999</c:v>
                </c:pt>
                <c:pt idx="176">
                  <c:v>5.6369999999999996</c:v>
                </c:pt>
                <c:pt idx="177">
                  <c:v>5.6555</c:v>
                </c:pt>
                <c:pt idx="178">
                  <c:v>5.6870000000000003</c:v>
                </c:pt>
                <c:pt idx="179">
                  <c:v>5.6734999999999998</c:v>
                </c:pt>
                <c:pt idx="180">
                  <c:v>5.65</c:v>
                </c:pt>
                <c:pt idx="181">
                  <c:v>5.7359999999999998</c:v>
                </c:pt>
                <c:pt idx="182">
                  <c:v>5.774</c:v>
                </c:pt>
                <c:pt idx="183">
                  <c:v>5.7709999999999999</c:v>
                </c:pt>
                <c:pt idx="184">
                  <c:v>5.7889999999999997</c:v>
                </c:pt>
                <c:pt idx="185">
                  <c:v>5.8220000000000001</c:v>
                </c:pt>
                <c:pt idx="186">
                  <c:v>5.9055</c:v>
                </c:pt>
                <c:pt idx="187">
                  <c:v>5.9074999999999998</c:v>
                </c:pt>
                <c:pt idx="188">
                  <c:v>5.8940000000000001</c:v>
                </c:pt>
                <c:pt idx="189">
                  <c:v>5.8470000000000004</c:v>
                </c:pt>
                <c:pt idx="190">
                  <c:v>5.8179999999999996</c:v>
                </c:pt>
                <c:pt idx="191">
                  <c:v>5.8285</c:v>
                </c:pt>
                <c:pt idx="192">
                  <c:v>5.8090000000000002</c:v>
                </c:pt>
                <c:pt idx="193">
                  <c:v>5.78</c:v>
                </c:pt>
                <c:pt idx="194">
                  <c:v>5.7949999999999999</c:v>
                </c:pt>
                <c:pt idx="195">
                  <c:v>5.8825000000000003</c:v>
                </c:pt>
                <c:pt idx="196">
                  <c:v>5.9020000000000001</c:v>
                </c:pt>
                <c:pt idx="197">
                  <c:v>5.8579999999999997</c:v>
                </c:pt>
                <c:pt idx="198">
                  <c:v>5.9654999999999996</c:v>
                </c:pt>
                <c:pt idx="199">
                  <c:v>5.9405000000000001</c:v>
                </c:pt>
                <c:pt idx="200">
                  <c:v>5.9560000000000004</c:v>
                </c:pt>
                <c:pt idx="201">
                  <c:v>5.93</c:v>
                </c:pt>
                <c:pt idx="202">
                  <c:v>6.0015000000000001</c:v>
                </c:pt>
                <c:pt idx="203">
                  <c:v>6</c:v>
                </c:pt>
                <c:pt idx="204">
                  <c:v>6.15</c:v>
                </c:pt>
                <c:pt idx="205">
                  <c:v>6.2380000000000004</c:v>
                </c:pt>
                <c:pt idx="206">
                  <c:v>6.3250000000000002</c:v>
                </c:pt>
                <c:pt idx="207">
                  <c:v>6.2830000000000004</c:v>
                </c:pt>
                <c:pt idx="208">
                  <c:v>6.3470000000000004</c:v>
                </c:pt>
                <c:pt idx="209">
                  <c:v>6.3005000000000004</c:v>
                </c:pt>
                <c:pt idx="210">
                  <c:v>6.3</c:v>
                </c:pt>
                <c:pt idx="211">
                  <c:v>6.29</c:v>
                </c:pt>
                <c:pt idx="212">
                  <c:v>6.33</c:v>
                </c:pt>
                <c:pt idx="213">
                  <c:v>6.3330000000000002</c:v>
                </c:pt>
                <c:pt idx="214">
                  <c:v>6.3639999999999999</c:v>
                </c:pt>
                <c:pt idx="215">
                  <c:v>6.4649999999999999</c:v>
                </c:pt>
                <c:pt idx="216">
                  <c:v>6.4165000000000001</c:v>
                </c:pt>
                <c:pt idx="217">
                  <c:v>6.3535000000000004</c:v>
                </c:pt>
                <c:pt idx="218">
                  <c:v>6.351</c:v>
                </c:pt>
                <c:pt idx="219">
                  <c:v>6.3819999999999997</c:v>
                </c:pt>
                <c:pt idx="220">
                  <c:v>6.4329999999999998</c:v>
                </c:pt>
                <c:pt idx="221">
                  <c:v>6.46</c:v>
                </c:pt>
                <c:pt idx="222">
                  <c:v>6.4530000000000003</c:v>
                </c:pt>
                <c:pt idx="223">
                  <c:v>6.5145</c:v>
                </c:pt>
                <c:pt idx="224">
                  <c:v>6.5839999999999996</c:v>
                </c:pt>
                <c:pt idx="225">
                  <c:v>6.5549999999999997</c:v>
                </c:pt>
                <c:pt idx="226">
                  <c:v>6.577</c:v>
                </c:pt>
                <c:pt idx="227">
                  <c:v>6.7140000000000004</c:v>
                </c:pt>
                <c:pt idx="228">
                  <c:v>6.7969999999999997</c:v>
                </c:pt>
                <c:pt idx="229">
                  <c:v>6.7549999999999999</c:v>
                </c:pt>
                <c:pt idx="230">
                  <c:v>6.7919999999999998</c:v>
                </c:pt>
                <c:pt idx="231">
                  <c:v>6.7759999999999998</c:v>
                </c:pt>
                <c:pt idx="232">
                  <c:v>6.8730000000000002</c:v>
                </c:pt>
                <c:pt idx="233">
                  <c:v>6.9039999999999999</c:v>
                </c:pt>
                <c:pt idx="234">
                  <c:v>6.8639999999999999</c:v>
                </c:pt>
                <c:pt idx="235">
                  <c:v>6.8425000000000002</c:v>
                </c:pt>
                <c:pt idx="236">
                  <c:v>6.78</c:v>
                </c:pt>
                <c:pt idx="237">
                  <c:v>6.7370000000000001</c:v>
                </c:pt>
                <c:pt idx="238">
                  <c:v>6.6014999999999997</c:v>
                </c:pt>
                <c:pt idx="239">
                  <c:v>6.5270000000000001</c:v>
                </c:pt>
                <c:pt idx="240">
                  <c:v>6.4184999999999999</c:v>
                </c:pt>
                <c:pt idx="241">
                  <c:v>6.4569999999999999</c:v>
                </c:pt>
                <c:pt idx="242">
                  <c:v>6.4870000000000001</c:v>
                </c:pt>
                <c:pt idx="243">
                  <c:v>6.492</c:v>
                </c:pt>
                <c:pt idx="244">
                  <c:v>6.52</c:v>
                </c:pt>
                <c:pt idx="245">
                  <c:v>6.4074999999999998</c:v>
                </c:pt>
                <c:pt idx="246">
                  <c:v>6.4050000000000002</c:v>
                </c:pt>
                <c:pt idx="247">
                  <c:v>6.4160000000000004</c:v>
                </c:pt>
                <c:pt idx="248">
                  <c:v>6.423</c:v>
                </c:pt>
                <c:pt idx="249">
                  <c:v>6.4260000000000002</c:v>
                </c:pt>
                <c:pt idx="250">
                  <c:v>6.4050000000000002</c:v>
                </c:pt>
                <c:pt idx="251">
                  <c:v>6.4850000000000003</c:v>
                </c:pt>
                <c:pt idx="252">
                  <c:v>6.4550000000000001</c:v>
                </c:pt>
                <c:pt idx="253">
                  <c:v>6.4470000000000001</c:v>
                </c:pt>
                <c:pt idx="254">
                  <c:v>6.4530000000000003</c:v>
                </c:pt>
                <c:pt idx="255">
                  <c:v>6.5110000000000001</c:v>
                </c:pt>
                <c:pt idx="256">
                  <c:v>6.6390000000000002</c:v>
                </c:pt>
                <c:pt idx="257">
                  <c:v>6.6070000000000002</c:v>
                </c:pt>
                <c:pt idx="258">
                  <c:v>6.641</c:v>
                </c:pt>
                <c:pt idx="259">
                  <c:v>6.6849999999999996</c:v>
                </c:pt>
                <c:pt idx="260">
                  <c:v>6.8129999999999997</c:v>
                </c:pt>
                <c:pt idx="261">
                  <c:v>6.8579999999999997</c:v>
                </c:pt>
                <c:pt idx="262">
                  <c:v>7.0629999999999997</c:v>
                </c:pt>
                <c:pt idx="263">
                  <c:v>7.0460000000000003</c:v>
                </c:pt>
                <c:pt idx="264">
                  <c:v>6.9714999999999998</c:v>
                </c:pt>
                <c:pt idx="265">
                  <c:v>6.92</c:v>
                </c:pt>
                <c:pt idx="266">
                  <c:v>7.0084999999999997</c:v>
                </c:pt>
                <c:pt idx="267">
                  <c:v>6.9589999999999996</c:v>
                </c:pt>
                <c:pt idx="268">
                  <c:v>7.0735000000000001</c:v>
                </c:pt>
                <c:pt idx="269">
                  <c:v>6.9705000000000004</c:v>
                </c:pt>
                <c:pt idx="270">
                  <c:v>6.9649999999999999</c:v>
                </c:pt>
                <c:pt idx="271">
                  <c:v>6.8315000000000001</c:v>
                </c:pt>
                <c:pt idx="272">
                  <c:v>6.8230000000000004</c:v>
                </c:pt>
                <c:pt idx="273">
                  <c:v>6.8019999999999996</c:v>
                </c:pt>
                <c:pt idx="274">
                  <c:v>6.9180000000000001</c:v>
                </c:pt>
                <c:pt idx="275">
                  <c:v>6.8550000000000004</c:v>
                </c:pt>
                <c:pt idx="276">
                  <c:v>6.9145000000000003</c:v>
                </c:pt>
                <c:pt idx="277">
                  <c:v>6.9024999999999999</c:v>
                </c:pt>
                <c:pt idx="278">
                  <c:v>6.8630000000000004</c:v>
                </c:pt>
                <c:pt idx="279">
                  <c:v>6.8120000000000003</c:v>
                </c:pt>
                <c:pt idx="280">
                  <c:v>6.7770000000000001</c:v>
                </c:pt>
                <c:pt idx="281">
                  <c:v>6.7969999999999997</c:v>
                </c:pt>
                <c:pt idx="282">
                  <c:v>6.7679999999999998</c:v>
                </c:pt>
                <c:pt idx="283">
                  <c:v>6.8224999999999998</c:v>
                </c:pt>
                <c:pt idx="284">
                  <c:v>6.7154999999999996</c:v>
                </c:pt>
                <c:pt idx="285">
                  <c:v>6.7640000000000002</c:v>
                </c:pt>
                <c:pt idx="286">
                  <c:v>6.7285000000000004</c:v>
                </c:pt>
                <c:pt idx="287">
                  <c:v>6.7519999999999998</c:v>
                </c:pt>
                <c:pt idx="288">
                  <c:v>6.8280000000000003</c:v>
                </c:pt>
                <c:pt idx="289">
                  <c:v>6.8724999999999996</c:v>
                </c:pt>
                <c:pt idx="290">
                  <c:v>6.8955000000000002</c:v>
                </c:pt>
                <c:pt idx="291">
                  <c:v>6.9675000000000002</c:v>
                </c:pt>
                <c:pt idx="292">
                  <c:v>6.8920000000000003</c:v>
                </c:pt>
                <c:pt idx="293">
                  <c:v>6.8</c:v>
                </c:pt>
                <c:pt idx="294">
                  <c:v>6.7565</c:v>
                </c:pt>
                <c:pt idx="295">
                  <c:v>6.7610000000000001</c:v>
                </c:pt>
                <c:pt idx="296">
                  <c:v>6.734</c:v>
                </c:pt>
                <c:pt idx="297">
                  <c:v>6.8070000000000004</c:v>
                </c:pt>
                <c:pt idx="298">
                  <c:v>6.6449999999999996</c:v>
                </c:pt>
                <c:pt idx="299">
                  <c:v>6.5389999999999997</c:v>
                </c:pt>
                <c:pt idx="300">
                  <c:v>6.5305</c:v>
                </c:pt>
                <c:pt idx="301">
                  <c:v>6.5385</c:v>
                </c:pt>
                <c:pt idx="302">
                  <c:v>6.5475000000000003</c:v>
                </c:pt>
                <c:pt idx="303">
                  <c:v>6.6139999999999999</c:v>
                </c:pt>
                <c:pt idx="304">
                  <c:v>6.6849999999999996</c:v>
                </c:pt>
                <c:pt idx="305">
                  <c:v>6.7229999999999999</c:v>
                </c:pt>
                <c:pt idx="306">
                  <c:v>6.7355</c:v>
                </c:pt>
                <c:pt idx="307">
                  <c:v>6.8440000000000003</c:v>
                </c:pt>
                <c:pt idx="308">
                  <c:v>6.8449999999999998</c:v>
                </c:pt>
                <c:pt idx="309">
                  <c:v>6.9249999999999998</c:v>
                </c:pt>
                <c:pt idx="310">
                  <c:v>6.9770000000000003</c:v>
                </c:pt>
                <c:pt idx="311">
                  <c:v>7.0190000000000001</c:v>
                </c:pt>
                <c:pt idx="312">
                  <c:v>7.14</c:v>
                </c:pt>
                <c:pt idx="313">
                  <c:v>7.2160000000000002</c:v>
                </c:pt>
                <c:pt idx="314">
                  <c:v>7.157</c:v>
                </c:pt>
                <c:pt idx="315">
                  <c:v>7.181</c:v>
                </c:pt>
                <c:pt idx="316">
                  <c:v>7.1154999999999999</c:v>
                </c:pt>
                <c:pt idx="317">
                  <c:v>7.2024999999999997</c:v>
                </c:pt>
                <c:pt idx="318">
                  <c:v>7.0970000000000004</c:v>
                </c:pt>
                <c:pt idx="319">
                  <c:v>7.0845000000000002</c:v>
                </c:pt>
                <c:pt idx="320">
                  <c:v>7.0919999999999996</c:v>
                </c:pt>
                <c:pt idx="321">
                  <c:v>7.1405000000000003</c:v>
                </c:pt>
                <c:pt idx="322">
                  <c:v>7.1230000000000002</c:v>
                </c:pt>
                <c:pt idx="323">
                  <c:v>7.0705</c:v>
                </c:pt>
                <c:pt idx="324">
                  <c:v>7.18</c:v>
                </c:pt>
                <c:pt idx="325">
                  <c:v>7.0229999999999997</c:v>
                </c:pt>
                <c:pt idx="326">
                  <c:v>7.0469999999999997</c:v>
                </c:pt>
                <c:pt idx="327">
                  <c:v>7.0469999999999997</c:v>
                </c:pt>
                <c:pt idx="328">
                  <c:v>7.0789999999999997</c:v>
                </c:pt>
                <c:pt idx="329">
                  <c:v>7.0490000000000004</c:v>
                </c:pt>
                <c:pt idx="330">
                  <c:v>6.9050000000000002</c:v>
                </c:pt>
                <c:pt idx="331">
                  <c:v>6.9429999999999996</c:v>
                </c:pt>
                <c:pt idx="332">
                  <c:v>7.1120000000000001</c:v>
                </c:pt>
                <c:pt idx="333">
                  <c:v>7.0635000000000003</c:v>
                </c:pt>
                <c:pt idx="334">
                  <c:v>7.0620000000000003</c:v>
                </c:pt>
                <c:pt idx="335">
                  <c:v>7.0490000000000004</c:v>
                </c:pt>
                <c:pt idx="336">
                  <c:v>7.1005000000000003</c:v>
                </c:pt>
                <c:pt idx="337">
                  <c:v>7.0270000000000001</c:v>
                </c:pt>
                <c:pt idx="338">
                  <c:v>7.0659999999999998</c:v>
                </c:pt>
                <c:pt idx="339">
                  <c:v>7.05</c:v>
                </c:pt>
                <c:pt idx="340">
                  <c:v>7.06</c:v>
                </c:pt>
                <c:pt idx="341">
                  <c:v>7.0060000000000002</c:v>
                </c:pt>
                <c:pt idx="342">
                  <c:v>6.8380000000000001</c:v>
                </c:pt>
                <c:pt idx="343">
                  <c:v>6.7549999999999999</c:v>
                </c:pt>
                <c:pt idx="344">
                  <c:v>6.7865000000000002</c:v>
                </c:pt>
                <c:pt idx="345">
                  <c:v>6.9080000000000004</c:v>
                </c:pt>
                <c:pt idx="346">
                  <c:v>6.9619999999999997</c:v>
                </c:pt>
                <c:pt idx="347">
                  <c:v>7.0979999999999999</c:v>
                </c:pt>
                <c:pt idx="348">
                  <c:v>7.1589999999999998</c:v>
                </c:pt>
                <c:pt idx="349">
                  <c:v>7.093</c:v>
                </c:pt>
                <c:pt idx="350">
                  <c:v>7.0270000000000001</c:v>
                </c:pt>
                <c:pt idx="351">
                  <c:v>7.0030000000000001</c:v>
                </c:pt>
                <c:pt idx="352">
                  <c:v>7.032</c:v>
                </c:pt>
                <c:pt idx="353">
                  <c:v>7.0735000000000001</c:v>
                </c:pt>
                <c:pt idx="354">
                  <c:v>7.1109999999999998</c:v>
                </c:pt>
                <c:pt idx="355">
                  <c:v>7.0279999999999996</c:v>
                </c:pt>
                <c:pt idx="356">
                  <c:v>6.9530000000000003</c:v>
                </c:pt>
                <c:pt idx="357">
                  <c:v>6.8520000000000003</c:v>
                </c:pt>
                <c:pt idx="358">
                  <c:v>6.883</c:v>
                </c:pt>
                <c:pt idx="359">
                  <c:v>6.85</c:v>
                </c:pt>
                <c:pt idx="360">
                  <c:v>6.9684999999999997</c:v>
                </c:pt>
                <c:pt idx="361">
                  <c:v>6.8730000000000002</c:v>
                </c:pt>
                <c:pt idx="362">
                  <c:v>6.83</c:v>
                </c:pt>
                <c:pt idx="363">
                  <c:v>6.8079999999999998</c:v>
                </c:pt>
                <c:pt idx="364">
                  <c:v>6.8570000000000002</c:v>
                </c:pt>
                <c:pt idx="365">
                  <c:v>6.883</c:v>
                </c:pt>
                <c:pt idx="366">
                  <c:v>7.0149999999999997</c:v>
                </c:pt>
                <c:pt idx="367">
                  <c:v>6.8855000000000004</c:v>
                </c:pt>
                <c:pt idx="368">
                  <c:v>6.923</c:v>
                </c:pt>
                <c:pt idx="369">
                  <c:v>6.7915000000000001</c:v>
                </c:pt>
                <c:pt idx="370">
                  <c:v>6.7839999999999998</c:v>
                </c:pt>
                <c:pt idx="371">
                  <c:v>6.6749999999999998</c:v>
                </c:pt>
                <c:pt idx="372">
                  <c:v>6.7465000000000002</c:v>
                </c:pt>
                <c:pt idx="373">
                  <c:v>6.6580000000000004</c:v>
                </c:pt>
                <c:pt idx="374">
                  <c:v>6.5</c:v>
                </c:pt>
                <c:pt idx="375">
                  <c:v>6.6414999999999997</c:v>
                </c:pt>
                <c:pt idx="376">
                  <c:v>6.6014999999999997</c:v>
                </c:pt>
                <c:pt idx="377">
                  <c:v>6.6849999999999996</c:v>
                </c:pt>
                <c:pt idx="378">
                  <c:v>6.7560000000000002</c:v>
                </c:pt>
                <c:pt idx="379">
                  <c:v>6.625</c:v>
                </c:pt>
                <c:pt idx="380">
                  <c:v>6.7670000000000003</c:v>
                </c:pt>
                <c:pt idx="381">
                  <c:v>6.7030000000000003</c:v>
                </c:pt>
                <c:pt idx="382">
                  <c:v>6.7670000000000003</c:v>
                </c:pt>
                <c:pt idx="383">
                  <c:v>6.8879999999999999</c:v>
                </c:pt>
                <c:pt idx="384">
                  <c:v>6.9305000000000003</c:v>
                </c:pt>
                <c:pt idx="385">
                  <c:v>6.7560000000000002</c:v>
                </c:pt>
                <c:pt idx="386">
                  <c:v>6.83</c:v>
                </c:pt>
                <c:pt idx="387">
                  <c:v>6.8114999999999997</c:v>
                </c:pt>
                <c:pt idx="388">
                  <c:v>6.7839999999999998</c:v>
                </c:pt>
                <c:pt idx="389">
                  <c:v>6.9359999999999999</c:v>
                </c:pt>
                <c:pt idx="390">
                  <c:v>6.9420000000000002</c:v>
                </c:pt>
                <c:pt idx="391">
                  <c:v>6.9390000000000001</c:v>
                </c:pt>
                <c:pt idx="392">
                  <c:v>6.923</c:v>
                </c:pt>
                <c:pt idx="393">
                  <c:v>6.9870000000000001</c:v>
                </c:pt>
                <c:pt idx="394">
                  <c:v>6.9604999999999997</c:v>
                </c:pt>
                <c:pt idx="395">
                  <c:v>6.8855000000000004</c:v>
                </c:pt>
                <c:pt idx="396">
                  <c:v>6.7969999999999997</c:v>
                </c:pt>
                <c:pt idx="397">
                  <c:v>6.7830000000000004</c:v>
                </c:pt>
                <c:pt idx="398">
                  <c:v>6.7774999999999999</c:v>
                </c:pt>
                <c:pt idx="399">
                  <c:v>6.7850000000000001</c:v>
                </c:pt>
                <c:pt idx="400">
                  <c:v>6.8369999999999997</c:v>
                </c:pt>
                <c:pt idx="401">
                  <c:v>6.7830000000000004</c:v>
                </c:pt>
                <c:pt idx="402">
                  <c:v>6.7220000000000004</c:v>
                </c:pt>
                <c:pt idx="403">
                  <c:v>6.7859999999999996</c:v>
                </c:pt>
                <c:pt idx="404">
                  <c:v>6.8620000000000001</c:v>
                </c:pt>
                <c:pt idx="405">
                  <c:v>6.8689999999999998</c:v>
                </c:pt>
                <c:pt idx="406">
                  <c:v>6.8280000000000003</c:v>
                </c:pt>
                <c:pt idx="407">
                  <c:v>6.8224999999999998</c:v>
                </c:pt>
                <c:pt idx="408">
                  <c:v>6.7735000000000003</c:v>
                </c:pt>
                <c:pt idx="409">
                  <c:v>6.8380000000000001</c:v>
                </c:pt>
                <c:pt idx="410">
                  <c:v>6.7835000000000001</c:v>
                </c:pt>
                <c:pt idx="411">
                  <c:v>6.8609999999999998</c:v>
                </c:pt>
                <c:pt idx="412">
                  <c:v>6.9314999999999998</c:v>
                </c:pt>
                <c:pt idx="413">
                  <c:v>6.8</c:v>
                </c:pt>
                <c:pt idx="414">
                  <c:v>6.835</c:v>
                </c:pt>
                <c:pt idx="415">
                  <c:v>6.8860000000000001</c:v>
                </c:pt>
                <c:pt idx="416">
                  <c:v>6.8414999999999999</c:v>
                </c:pt>
                <c:pt idx="417">
                  <c:v>6.81</c:v>
                </c:pt>
                <c:pt idx="418">
                  <c:v>6.8250000000000002</c:v>
                </c:pt>
                <c:pt idx="419">
                  <c:v>6.8140000000000001</c:v>
                </c:pt>
                <c:pt idx="420">
                  <c:v>6.9349999999999996</c:v>
                </c:pt>
                <c:pt idx="421">
                  <c:v>6.9710000000000001</c:v>
                </c:pt>
                <c:pt idx="422">
                  <c:v>7.1470000000000002</c:v>
                </c:pt>
                <c:pt idx="423">
                  <c:v>7.2454999999999998</c:v>
                </c:pt>
                <c:pt idx="424">
                  <c:v>7.2625000000000002</c:v>
                </c:pt>
                <c:pt idx="425">
                  <c:v>7.2234999999999996</c:v>
                </c:pt>
                <c:pt idx="426">
                  <c:v>7.2004999999999999</c:v>
                </c:pt>
                <c:pt idx="427">
                  <c:v>7.2015000000000002</c:v>
                </c:pt>
                <c:pt idx="428">
                  <c:v>7.1970000000000001</c:v>
                </c:pt>
                <c:pt idx="429">
                  <c:v>7.1360000000000001</c:v>
                </c:pt>
                <c:pt idx="430">
                  <c:v>6.9870000000000001</c:v>
                </c:pt>
                <c:pt idx="431">
                  <c:v>6.82</c:v>
                </c:pt>
                <c:pt idx="432">
                  <c:v>6.819</c:v>
                </c:pt>
                <c:pt idx="433">
                  <c:v>6.8010000000000002</c:v>
                </c:pt>
                <c:pt idx="434">
                  <c:v>6.8109999999999999</c:v>
                </c:pt>
                <c:pt idx="435">
                  <c:v>6.7830000000000004</c:v>
                </c:pt>
                <c:pt idx="436">
                  <c:v>6.7119999999999997</c:v>
                </c:pt>
                <c:pt idx="437">
                  <c:v>6.6879999999999997</c:v>
                </c:pt>
                <c:pt idx="438">
                  <c:v>6.65</c:v>
                </c:pt>
                <c:pt idx="439">
                  <c:v>6.6459999999999999</c:v>
                </c:pt>
                <c:pt idx="440">
                  <c:v>6.5949999999999998</c:v>
                </c:pt>
                <c:pt idx="441">
                  <c:v>6.5845000000000002</c:v>
                </c:pt>
                <c:pt idx="442">
                  <c:v>6.4589999999999996</c:v>
                </c:pt>
                <c:pt idx="443">
                  <c:v>6.3994999999999997</c:v>
                </c:pt>
                <c:pt idx="444">
                  <c:v>6.3259999999999996</c:v>
                </c:pt>
                <c:pt idx="445">
                  <c:v>6.383</c:v>
                </c:pt>
                <c:pt idx="446">
                  <c:v>6.3079999999999998</c:v>
                </c:pt>
                <c:pt idx="447">
                  <c:v>6.1820000000000004</c:v>
                </c:pt>
                <c:pt idx="448">
                  <c:v>6.173</c:v>
                </c:pt>
                <c:pt idx="449">
                  <c:v>6.1660000000000004</c:v>
                </c:pt>
                <c:pt idx="450">
                  <c:v>6.1429999999999998</c:v>
                </c:pt>
                <c:pt idx="451">
                  <c:v>6.1414999999999997</c:v>
                </c:pt>
                <c:pt idx="452">
                  <c:v>6.0679999999999996</c:v>
                </c:pt>
                <c:pt idx="453">
                  <c:v>5.9820000000000002</c:v>
                </c:pt>
                <c:pt idx="454">
                  <c:v>6.0730000000000004</c:v>
                </c:pt>
                <c:pt idx="455">
                  <c:v>6.1529999999999996</c:v>
                </c:pt>
                <c:pt idx="456">
                  <c:v>6.1669999999999998</c:v>
                </c:pt>
                <c:pt idx="457">
                  <c:v>6.2519999999999998</c:v>
                </c:pt>
                <c:pt idx="458">
                  <c:v>6.2549999999999999</c:v>
                </c:pt>
                <c:pt idx="459">
                  <c:v>6.2515000000000001</c:v>
                </c:pt>
                <c:pt idx="460">
                  <c:v>6.1849999999999996</c:v>
                </c:pt>
                <c:pt idx="461">
                  <c:v>6.2130000000000001</c:v>
                </c:pt>
                <c:pt idx="462">
                  <c:v>6.1369999999999996</c:v>
                </c:pt>
                <c:pt idx="463">
                  <c:v>6.0629999999999997</c:v>
                </c:pt>
                <c:pt idx="464">
                  <c:v>6.1669999999999998</c:v>
                </c:pt>
                <c:pt idx="465">
                  <c:v>6.04</c:v>
                </c:pt>
                <c:pt idx="466">
                  <c:v>6.1319999999999997</c:v>
                </c:pt>
                <c:pt idx="467">
                  <c:v>6.1130000000000004</c:v>
                </c:pt>
                <c:pt idx="468">
                  <c:v>6.2469999999999999</c:v>
                </c:pt>
                <c:pt idx="469">
                  <c:v>6.12</c:v>
                </c:pt>
                <c:pt idx="470">
                  <c:v>6.0810000000000004</c:v>
                </c:pt>
                <c:pt idx="471">
                  <c:v>6.0590000000000002</c:v>
                </c:pt>
                <c:pt idx="472">
                  <c:v>5.843</c:v>
                </c:pt>
                <c:pt idx="473">
                  <c:v>5.86</c:v>
                </c:pt>
                <c:pt idx="474">
                  <c:v>5.8440000000000003</c:v>
                </c:pt>
                <c:pt idx="475">
                  <c:v>5.9630000000000001</c:v>
                </c:pt>
                <c:pt idx="476">
                  <c:v>6.0255000000000001</c:v>
                </c:pt>
                <c:pt idx="477">
                  <c:v>6</c:v>
                </c:pt>
                <c:pt idx="478">
                  <c:v>5.9104999999999999</c:v>
                </c:pt>
                <c:pt idx="479">
                  <c:v>6.0010000000000003</c:v>
                </c:pt>
                <c:pt idx="480">
                  <c:v>6.1180000000000003</c:v>
                </c:pt>
                <c:pt idx="481">
                  <c:v>6.0650000000000004</c:v>
                </c:pt>
                <c:pt idx="482">
                  <c:v>6.0664999999999996</c:v>
                </c:pt>
                <c:pt idx="483">
                  <c:v>6.0190000000000001</c:v>
                </c:pt>
                <c:pt idx="484">
                  <c:v>5.9509999999999996</c:v>
                </c:pt>
                <c:pt idx="485">
                  <c:v>5.8230000000000004</c:v>
                </c:pt>
                <c:pt idx="486">
                  <c:v>5.85</c:v>
                </c:pt>
                <c:pt idx="487">
                  <c:v>5.94</c:v>
                </c:pt>
                <c:pt idx="488">
                  <c:v>5.883</c:v>
                </c:pt>
                <c:pt idx="489">
                  <c:v>5.8404999999999996</c:v>
                </c:pt>
                <c:pt idx="490">
                  <c:v>5.8490000000000002</c:v>
                </c:pt>
                <c:pt idx="491">
                  <c:v>5.891</c:v>
                </c:pt>
                <c:pt idx="492">
                  <c:v>5.9909999999999997</c:v>
                </c:pt>
                <c:pt idx="493">
                  <c:v>5.9465000000000003</c:v>
                </c:pt>
                <c:pt idx="494">
                  <c:v>5.86</c:v>
                </c:pt>
                <c:pt idx="495">
                  <c:v>6.0030000000000001</c:v>
                </c:pt>
                <c:pt idx="496">
                  <c:v>6.0570000000000004</c:v>
                </c:pt>
                <c:pt idx="497">
                  <c:v>6.0570000000000004</c:v>
                </c:pt>
                <c:pt idx="498">
                  <c:v>6.2030000000000003</c:v>
                </c:pt>
                <c:pt idx="499">
                  <c:v>6.32</c:v>
                </c:pt>
                <c:pt idx="500">
                  <c:v>6.2759999999999998</c:v>
                </c:pt>
                <c:pt idx="501">
                  <c:v>6.2575000000000003</c:v>
                </c:pt>
                <c:pt idx="502">
                  <c:v>6.2220000000000004</c:v>
                </c:pt>
                <c:pt idx="503">
                  <c:v>6.18</c:v>
                </c:pt>
                <c:pt idx="504">
                  <c:v>6.1719999999999997</c:v>
                </c:pt>
                <c:pt idx="505">
                  <c:v>6.274</c:v>
                </c:pt>
                <c:pt idx="506" formatCode="General">
                  <c:v>6.2750000000000004</c:v>
                </c:pt>
                <c:pt idx="507" formatCode="General">
                  <c:v>6.31</c:v>
                </c:pt>
                <c:pt idx="508" formatCode="General">
                  <c:v>6.1825000000000001</c:v>
                </c:pt>
                <c:pt idx="509" formatCode="General">
                  <c:v>6.1689999999999996</c:v>
                </c:pt>
                <c:pt idx="510" formatCode="General">
                  <c:v>6.2190000000000003</c:v>
                </c:pt>
                <c:pt idx="511" formatCode="General">
                  <c:v>6.2939999999999996</c:v>
                </c:pt>
                <c:pt idx="512" formatCode="General">
                  <c:v>6.1550000000000002</c:v>
                </c:pt>
                <c:pt idx="513" formatCode="General">
                  <c:v>6.3250000000000002</c:v>
                </c:pt>
                <c:pt idx="514" formatCode="General">
                  <c:v>6.2960000000000003</c:v>
                </c:pt>
                <c:pt idx="515" formatCode="General">
                  <c:v>6.202</c:v>
                </c:pt>
                <c:pt idx="516" formatCode="General">
                  <c:v>6.2489999999999997</c:v>
                </c:pt>
                <c:pt idx="517" formatCode="General">
                  <c:v>6.1470000000000002</c:v>
                </c:pt>
                <c:pt idx="518" formatCode="General">
                  <c:v>6.1914999999999996</c:v>
                </c:pt>
                <c:pt idx="519" formatCode="General">
                  <c:v>6.2839999999999998</c:v>
                </c:pt>
                <c:pt idx="520" formatCode="General">
                  <c:v>6.1675000000000004</c:v>
                </c:pt>
                <c:pt idx="521" formatCode="General">
                  <c:v>6.2149999999999999</c:v>
                </c:pt>
                <c:pt idx="522" formatCode="General">
                  <c:v>6.21</c:v>
                </c:pt>
                <c:pt idx="523" formatCode="General">
                  <c:v>6.1589999999999998</c:v>
                </c:pt>
                <c:pt idx="524" formatCode="General">
                  <c:v>6.26</c:v>
                </c:pt>
                <c:pt idx="525" formatCode="General">
                  <c:v>6.1360000000000001</c:v>
                </c:pt>
                <c:pt idx="526" formatCode="General">
                  <c:v>6.0730000000000004</c:v>
                </c:pt>
                <c:pt idx="527" formatCode="General">
                  <c:v>6.07</c:v>
                </c:pt>
                <c:pt idx="528" formatCode="General">
                  <c:v>6.2549999999999999</c:v>
                </c:pt>
                <c:pt idx="529" formatCode="General">
                  <c:v>6.2389999999999999</c:v>
                </c:pt>
                <c:pt idx="530" formatCode="General">
                  <c:v>6.2050000000000001</c:v>
                </c:pt>
                <c:pt idx="531" formatCode="General">
                  <c:v>6.21</c:v>
                </c:pt>
                <c:pt idx="532" formatCode="General">
                  <c:v>6.1369999999999996</c:v>
                </c:pt>
                <c:pt idx="533" formatCode="General">
                  <c:v>6.0880000000000001</c:v>
                </c:pt>
                <c:pt idx="534" formatCode="General">
                  <c:v>6.0834999999999999</c:v>
                </c:pt>
                <c:pt idx="535" formatCode="General">
                  <c:v>6.13</c:v>
                </c:pt>
                <c:pt idx="536" formatCode="General">
                  <c:v>6.1059999999999999</c:v>
                </c:pt>
                <c:pt idx="537" formatCode="General">
                  <c:v>6.1879999999999997</c:v>
                </c:pt>
                <c:pt idx="538" formatCode="General">
                  <c:v>6.181</c:v>
                </c:pt>
                <c:pt idx="539" formatCode="General">
                  <c:v>6.26</c:v>
                </c:pt>
                <c:pt idx="540" formatCode="General">
                  <c:v>6.2619999999999996</c:v>
                </c:pt>
                <c:pt idx="541" formatCode="General">
                  <c:v>6.242</c:v>
                </c:pt>
                <c:pt idx="542" formatCode="General">
                  <c:v>6.2460000000000004</c:v>
                </c:pt>
                <c:pt idx="543" formatCode="General">
                  <c:v>6.21</c:v>
                </c:pt>
                <c:pt idx="544" formatCode="General">
                  <c:v>6.2460000000000004</c:v>
                </c:pt>
                <c:pt idx="545" formatCode="General">
                  <c:v>6.1695000000000002</c:v>
                </c:pt>
                <c:pt idx="546" formatCode="General">
                  <c:v>6.1980000000000004</c:v>
                </c:pt>
                <c:pt idx="547" formatCode="General">
                  <c:v>6.282</c:v>
                </c:pt>
                <c:pt idx="548" formatCode="General">
                  <c:v>6.2380000000000004</c:v>
                </c:pt>
                <c:pt idx="549" formatCode="General">
                  <c:v>6.3070000000000004</c:v>
                </c:pt>
                <c:pt idx="550" formatCode="General">
                  <c:v>6.2779999999999996</c:v>
                </c:pt>
                <c:pt idx="551" formatCode="General">
                  <c:v>6.1619999999999999</c:v>
                </c:pt>
                <c:pt idx="552" formatCode="General">
                  <c:v>6.1120000000000001</c:v>
                </c:pt>
                <c:pt idx="553" formatCode="General">
                  <c:v>6.173</c:v>
                </c:pt>
                <c:pt idx="554" formatCode="General">
                  <c:v>6.1120000000000001</c:v>
                </c:pt>
                <c:pt idx="555" formatCode="General">
                  <c:v>6.1630000000000003</c:v>
                </c:pt>
                <c:pt idx="556" formatCode="General">
                  <c:v>6.1509999999999998</c:v>
                </c:pt>
                <c:pt idx="557" formatCode="General">
                  <c:v>6.1959999999999997</c:v>
                </c:pt>
                <c:pt idx="558" formatCode="General">
                  <c:v>6.1040000000000001</c:v>
                </c:pt>
                <c:pt idx="559" formatCode="General">
                  <c:v>6.0955000000000004</c:v>
                </c:pt>
                <c:pt idx="560" formatCode="General">
                  <c:v>6.0430000000000001</c:v>
                </c:pt>
                <c:pt idx="561" formatCode="General">
                  <c:v>5.9870000000000001</c:v>
                </c:pt>
                <c:pt idx="562" formatCode="General">
                  <c:v>6.0149999999999997</c:v>
                </c:pt>
                <c:pt idx="563" formatCode="General">
                  <c:v>5.9870000000000001</c:v>
                </c:pt>
                <c:pt idx="564" formatCode="General">
                  <c:v>5.9314999999999998</c:v>
                </c:pt>
                <c:pt idx="566" formatCode="General">
                  <c:v>5.99</c:v>
                </c:pt>
                <c:pt idx="567" formatCode="General">
                  <c:v>6.0179999999999998</c:v>
                </c:pt>
                <c:pt idx="568" formatCode="General">
                  <c:v>5.9649999999999999</c:v>
                </c:pt>
                <c:pt idx="569" formatCode="General">
                  <c:v>5.8390000000000004</c:v>
                </c:pt>
                <c:pt idx="570" formatCode="General">
                  <c:v>5.8109999999999999</c:v>
                </c:pt>
                <c:pt idx="571" formatCode="General">
                  <c:v>5.84</c:v>
                </c:pt>
                <c:pt idx="572" formatCode="General">
                  <c:v>5.8895</c:v>
                </c:pt>
                <c:pt idx="573" formatCode="General">
                  <c:v>5.9044999999999996</c:v>
                </c:pt>
                <c:pt idx="574" formatCode="General">
                  <c:v>5.9640000000000004</c:v>
                </c:pt>
                <c:pt idx="575" formatCode="General">
                  <c:v>5.9085000000000001</c:v>
                </c:pt>
                <c:pt idx="576" formatCode="General">
                  <c:v>5.9264999999999999</c:v>
                </c:pt>
                <c:pt idx="577" formatCode="General">
                  <c:v>5.8609999999999998</c:v>
                </c:pt>
                <c:pt idx="578" formatCode="General">
                  <c:v>5.8819999999999997</c:v>
                </c:pt>
                <c:pt idx="579" formatCode="General">
                  <c:v>5.9109999999999996</c:v>
                </c:pt>
                <c:pt idx="580" formatCode="General">
                  <c:v>5.9329999999999998</c:v>
                </c:pt>
                <c:pt idx="581" formatCode="General">
                  <c:v>6.0220000000000002</c:v>
                </c:pt>
                <c:pt idx="582" formatCode="General">
                  <c:v>5.9515000000000002</c:v>
                </c:pt>
                <c:pt idx="583" formatCode="General">
                  <c:v>5.9264999999999999</c:v>
                </c:pt>
                <c:pt idx="584" formatCode="General">
                  <c:v>5.9204999999999997</c:v>
                </c:pt>
                <c:pt idx="585" formatCode="General">
                  <c:v>5.8849999999999998</c:v>
                </c:pt>
                <c:pt idx="586" formatCode="General">
                  <c:v>5.9009999999999998</c:v>
                </c:pt>
                <c:pt idx="587" formatCode="General">
                  <c:v>5.9960000000000004</c:v>
                </c:pt>
                <c:pt idx="588" formatCode="General">
                  <c:v>6.0069999999999997</c:v>
                </c:pt>
                <c:pt idx="589" formatCode="General">
                  <c:v>6.077</c:v>
                </c:pt>
                <c:pt idx="590" formatCode="General">
                  <c:v>6.1479999999999997</c:v>
                </c:pt>
                <c:pt idx="591" formatCode="General">
                  <c:v>6.0975000000000001</c:v>
                </c:pt>
                <c:pt idx="592" formatCode="General">
                  <c:v>6.0765000000000002</c:v>
                </c:pt>
                <c:pt idx="593" formatCode="General">
                  <c:v>6.1740000000000004</c:v>
                </c:pt>
                <c:pt idx="594" formatCode="General">
                  <c:v>6.21</c:v>
                </c:pt>
                <c:pt idx="595" formatCode="General">
                  <c:v>6.2270000000000003</c:v>
                </c:pt>
                <c:pt idx="596" formatCode="General">
                  <c:v>6.2069999999999999</c:v>
                </c:pt>
                <c:pt idx="597" formatCode="General">
                  <c:v>6.1479999999999997</c:v>
                </c:pt>
                <c:pt idx="598" formatCode="General">
                  <c:v>6.1020000000000003</c:v>
                </c:pt>
                <c:pt idx="599" formatCode="General">
                  <c:v>6.12</c:v>
                </c:pt>
                <c:pt idx="600" formatCode="General">
                  <c:v>6.1784999999999997</c:v>
                </c:pt>
                <c:pt idx="601" formatCode="General">
                  <c:v>6.19</c:v>
                </c:pt>
                <c:pt idx="602" formatCode="General">
                  <c:v>6.2694999999999999</c:v>
                </c:pt>
                <c:pt idx="603" formatCode="General">
                  <c:v>6.2465000000000002</c:v>
                </c:pt>
                <c:pt idx="604" formatCode="General">
                  <c:v>6.3514999999999997</c:v>
                </c:pt>
                <c:pt idx="605" formatCode="General">
                  <c:v>6.391</c:v>
                </c:pt>
                <c:pt idx="606" formatCode="General">
                  <c:v>6.4889999999999999</c:v>
                </c:pt>
                <c:pt idx="607" formatCode="General">
                  <c:v>6.5460000000000003</c:v>
                </c:pt>
                <c:pt idx="608" formatCode="General">
                  <c:v>6.4710000000000001</c:v>
                </c:pt>
                <c:pt idx="609" formatCode="General">
                  <c:v>6.5330000000000004</c:v>
                </c:pt>
                <c:pt idx="610" formatCode="General">
                  <c:v>6.5359999999999996</c:v>
                </c:pt>
                <c:pt idx="611" formatCode="General">
                  <c:v>6.5720000000000001</c:v>
                </c:pt>
                <c:pt idx="612" formatCode="General">
                  <c:v>6.42</c:v>
                </c:pt>
                <c:pt idx="613" formatCode="General">
                  <c:v>6.5534999999999997</c:v>
                </c:pt>
                <c:pt idx="614" formatCode="General">
                  <c:v>6.5049999999999999</c:v>
                </c:pt>
                <c:pt idx="615" formatCode="General">
                  <c:v>6.4580000000000002</c:v>
                </c:pt>
                <c:pt idx="616" formatCode="General">
                  <c:v>6.3985000000000003</c:v>
                </c:pt>
                <c:pt idx="617" formatCode="General">
                  <c:v>6.4349999999999996</c:v>
                </c:pt>
                <c:pt idx="618" formatCode="General">
                  <c:v>6.51</c:v>
                </c:pt>
                <c:pt idx="619" formatCode="General">
                  <c:v>6.5289999999999999</c:v>
                </c:pt>
                <c:pt idx="620" formatCode="General">
                  <c:v>6.4089999999999998</c:v>
                </c:pt>
                <c:pt idx="621" formatCode="General">
                  <c:v>6.41</c:v>
                </c:pt>
                <c:pt idx="622" formatCode="General">
                  <c:v>6.492</c:v>
                </c:pt>
                <c:pt idx="623" formatCode="General">
                  <c:v>6.5</c:v>
                </c:pt>
                <c:pt idx="624" formatCode="General">
                  <c:v>6.4870000000000001</c:v>
                </c:pt>
                <c:pt idx="625" formatCode="General">
                  <c:v>6.52</c:v>
                </c:pt>
                <c:pt idx="626" formatCode="General">
                  <c:v>6.375</c:v>
                </c:pt>
                <c:pt idx="627" formatCode="General">
                  <c:v>6.3280000000000003</c:v>
                </c:pt>
                <c:pt idx="628" formatCode="General">
                  <c:v>6.3609999999999998</c:v>
                </c:pt>
                <c:pt idx="629" formatCode="General">
                  <c:v>6.3384999999999998</c:v>
                </c:pt>
                <c:pt idx="630" formatCode="General">
                  <c:v>6.3849999999999998</c:v>
                </c:pt>
                <c:pt idx="631" formatCode="General">
                  <c:v>6.4850000000000003</c:v>
                </c:pt>
                <c:pt idx="632" formatCode="General">
                  <c:v>6.4980000000000002</c:v>
                </c:pt>
                <c:pt idx="633" formatCode="General">
                  <c:v>6.431</c:v>
                </c:pt>
                <c:pt idx="634" formatCode="General">
                  <c:v>6.4829999999999997</c:v>
                </c:pt>
                <c:pt idx="635" formatCode="General">
                  <c:v>6.444</c:v>
                </c:pt>
                <c:pt idx="636" formatCode="General">
                  <c:v>6.4189999999999996</c:v>
                </c:pt>
                <c:pt idx="637" formatCode="General">
                  <c:v>6.4325000000000001</c:v>
                </c:pt>
                <c:pt idx="638" formatCode="General">
                  <c:v>6.4980000000000002</c:v>
                </c:pt>
                <c:pt idx="639" formatCode="General">
                  <c:v>6.4470000000000001</c:v>
                </c:pt>
                <c:pt idx="640" formatCode="General">
                  <c:v>6.4325000000000001</c:v>
                </c:pt>
                <c:pt idx="641" formatCode="General">
                  <c:v>6.49</c:v>
                </c:pt>
                <c:pt idx="642" formatCode="General">
                  <c:v>6.4560000000000004</c:v>
                </c:pt>
                <c:pt idx="643" formatCode="General">
                  <c:v>6.46</c:v>
                </c:pt>
                <c:pt idx="644" formatCode="General">
                  <c:v>6.5090000000000003</c:v>
                </c:pt>
                <c:pt idx="645" formatCode="General">
                  <c:v>6.4480000000000004</c:v>
                </c:pt>
                <c:pt idx="648" formatCode="General">
                  <c:v>6.43</c:v>
                </c:pt>
                <c:pt idx="649" formatCode="General">
                  <c:v>6.4375</c:v>
                </c:pt>
                <c:pt idx="650" formatCode="General">
                  <c:v>6.3754999999999997</c:v>
                </c:pt>
                <c:pt idx="651" formatCode="General">
                  <c:v>6.3929999999999998</c:v>
                </c:pt>
                <c:pt idx="652" formatCode="General">
                  <c:v>6.3760000000000003</c:v>
                </c:pt>
                <c:pt idx="653" formatCode="General">
                  <c:v>6.4420000000000002</c:v>
                </c:pt>
                <c:pt idx="654" formatCode="General">
                  <c:v>6.3979999999999997</c:v>
                </c:pt>
                <c:pt idx="655" formatCode="General">
                  <c:v>6.2140000000000004</c:v>
                </c:pt>
                <c:pt idx="656" formatCode="General">
                  <c:v>6.18</c:v>
                </c:pt>
                <c:pt idx="658" formatCode="General">
                  <c:v>6.1740000000000004</c:v>
                </c:pt>
                <c:pt idx="659" formatCode="General">
                  <c:v>6.1029999999999998</c:v>
                </c:pt>
                <c:pt idx="660" formatCode="General">
                  <c:v>6.1120000000000001</c:v>
                </c:pt>
                <c:pt idx="661" formatCode="General">
                  <c:v>6.1355000000000004</c:v>
                </c:pt>
                <c:pt idx="662" formatCode="General">
                  <c:v>6.0425000000000004</c:v>
                </c:pt>
                <c:pt idx="663" formatCode="General">
                  <c:v>6.0069999999999997</c:v>
                </c:pt>
                <c:pt idx="664" formatCode="General">
                  <c:v>6.0019999999999998</c:v>
                </c:pt>
                <c:pt idx="665" formatCode="General">
                  <c:v>6.0890000000000004</c:v>
                </c:pt>
                <c:pt idx="666" formatCode="General">
                  <c:v>6.0250000000000004</c:v>
                </c:pt>
                <c:pt idx="667" formatCode="General">
                  <c:v>5.9850000000000003</c:v>
                </c:pt>
                <c:pt idx="668" formatCode="General">
                  <c:v>6.0039999999999996</c:v>
                </c:pt>
                <c:pt idx="669" formatCode="General">
                  <c:v>5.92</c:v>
                </c:pt>
                <c:pt idx="670" formatCode="General">
                  <c:v>5.86</c:v>
                </c:pt>
                <c:pt idx="671" formatCode="General">
                  <c:v>5.9189999999999996</c:v>
                </c:pt>
                <c:pt idx="673" formatCode="General">
                  <c:v>5.9565000000000001</c:v>
                </c:pt>
                <c:pt idx="674" formatCode="General">
                  <c:v>5.8644999999999996</c:v>
                </c:pt>
                <c:pt idx="675" formatCode="General">
                  <c:v>5.8230000000000004</c:v>
                </c:pt>
                <c:pt idx="676" formatCode="General">
                  <c:v>5.7805</c:v>
                </c:pt>
                <c:pt idx="677" formatCode="General">
                  <c:v>5.7960000000000003</c:v>
                </c:pt>
                <c:pt idx="678" formatCode="General">
                  <c:v>5.8040000000000003</c:v>
                </c:pt>
                <c:pt idx="679" formatCode="General">
                  <c:v>5.8324999999999996</c:v>
                </c:pt>
                <c:pt idx="680" formatCode="General">
                  <c:v>5.8049999999999997</c:v>
                </c:pt>
                <c:pt idx="681" formatCode="General">
                  <c:v>5.77</c:v>
                </c:pt>
                <c:pt idx="682" formatCode="General">
                  <c:v>5.7880000000000003</c:v>
                </c:pt>
                <c:pt idx="683" formatCode="General">
                  <c:v>5.9050000000000002</c:v>
                </c:pt>
                <c:pt idx="684" formatCode="General">
                  <c:v>5.8285</c:v>
                </c:pt>
                <c:pt idx="685" formatCode="General">
                  <c:v>5.7975000000000003</c:v>
                </c:pt>
                <c:pt idx="686" formatCode="General">
                  <c:v>5.8055000000000003</c:v>
                </c:pt>
                <c:pt idx="687" formatCode="General">
                  <c:v>5.7560000000000002</c:v>
                </c:pt>
                <c:pt idx="688" formatCode="General">
                  <c:v>5.8484999999999996</c:v>
                </c:pt>
                <c:pt idx="689" formatCode="General">
                  <c:v>5.8949999999999996</c:v>
                </c:pt>
                <c:pt idx="690" formatCode="General">
                  <c:v>5.9619999999999997</c:v>
                </c:pt>
                <c:pt idx="691" formatCode="General">
                  <c:v>5.9409999999999998</c:v>
                </c:pt>
                <c:pt idx="692" formatCode="General">
                  <c:v>5.9169999999999998</c:v>
                </c:pt>
                <c:pt idx="693" formatCode="General">
                  <c:v>5.9855</c:v>
                </c:pt>
                <c:pt idx="694" formatCode="General">
                  <c:v>6.0060000000000002</c:v>
                </c:pt>
                <c:pt idx="695" formatCode="General">
                  <c:v>5.9535</c:v>
                </c:pt>
                <c:pt idx="696" formatCode="General">
                  <c:v>5.9720000000000004</c:v>
                </c:pt>
                <c:pt idx="697" formatCode="General">
                  <c:v>5.9989999999999997</c:v>
                </c:pt>
                <c:pt idx="698" formatCode="General">
                  <c:v>5.91</c:v>
                </c:pt>
                <c:pt idx="699" formatCode="General">
                  <c:v>5.8739999999999997</c:v>
                </c:pt>
                <c:pt idx="700" formatCode="General">
                  <c:v>5.9</c:v>
                </c:pt>
                <c:pt idx="701" formatCode="General">
                  <c:v>5.8570000000000002</c:v>
                </c:pt>
                <c:pt idx="702" formatCode="General">
                  <c:v>5.9119999999999999</c:v>
                </c:pt>
                <c:pt idx="703" formatCode="General">
                  <c:v>5.8049999999999997</c:v>
                </c:pt>
                <c:pt idx="704" formatCode="General">
                  <c:v>5.8624999999999998</c:v>
                </c:pt>
                <c:pt idx="705" formatCode="General">
                  <c:v>5.9249999999999998</c:v>
                </c:pt>
                <c:pt idx="706" formatCode="General">
                  <c:v>5.95</c:v>
                </c:pt>
                <c:pt idx="707" formatCode="General">
                  <c:v>5.9974999999999996</c:v>
                </c:pt>
                <c:pt idx="708" formatCode="General">
                  <c:v>5.9589999999999996</c:v>
                </c:pt>
                <c:pt idx="709" formatCode="General">
                  <c:v>5.9219999999999997</c:v>
                </c:pt>
                <c:pt idx="710" formatCode="General">
                  <c:v>5.9480000000000004</c:v>
                </c:pt>
                <c:pt idx="711" formatCode="General">
                  <c:v>6.0659999999999998</c:v>
                </c:pt>
                <c:pt idx="712" formatCode="General">
                  <c:v>6.0075000000000003</c:v>
                </c:pt>
                <c:pt idx="713" formatCode="General">
                  <c:v>5.9684999999999997</c:v>
                </c:pt>
                <c:pt idx="714" formatCode="General">
                  <c:v>5.98</c:v>
                </c:pt>
                <c:pt idx="715" formatCode="General">
                  <c:v>6.01</c:v>
                </c:pt>
                <c:pt idx="716" formatCode="General">
                  <c:v>5.9450000000000003</c:v>
                </c:pt>
                <c:pt idx="717" formatCode="General">
                  <c:v>5.9494999999999996</c:v>
                </c:pt>
                <c:pt idx="718" formatCode="General">
                  <c:v>5.9429999999999996</c:v>
                </c:pt>
                <c:pt idx="719" formatCode="General">
                  <c:v>5.9260000000000002</c:v>
                </c:pt>
                <c:pt idx="720" formatCode="General">
                  <c:v>5.8760000000000003</c:v>
                </c:pt>
                <c:pt idx="721" formatCode="General">
                  <c:v>5.7690000000000001</c:v>
                </c:pt>
                <c:pt idx="722" formatCode="General">
                  <c:v>5.6470000000000002</c:v>
                </c:pt>
                <c:pt idx="723" formatCode="General">
                  <c:v>5.6669999999999998</c:v>
                </c:pt>
                <c:pt idx="724" formatCode="General">
                  <c:v>5.6734999999999998</c:v>
                </c:pt>
                <c:pt idx="725" formatCode="General">
                  <c:v>5.7229999999999999</c:v>
                </c:pt>
                <c:pt idx="726" formatCode="General">
                  <c:v>5.7439999999999998</c:v>
                </c:pt>
                <c:pt idx="727" formatCode="General">
                  <c:v>5.7244999999999999</c:v>
                </c:pt>
                <c:pt idx="728" formatCode="General">
                  <c:v>5.6970000000000001</c:v>
                </c:pt>
                <c:pt idx="729" formatCode="General">
                  <c:v>5.7320000000000002</c:v>
                </c:pt>
                <c:pt idx="730" formatCode="General">
                  <c:v>5.6965000000000003</c:v>
                </c:pt>
                <c:pt idx="731" formatCode="General">
                  <c:v>5.71</c:v>
                </c:pt>
                <c:pt idx="732" formatCode="General">
                  <c:v>5.7554999999999996</c:v>
                </c:pt>
                <c:pt idx="733" formatCode="General">
                  <c:v>5.6980000000000004</c:v>
                </c:pt>
                <c:pt idx="734" formatCode="General">
                  <c:v>5.6965000000000003</c:v>
                </c:pt>
                <c:pt idx="735" formatCode="General">
                  <c:v>5.6680000000000001</c:v>
                </c:pt>
                <c:pt idx="736" formatCode="General">
                  <c:v>5.6749999999999998</c:v>
                </c:pt>
                <c:pt idx="737" formatCode="General">
                  <c:v>5.6619999999999999</c:v>
                </c:pt>
                <c:pt idx="738" formatCode="General">
                  <c:v>5.6529999999999996</c:v>
                </c:pt>
                <c:pt idx="739" formatCode="General">
                  <c:v>5.7220000000000004</c:v>
                </c:pt>
                <c:pt idx="740" formatCode="General">
                  <c:v>5.6779999999999999</c:v>
                </c:pt>
                <c:pt idx="741" formatCode="General">
                  <c:v>5.6105</c:v>
                </c:pt>
                <c:pt idx="742" formatCode="General">
                  <c:v>5.5369999999999999</c:v>
                </c:pt>
                <c:pt idx="743" formatCode="General">
                  <c:v>5.6630000000000003</c:v>
                </c:pt>
                <c:pt idx="744" formatCode="General">
                  <c:v>5.7770000000000001</c:v>
                </c:pt>
                <c:pt idx="745" formatCode="General">
                  <c:v>5.7874999999999996</c:v>
                </c:pt>
                <c:pt idx="746" formatCode="General">
                  <c:v>5.7709999999999999</c:v>
                </c:pt>
                <c:pt idx="747" formatCode="General">
                  <c:v>5.7380000000000004</c:v>
                </c:pt>
                <c:pt idx="748" formatCode="General">
                  <c:v>5.7649999999999997</c:v>
                </c:pt>
                <c:pt idx="749" formatCode="General">
                  <c:v>5.8425000000000002</c:v>
                </c:pt>
                <c:pt idx="751" formatCode="0.00">
                  <c:v>5.9200833333333334</c:v>
                </c:pt>
                <c:pt idx="752" formatCode="0.00">
                  <c:v>5.8283984374999989</c:v>
                </c:pt>
                <c:pt idx="753" formatCode="0.00">
                  <c:v>5.8283984374999989</c:v>
                </c:pt>
                <c:pt idx="754" formatCode="0.00">
                  <c:v>5.8283984374999989</c:v>
                </c:pt>
                <c:pt idx="755" formatCode="0.00">
                  <c:v>5.8283984374999989</c:v>
                </c:pt>
                <c:pt idx="756" formatCode="0.00">
                  <c:v>5.8283984374999989</c:v>
                </c:pt>
                <c:pt idx="757" formatCode="0.00">
                  <c:v>5.8283984374999989</c:v>
                </c:pt>
                <c:pt idx="758" formatCode="0.00">
                  <c:v>5.8283984374999989</c:v>
                </c:pt>
                <c:pt idx="759" formatCode="0.00">
                  <c:v>5.8283984374999989</c:v>
                </c:pt>
                <c:pt idx="760" formatCode="0.00">
                  <c:v>5.8283984374999989</c:v>
                </c:pt>
                <c:pt idx="761" formatCode="0.00">
                  <c:v>5.8283984374999989</c:v>
                </c:pt>
                <c:pt idx="762" formatCode="0.00">
                  <c:v>5.8283984374999989</c:v>
                </c:pt>
                <c:pt idx="763" formatCode="0.00">
                  <c:v>5.8283984374999989</c:v>
                </c:pt>
                <c:pt idx="764" formatCode="0.00">
                  <c:v>5.8283984374999989</c:v>
                </c:pt>
                <c:pt idx="765" formatCode="0.00">
                  <c:v>5.8283984374999989</c:v>
                </c:pt>
                <c:pt idx="766" formatCode="0.00">
                  <c:v>5.8283984374999989</c:v>
                </c:pt>
                <c:pt idx="767" formatCode="0.00">
                  <c:v>5.8283984374999989</c:v>
                </c:pt>
                <c:pt idx="768" formatCode="0.00">
                  <c:v>5.8283984374999989</c:v>
                </c:pt>
                <c:pt idx="769" formatCode="0.00">
                  <c:v>5.8283984374999989</c:v>
                </c:pt>
                <c:pt idx="770" formatCode="0.00">
                  <c:v>5.8283984374999989</c:v>
                </c:pt>
                <c:pt idx="771" formatCode="0.00">
                  <c:v>5.8283984374999989</c:v>
                </c:pt>
                <c:pt idx="772" formatCode="0.00">
                  <c:v>5.8283984374999989</c:v>
                </c:pt>
                <c:pt idx="773" formatCode="0.00">
                  <c:v>5.8283984374999989</c:v>
                </c:pt>
                <c:pt idx="774" formatCode="0.00">
                  <c:v>5.8283984374999989</c:v>
                </c:pt>
                <c:pt idx="775" formatCode="0.00">
                  <c:v>5.8283984374999989</c:v>
                </c:pt>
                <c:pt idx="776" formatCode="0.00">
                  <c:v>5.8283984374999989</c:v>
                </c:pt>
                <c:pt idx="777" formatCode="0.00">
                  <c:v>5.8283984374999989</c:v>
                </c:pt>
                <c:pt idx="778" formatCode="0.00">
                  <c:v>5.8283984374999989</c:v>
                </c:pt>
                <c:pt idx="779" formatCode="0.00">
                  <c:v>5.8283984374999989</c:v>
                </c:pt>
                <c:pt idx="780" formatCode="0.00">
                  <c:v>5.8283984374999989</c:v>
                </c:pt>
                <c:pt idx="781" formatCode="0.00">
                  <c:v>5.8283984374999989</c:v>
                </c:pt>
                <c:pt idx="782" formatCode="0.00">
                  <c:v>5.8283984374999989</c:v>
                </c:pt>
                <c:pt idx="783" formatCode="0.00">
                  <c:v>5.8283984374999989</c:v>
                </c:pt>
                <c:pt idx="784" formatCode="0.00">
                  <c:v>5.8283984374999989</c:v>
                </c:pt>
                <c:pt idx="785" formatCode="0.00">
                  <c:v>5.8283984374999989</c:v>
                </c:pt>
                <c:pt idx="786" formatCode="0.00">
                  <c:v>5.8283984374999989</c:v>
                </c:pt>
                <c:pt idx="787" formatCode="0.00">
                  <c:v>5.8283984374999989</c:v>
                </c:pt>
                <c:pt idx="788" formatCode="0.00">
                  <c:v>5.8283984374999989</c:v>
                </c:pt>
                <c:pt idx="789" formatCode="0.00">
                  <c:v>5.8283984374999989</c:v>
                </c:pt>
                <c:pt idx="790" formatCode="0.00">
                  <c:v>5.8283984374999989</c:v>
                </c:pt>
                <c:pt idx="791" formatCode="0.00">
                  <c:v>5.8283984374999989</c:v>
                </c:pt>
                <c:pt idx="792" formatCode="0.00">
                  <c:v>5.8283984374999989</c:v>
                </c:pt>
                <c:pt idx="793" formatCode="0.00">
                  <c:v>5.8283984374999989</c:v>
                </c:pt>
                <c:pt idx="794" formatCode="0.00">
                  <c:v>5.8283984374999989</c:v>
                </c:pt>
                <c:pt idx="795" formatCode="0.00">
                  <c:v>5.8283984374999989</c:v>
                </c:pt>
                <c:pt idx="796" formatCode="0.00">
                  <c:v>5.8283984374999989</c:v>
                </c:pt>
                <c:pt idx="797" formatCode="0.00">
                  <c:v>5.8283984374999989</c:v>
                </c:pt>
                <c:pt idx="798" formatCode="0.00">
                  <c:v>5.8283984374999989</c:v>
                </c:pt>
                <c:pt idx="799" formatCode="0.00">
                  <c:v>5.8283984374999989</c:v>
                </c:pt>
                <c:pt idx="800" formatCode="0.00">
                  <c:v>5.8283984374999989</c:v>
                </c:pt>
                <c:pt idx="801" formatCode="0.00">
                  <c:v>5.8283984374999989</c:v>
                </c:pt>
                <c:pt idx="802" formatCode="0.00">
                  <c:v>5.8283984374999989</c:v>
                </c:pt>
                <c:pt idx="803" formatCode="0.00">
                  <c:v>5.8283984374999989</c:v>
                </c:pt>
                <c:pt idx="804" formatCode="0.00">
                  <c:v>5.8283984374999989</c:v>
                </c:pt>
                <c:pt idx="805" formatCode="0.00">
                  <c:v>5.8283984374999989</c:v>
                </c:pt>
                <c:pt idx="806" formatCode="0.00">
                  <c:v>5.8283984374999989</c:v>
                </c:pt>
                <c:pt idx="807" formatCode="0.00">
                  <c:v>5.8283984374999989</c:v>
                </c:pt>
                <c:pt idx="808" formatCode="0.00">
                  <c:v>5.8283984374999989</c:v>
                </c:pt>
                <c:pt idx="809" formatCode="0.00">
                  <c:v>5.8283984374999989</c:v>
                </c:pt>
                <c:pt idx="810" formatCode="0.00">
                  <c:v>5.8283984374999989</c:v>
                </c:pt>
                <c:pt idx="811" formatCode="0.00">
                  <c:v>5.8283984374999989</c:v>
                </c:pt>
                <c:pt idx="812" formatCode="0.00">
                  <c:v>5.8283984374999989</c:v>
                </c:pt>
                <c:pt idx="813" formatCode="0.00">
                  <c:v>5.8283984374999989</c:v>
                </c:pt>
                <c:pt idx="814" formatCode="0.00">
                  <c:v>5.8283984374999989</c:v>
                </c:pt>
                <c:pt idx="815" formatCode="0.00">
                  <c:v>5.8283984374999989</c:v>
                </c:pt>
                <c:pt idx="816" formatCode="0.00">
                  <c:v>5.8283984374999989</c:v>
                </c:pt>
                <c:pt idx="817" formatCode="0.00">
                  <c:v>5.8283984374999989</c:v>
                </c:pt>
                <c:pt idx="818" formatCode="0.00">
                  <c:v>5.8283984374999989</c:v>
                </c:pt>
                <c:pt idx="819" formatCode="0.00">
                  <c:v>5.8283984374999989</c:v>
                </c:pt>
                <c:pt idx="820" formatCode="0.00">
                  <c:v>5.8283984374999989</c:v>
                </c:pt>
                <c:pt idx="821" formatCode="0.00">
                  <c:v>5.8283984374999989</c:v>
                </c:pt>
                <c:pt idx="822" formatCode="0.00">
                  <c:v>5.8283984374999989</c:v>
                </c:pt>
                <c:pt idx="823" formatCode="0.00">
                  <c:v>5.8283984374999989</c:v>
                </c:pt>
                <c:pt idx="824" formatCode="0.00">
                  <c:v>5.8283984374999989</c:v>
                </c:pt>
                <c:pt idx="825" formatCode="0.00">
                  <c:v>5.8283984374999989</c:v>
                </c:pt>
                <c:pt idx="826" formatCode="0.00">
                  <c:v>5.8283984374999989</c:v>
                </c:pt>
                <c:pt idx="827" formatCode="0.00">
                  <c:v>5.8283984374999989</c:v>
                </c:pt>
                <c:pt idx="828" formatCode="0.00">
                  <c:v>5.8283984374999989</c:v>
                </c:pt>
                <c:pt idx="829" formatCode="0.00">
                  <c:v>5.8283984374999989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B-446E-827B-2FD4967B426A}"/>
            </c:ext>
          </c:extLst>
        </c:ser>
        <c:ser>
          <c:idx val="1"/>
          <c:order val="3"/>
          <c:tx>
            <c:strRef>
              <c:f>'LME - Daily'!$G$2</c:f>
              <c:strCache>
                <c:ptCount val="1"/>
                <c:pt idx="0">
                  <c:v>Aluminum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'LME - Daily'!$A$3:$A$832</c:f>
              <c:numCache>
                <c:formatCode>d\-mmm\-yy</c:formatCode>
                <c:ptCount val="830"/>
                <c:pt idx="0">
                  <c:v>42646</c:v>
                </c:pt>
                <c:pt idx="1">
                  <c:v>42647</c:v>
                </c:pt>
                <c:pt idx="2">
                  <c:v>42648</c:v>
                </c:pt>
                <c:pt idx="3">
                  <c:v>42649</c:v>
                </c:pt>
                <c:pt idx="4">
                  <c:v>42650</c:v>
                </c:pt>
                <c:pt idx="5">
                  <c:v>42653</c:v>
                </c:pt>
                <c:pt idx="6">
                  <c:v>42654</c:v>
                </c:pt>
                <c:pt idx="7">
                  <c:v>42655</c:v>
                </c:pt>
                <c:pt idx="8">
                  <c:v>42656</c:v>
                </c:pt>
                <c:pt idx="9">
                  <c:v>42657</c:v>
                </c:pt>
                <c:pt idx="10">
                  <c:v>42660</c:v>
                </c:pt>
                <c:pt idx="11">
                  <c:v>42661</c:v>
                </c:pt>
                <c:pt idx="12">
                  <c:v>42662</c:v>
                </c:pt>
                <c:pt idx="13">
                  <c:v>42663</c:v>
                </c:pt>
                <c:pt idx="14">
                  <c:v>42664</c:v>
                </c:pt>
                <c:pt idx="15">
                  <c:v>42667</c:v>
                </c:pt>
                <c:pt idx="16">
                  <c:v>42668</c:v>
                </c:pt>
                <c:pt idx="17">
                  <c:v>42669</c:v>
                </c:pt>
                <c:pt idx="18">
                  <c:v>42670</c:v>
                </c:pt>
                <c:pt idx="19">
                  <c:v>42671</c:v>
                </c:pt>
                <c:pt idx="20">
                  <c:v>42674</c:v>
                </c:pt>
                <c:pt idx="21">
                  <c:v>42675</c:v>
                </c:pt>
                <c:pt idx="22">
                  <c:v>42676</c:v>
                </c:pt>
                <c:pt idx="23">
                  <c:v>42677</c:v>
                </c:pt>
                <c:pt idx="24">
                  <c:v>42678</c:v>
                </c:pt>
                <c:pt idx="25">
                  <c:v>42681</c:v>
                </c:pt>
                <c:pt idx="26">
                  <c:v>42682</c:v>
                </c:pt>
                <c:pt idx="27">
                  <c:v>42683</c:v>
                </c:pt>
                <c:pt idx="28">
                  <c:v>42684</c:v>
                </c:pt>
                <c:pt idx="29">
                  <c:v>42685</c:v>
                </c:pt>
                <c:pt idx="30">
                  <c:v>42688</c:v>
                </c:pt>
                <c:pt idx="31">
                  <c:v>42689</c:v>
                </c:pt>
                <c:pt idx="32">
                  <c:v>42690</c:v>
                </c:pt>
                <c:pt idx="33">
                  <c:v>42691</c:v>
                </c:pt>
                <c:pt idx="34">
                  <c:v>42692</c:v>
                </c:pt>
                <c:pt idx="35">
                  <c:v>42695</c:v>
                </c:pt>
                <c:pt idx="36">
                  <c:v>42696</c:v>
                </c:pt>
                <c:pt idx="37">
                  <c:v>42697</c:v>
                </c:pt>
                <c:pt idx="38">
                  <c:v>42698</c:v>
                </c:pt>
                <c:pt idx="39">
                  <c:v>42699</c:v>
                </c:pt>
                <c:pt idx="40">
                  <c:v>42702</c:v>
                </c:pt>
                <c:pt idx="41">
                  <c:v>42703</c:v>
                </c:pt>
                <c:pt idx="42">
                  <c:v>42704</c:v>
                </c:pt>
                <c:pt idx="43">
                  <c:v>42705</c:v>
                </c:pt>
                <c:pt idx="44">
                  <c:v>42706</c:v>
                </c:pt>
                <c:pt idx="45">
                  <c:v>42709</c:v>
                </c:pt>
                <c:pt idx="46">
                  <c:v>42710</c:v>
                </c:pt>
                <c:pt idx="47">
                  <c:v>42711</c:v>
                </c:pt>
                <c:pt idx="48">
                  <c:v>42712</c:v>
                </c:pt>
                <c:pt idx="49">
                  <c:v>42713</c:v>
                </c:pt>
                <c:pt idx="50">
                  <c:v>42716</c:v>
                </c:pt>
                <c:pt idx="51">
                  <c:v>42717</c:v>
                </c:pt>
                <c:pt idx="52">
                  <c:v>42718</c:v>
                </c:pt>
                <c:pt idx="53">
                  <c:v>42719</c:v>
                </c:pt>
                <c:pt idx="54">
                  <c:v>42720</c:v>
                </c:pt>
                <c:pt idx="55">
                  <c:v>42723</c:v>
                </c:pt>
                <c:pt idx="56">
                  <c:v>42724</c:v>
                </c:pt>
                <c:pt idx="57">
                  <c:v>42725</c:v>
                </c:pt>
                <c:pt idx="58">
                  <c:v>42726</c:v>
                </c:pt>
                <c:pt idx="59">
                  <c:v>42727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42738</c:v>
                </c:pt>
                <c:pt idx="64">
                  <c:v>42739</c:v>
                </c:pt>
                <c:pt idx="65">
                  <c:v>42740</c:v>
                </c:pt>
                <c:pt idx="66">
                  <c:v>42741</c:v>
                </c:pt>
                <c:pt idx="67">
                  <c:v>42744</c:v>
                </c:pt>
                <c:pt idx="68">
                  <c:v>42745</c:v>
                </c:pt>
                <c:pt idx="69">
                  <c:v>42746</c:v>
                </c:pt>
                <c:pt idx="70">
                  <c:v>42747</c:v>
                </c:pt>
                <c:pt idx="71">
                  <c:v>42748</c:v>
                </c:pt>
                <c:pt idx="72">
                  <c:v>42751</c:v>
                </c:pt>
                <c:pt idx="73">
                  <c:v>42752</c:v>
                </c:pt>
                <c:pt idx="74">
                  <c:v>42753</c:v>
                </c:pt>
                <c:pt idx="75">
                  <c:v>42754</c:v>
                </c:pt>
                <c:pt idx="76">
                  <c:v>42755</c:v>
                </c:pt>
                <c:pt idx="77">
                  <c:v>42758</c:v>
                </c:pt>
                <c:pt idx="78">
                  <c:v>42759</c:v>
                </c:pt>
                <c:pt idx="79">
                  <c:v>42760</c:v>
                </c:pt>
                <c:pt idx="80">
                  <c:v>42761</c:v>
                </c:pt>
                <c:pt idx="81">
                  <c:v>42762</c:v>
                </c:pt>
                <c:pt idx="82">
                  <c:v>42765</c:v>
                </c:pt>
                <c:pt idx="83">
                  <c:v>42766</c:v>
                </c:pt>
                <c:pt idx="84">
                  <c:v>42767</c:v>
                </c:pt>
                <c:pt idx="85">
                  <c:v>42768</c:v>
                </c:pt>
                <c:pt idx="86">
                  <c:v>42769</c:v>
                </c:pt>
                <c:pt idx="87">
                  <c:v>42772</c:v>
                </c:pt>
                <c:pt idx="88">
                  <c:v>42773</c:v>
                </c:pt>
                <c:pt idx="89">
                  <c:v>42774</c:v>
                </c:pt>
                <c:pt idx="90">
                  <c:v>42775</c:v>
                </c:pt>
                <c:pt idx="91">
                  <c:v>42776</c:v>
                </c:pt>
                <c:pt idx="92">
                  <c:v>42779</c:v>
                </c:pt>
                <c:pt idx="93">
                  <c:v>42780</c:v>
                </c:pt>
                <c:pt idx="94">
                  <c:v>42781</c:v>
                </c:pt>
                <c:pt idx="95">
                  <c:v>42782</c:v>
                </c:pt>
                <c:pt idx="96">
                  <c:v>42783</c:v>
                </c:pt>
                <c:pt idx="97">
                  <c:v>42786</c:v>
                </c:pt>
                <c:pt idx="98">
                  <c:v>42787</c:v>
                </c:pt>
                <c:pt idx="99">
                  <c:v>42788</c:v>
                </c:pt>
                <c:pt idx="100">
                  <c:v>42789</c:v>
                </c:pt>
                <c:pt idx="101">
                  <c:v>42790</c:v>
                </c:pt>
                <c:pt idx="102">
                  <c:v>42793</c:v>
                </c:pt>
                <c:pt idx="103">
                  <c:v>42794</c:v>
                </c:pt>
                <c:pt idx="104">
                  <c:v>42795</c:v>
                </c:pt>
                <c:pt idx="105">
                  <c:v>42796</c:v>
                </c:pt>
                <c:pt idx="106">
                  <c:v>42797</c:v>
                </c:pt>
                <c:pt idx="107">
                  <c:v>42800</c:v>
                </c:pt>
                <c:pt idx="108">
                  <c:v>42801</c:v>
                </c:pt>
                <c:pt idx="109">
                  <c:v>42802</c:v>
                </c:pt>
                <c:pt idx="110">
                  <c:v>42803</c:v>
                </c:pt>
                <c:pt idx="111">
                  <c:v>42804</c:v>
                </c:pt>
                <c:pt idx="112">
                  <c:v>42807</c:v>
                </c:pt>
                <c:pt idx="113">
                  <c:v>42808</c:v>
                </c:pt>
                <c:pt idx="114">
                  <c:v>42809</c:v>
                </c:pt>
                <c:pt idx="115">
                  <c:v>42810</c:v>
                </c:pt>
                <c:pt idx="116">
                  <c:v>42811</c:v>
                </c:pt>
                <c:pt idx="117">
                  <c:v>42814</c:v>
                </c:pt>
                <c:pt idx="118">
                  <c:v>42815</c:v>
                </c:pt>
                <c:pt idx="119">
                  <c:v>42816</c:v>
                </c:pt>
                <c:pt idx="120">
                  <c:v>42817</c:v>
                </c:pt>
                <c:pt idx="121">
                  <c:v>42818</c:v>
                </c:pt>
                <c:pt idx="122">
                  <c:v>42821</c:v>
                </c:pt>
                <c:pt idx="123">
                  <c:v>42822</c:v>
                </c:pt>
                <c:pt idx="124">
                  <c:v>42823</c:v>
                </c:pt>
                <c:pt idx="125">
                  <c:v>42824</c:v>
                </c:pt>
                <c:pt idx="126">
                  <c:v>42825</c:v>
                </c:pt>
                <c:pt idx="127">
                  <c:v>42828</c:v>
                </c:pt>
                <c:pt idx="128">
                  <c:v>42829</c:v>
                </c:pt>
                <c:pt idx="129">
                  <c:v>42830</c:v>
                </c:pt>
                <c:pt idx="130">
                  <c:v>42831</c:v>
                </c:pt>
                <c:pt idx="131">
                  <c:v>42832</c:v>
                </c:pt>
                <c:pt idx="132">
                  <c:v>42835</c:v>
                </c:pt>
                <c:pt idx="133">
                  <c:v>42836</c:v>
                </c:pt>
                <c:pt idx="134">
                  <c:v>42837</c:v>
                </c:pt>
                <c:pt idx="135">
                  <c:v>42838</c:v>
                </c:pt>
                <c:pt idx="136">
                  <c:v>42843</c:v>
                </c:pt>
                <c:pt idx="137">
                  <c:v>42844</c:v>
                </c:pt>
                <c:pt idx="138">
                  <c:v>42845</c:v>
                </c:pt>
                <c:pt idx="139">
                  <c:v>42846</c:v>
                </c:pt>
                <c:pt idx="140">
                  <c:v>42849</c:v>
                </c:pt>
                <c:pt idx="141">
                  <c:v>42850</c:v>
                </c:pt>
                <c:pt idx="142">
                  <c:v>42851</c:v>
                </c:pt>
                <c:pt idx="143">
                  <c:v>42852</c:v>
                </c:pt>
                <c:pt idx="144">
                  <c:v>42853</c:v>
                </c:pt>
                <c:pt idx="145">
                  <c:v>42857</c:v>
                </c:pt>
                <c:pt idx="146">
                  <c:v>42858</c:v>
                </c:pt>
                <c:pt idx="147">
                  <c:v>42859</c:v>
                </c:pt>
                <c:pt idx="148">
                  <c:v>42860</c:v>
                </c:pt>
                <c:pt idx="149">
                  <c:v>42863</c:v>
                </c:pt>
                <c:pt idx="150">
                  <c:v>42864</c:v>
                </c:pt>
                <c:pt idx="151">
                  <c:v>42865</c:v>
                </c:pt>
                <c:pt idx="152">
                  <c:v>42866</c:v>
                </c:pt>
                <c:pt idx="153">
                  <c:v>42867</c:v>
                </c:pt>
                <c:pt idx="154">
                  <c:v>42870</c:v>
                </c:pt>
                <c:pt idx="155">
                  <c:v>42871</c:v>
                </c:pt>
                <c:pt idx="156">
                  <c:v>42872</c:v>
                </c:pt>
                <c:pt idx="157">
                  <c:v>42873</c:v>
                </c:pt>
                <c:pt idx="158">
                  <c:v>42874</c:v>
                </c:pt>
                <c:pt idx="159">
                  <c:v>42877</c:v>
                </c:pt>
                <c:pt idx="160">
                  <c:v>42878</c:v>
                </c:pt>
                <c:pt idx="161">
                  <c:v>42879</c:v>
                </c:pt>
                <c:pt idx="162">
                  <c:v>42880</c:v>
                </c:pt>
                <c:pt idx="163">
                  <c:v>42881</c:v>
                </c:pt>
                <c:pt idx="164">
                  <c:v>42885</c:v>
                </c:pt>
                <c:pt idx="165">
                  <c:v>42886</c:v>
                </c:pt>
                <c:pt idx="166">
                  <c:v>42887</c:v>
                </c:pt>
                <c:pt idx="167">
                  <c:v>42888</c:v>
                </c:pt>
                <c:pt idx="168">
                  <c:v>42891</c:v>
                </c:pt>
                <c:pt idx="169">
                  <c:v>42892</c:v>
                </c:pt>
                <c:pt idx="170">
                  <c:v>42893</c:v>
                </c:pt>
                <c:pt idx="171">
                  <c:v>42894</c:v>
                </c:pt>
                <c:pt idx="172">
                  <c:v>42895</c:v>
                </c:pt>
                <c:pt idx="173">
                  <c:v>42898</c:v>
                </c:pt>
                <c:pt idx="174">
                  <c:v>42899</c:v>
                </c:pt>
                <c:pt idx="175">
                  <c:v>42900</c:v>
                </c:pt>
                <c:pt idx="176">
                  <c:v>42901</c:v>
                </c:pt>
                <c:pt idx="177">
                  <c:v>42902</c:v>
                </c:pt>
                <c:pt idx="178">
                  <c:v>42905</c:v>
                </c:pt>
                <c:pt idx="179">
                  <c:v>42906</c:v>
                </c:pt>
                <c:pt idx="180">
                  <c:v>42907</c:v>
                </c:pt>
                <c:pt idx="181">
                  <c:v>42908</c:v>
                </c:pt>
                <c:pt idx="182">
                  <c:v>42909</c:v>
                </c:pt>
                <c:pt idx="183">
                  <c:v>42912</c:v>
                </c:pt>
                <c:pt idx="184">
                  <c:v>42913</c:v>
                </c:pt>
                <c:pt idx="185">
                  <c:v>42914</c:v>
                </c:pt>
                <c:pt idx="186">
                  <c:v>42915</c:v>
                </c:pt>
                <c:pt idx="187">
                  <c:v>42916</c:v>
                </c:pt>
                <c:pt idx="188">
                  <c:v>42919</c:v>
                </c:pt>
                <c:pt idx="189">
                  <c:v>42920</c:v>
                </c:pt>
                <c:pt idx="190">
                  <c:v>42921</c:v>
                </c:pt>
                <c:pt idx="191">
                  <c:v>42922</c:v>
                </c:pt>
                <c:pt idx="192">
                  <c:v>42923</c:v>
                </c:pt>
                <c:pt idx="193">
                  <c:v>42926</c:v>
                </c:pt>
                <c:pt idx="194">
                  <c:v>42927</c:v>
                </c:pt>
                <c:pt idx="195">
                  <c:v>42928</c:v>
                </c:pt>
                <c:pt idx="196">
                  <c:v>42929</c:v>
                </c:pt>
                <c:pt idx="197">
                  <c:v>42930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42947</c:v>
                </c:pt>
                <c:pt idx="209">
                  <c:v>42948</c:v>
                </c:pt>
                <c:pt idx="210">
                  <c:v>42949</c:v>
                </c:pt>
                <c:pt idx="211">
                  <c:v>42950</c:v>
                </c:pt>
                <c:pt idx="212">
                  <c:v>42951</c:v>
                </c:pt>
                <c:pt idx="213">
                  <c:v>42954</c:v>
                </c:pt>
                <c:pt idx="214">
                  <c:v>42955</c:v>
                </c:pt>
                <c:pt idx="215">
                  <c:v>42956</c:v>
                </c:pt>
                <c:pt idx="216">
                  <c:v>42957</c:v>
                </c:pt>
                <c:pt idx="217">
                  <c:v>42958</c:v>
                </c:pt>
                <c:pt idx="218">
                  <c:v>42961</c:v>
                </c:pt>
                <c:pt idx="219">
                  <c:v>42962</c:v>
                </c:pt>
                <c:pt idx="220">
                  <c:v>42963</c:v>
                </c:pt>
                <c:pt idx="221">
                  <c:v>42964</c:v>
                </c:pt>
                <c:pt idx="222">
                  <c:v>42965</c:v>
                </c:pt>
                <c:pt idx="223">
                  <c:v>42968</c:v>
                </c:pt>
                <c:pt idx="224">
                  <c:v>42969</c:v>
                </c:pt>
                <c:pt idx="225">
                  <c:v>42970</c:v>
                </c:pt>
                <c:pt idx="226">
                  <c:v>42971</c:v>
                </c:pt>
                <c:pt idx="227">
                  <c:v>42972</c:v>
                </c:pt>
                <c:pt idx="228">
                  <c:v>42976</c:v>
                </c:pt>
                <c:pt idx="229">
                  <c:v>42977</c:v>
                </c:pt>
                <c:pt idx="230">
                  <c:v>42978</c:v>
                </c:pt>
                <c:pt idx="231">
                  <c:v>42979</c:v>
                </c:pt>
                <c:pt idx="232">
                  <c:v>42982</c:v>
                </c:pt>
                <c:pt idx="233">
                  <c:v>42983</c:v>
                </c:pt>
                <c:pt idx="234">
                  <c:v>42984</c:v>
                </c:pt>
                <c:pt idx="235">
                  <c:v>42985</c:v>
                </c:pt>
                <c:pt idx="236">
                  <c:v>42986</c:v>
                </c:pt>
                <c:pt idx="237">
                  <c:v>42989</c:v>
                </c:pt>
                <c:pt idx="238">
                  <c:v>42990</c:v>
                </c:pt>
                <c:pt idx="239">
                  <c:v>42991</c:v>
                </c:pt>
                <c:pt idx="240">
                  <c:v>42992</c:v>
                </c:pt>
                <c:pt idx="241">
                  <c:v>42993</c:v>
                </c:pt>
                <c:pt idx="242">
                  <c:v>42996</c:v>
                </c:pt>
                <c:pt idx="243">
                  <c:v>42997</c:v>
                </c:pt>
                <c:pt idx="244">
                  <c:v>42998</c:v>
                </c:pt>
                <c:pt idx="245">
                  <c:v>42999</c:v>
                </c:pt>
                <c:pt idx="246">
                  <c:v>43000</c:v>
                </c:pt>
                <c:pt idx="247">
                  <c:v>43003</c:v>
                </c:pt>
                <c:pt idx="248">
                  <c:v>43004</c:v>
                </c:pt>
                <c:pt idx="249">
                  <c:v>43005</c:v>
                </c:pt>
                <c:pt idx="250">
                  <c:v>43006</c:v>
                </c:pt>
                <c:pt idx="251">
                  <c:v>43007</c:v>
                </c:pt>
                <c:pt idx="252">
                  <c:v>43010</c:v>
                </c:pt>
                <c:pt idx="253">
                  <c:v>43011</c:v>
                </c:pt>
                <c:pt idx="254">
                  <c:v>43012</c:v>
                </c:pt>
                <c:pt idx="255">
                  <c:v>43013</c:v>
                </c:pt>
                <c:pt idx="256">
                  <c:v>43014</c:v>
                </c:pt>
                <c:pt idx="257">
                  <c:v>43017</c:v>
                </c:pt>
                <c:pt idx="258">
                  <c:v>43018</c:v>
                </c:pt>
                <c:pt idx="259">
                  <c:v>43019</c:v>
                </c:pt>
                <c:pt idx="260">
                  <c:v>43020</c:v>
                </c:pt>
                <c:pt idx="261">
                  <c:v>43021</c:v>
                </c:pt>
                <c:pt idx="262">
                  <c:v>43024</c:v>
                </c:pt>
                <c:pt idx="263">
                  <c:v>43025</c:v>
                </c:pt>
                <c:pt idx="264">
                  <c:v>43026</c:v>
                </c:pt>
                <c:pt idx="265">
                  <c:v>43027</c:v>
                </c:pt>
                <c:pt idx="266">
                  <c:v>43028</c:v>
                </c:pt>
                <c:pt idx="267">
                  <c:v>43031</c:v>
                </c:pt>
                <c:pt idx="268">
                  <c:v>43032</c:v>
                </c:pt>
                <c:pt idx="269">
                  <c:v>43033</c:v>
                </c:pt>
                <c:pt idx="270">
                  <c:v>43034</c:v>
                </c:pt>
                <c:pt idx="271">
                  <c:v>43035</c:v>
                </c:pt>
                <c:pt idx="272">
                  <c:v>43038</c:v>
                </c:pt>
                <c:pt idx="273">
                  <c:v>43039</c:v>
                </c:pt>
                <c:pt idx="274">
                  <c:v>43040</c:v>
                </c:pt>
                <c:pt idx="275">
                  <c:v>43041</c:v>
                </c:pt>
                <c:pt idx="276">
                  <c:v>43042</c:v>
                </c:pt>
                <c:pt idx="277">
                  <c:v>43045</c:v>
                </c:pt>
                <c:pt idx="278">
                  <c:v>43046</c:v>
                </c:pt>
                <c:pt idx="279">
                  <c:v>43047</c:v>
                </c:pt>
                <c:pt idx="280">
                  <c:v>43048</c:v>
                </c:pt>
                <c:pt idx="281">
                  <c:v>43049</c:v>
                </c:pt>
                <c:pt idx="282">
                  <c:v>43052</c:v>
                </c:pt>
                <c:pt idx="283">
                  <c:v>43053</c:v>
                </c:pt>
                <c:pt idx="284">
                  <c:v>43054</c:v>
                </c:pt>
                <c:pt idx="285">
                  <c:v>43055</c:v>
                </c:pt>
                <c:pt idx="286">
                  <c:v>43056</c:v>
                </c:pt>
                <c:pt idx="287">
                  <c:v>43059</c:v>
                </c:pt>
                <c:pt idx="288">
                  <c:v>43060</c:v>
                </c:pt>
                <c:pt idx="289">
                  <c:v>43061</c:v>
                </c:pt>
                <c:pt idx="290">
                  <c:v>43062</c:v>
                </c:pt>
                <c:pt idx="291">
                  <c:v>43063</c:v>
                </c:pt>
                <c:pt idx="292">
                  <c:v>43066</c:v>
                </c:pt>
                <c:pt idx="293">
                  <c:v>43067</c:v>
                </c:pt>
                <c:pt idx="294">
                  <c:v>43068</c:v>
                </c:pt>
                <c:pt idx="295">
                  <c:v>43069</c:v>
                </c:pt>
                <c:pt idx="296">
                  <c:v>43070</c:v>
                </c:pt>
                <c:pt idx="297">
                  <c:v>43073</c:v>
                </c:pt>
                <c:pt idx="298">
                  <c:v>43074</c:v>
                </c:pt>
                <c:pt idx="299">
                  <c:v>43075</c:v>
                </c:pt>
                <c:pt idx="300">
                  <c:v>43076</c:v>
                </c:pt>
                <c:pt idx="301">
                  <c:v>43077</c:v>
                </c:pt>
                <c:pt idx="302">
                  <c:v>43080</c:v>
                </c:pt>
                <c:pt idx="303">
                  <c:v>43081</c:v>
                </c:pt>
                <c:pt idx="304">
                  <c:v>43082</c:v>
                </c:pt>
                <c:pt idx="305">
                  <c:v>43083</c:v>
                </c:pt>
                <c:pt idx="306">
                  <c:v>43084</c:v>
                </c:pt>
                <c:pt idx="307">
                  <c:v>43087</c:v>
                </c:pt>
                <c:pt idx="308">
                  <c:v>43088</c:v>
                </c:pt>
                <c:pt idx="309">
                  <c:v>43089</c:v>
                </c:pt>
                <c:pt idx="310">
                  <c:v>43090</c:v>
                </c:pt>
                <c:pt idx="311">
                  <c:v>43091</c:v>
                </c:pt>
                <c:pt idx="312">
                  <c:v>43096</c:v>
                </c:pt>
                <c:pt idx="313">
                  <c:v>43097</c:v>
                </c:pt>
                <c:pt idx="314">
                  <c:v>43098</c:v>
                </c:pt>
                <c:pt idx="315">
                  <c:v>43102</c:v>
                </c:pt>
                <c:pt idx="316">
                  <c:v>43103</c:v>
                </c:pt>
                <c:pt idx="317">
                  <c:v>43104</c:v>
                </c:pt>
                <c:pt idx="318">
                  <c:v>43105</c:v>
                </c:pt>
                <c:pt idx="319">
                  <c:v>43108</c:v>
                </c:pt>
                <c:pt idx="320">
                  <c:v>43109</c:v>
                </c:pt>
                <c:pt idx="321">
                  <c:v>43110</c:v>
                </c:pt>
                <c:pt idx="322">
                  <c:v>43111</c:v>
                </c:pt>
                <c:pt idx="323">
                  <c:v>43112</c:v>
                </c:pt>
                <c:pt idx="324">
                  <c:v>43115</c:v>
                </c:pt>
                <c:pt idx="325">
                  <c:v>43116</c:v>
                </c:pt>
                <c:pt idx="326">
                  <c:v>43117</c:v>
                </c:pt>
                <c:pt idx="327">
                  <c:v>43118</c:v>
                </c:pt>
                <c:pt idx="328">
                  <c:v>43119</c:v>
                </c:pt>
                <c:pt idx="329">
                  <c:v>43122</c:v>
                </c:pt>
                <c:pt idx="330">
                  <c:v>43123</c:v>
                </c:pt>
                <c:pt idx="331">
                  <c:v>43124</c:v>
                </c:pt>
                <c:pt idx="332">
                  <c:v>43125</c:v>
                </c:pt>
                <c:pt idx="333">
                  <c:v>43126</c:v>
                </c:pt>
                <c:pt idx="334">
                  <c:v>43129</c:v>
                </c:pt>
                <c:pt idx="335">
                  <c:v>43130</c:v>
                </c:pt>
                <c:pt idx="336">
                  <c:v>43131</c:v>
                </c:pt>
                <c:pt idx="337">
                  <c:v>43132</c:v>
                </c:pt>
                <c:pt idx="338">
                  <c:v>43133</c:v>
                </c:pt>
                <c:pt idx="339">
                  <c:v>43136</c:v>
                </c:pt>
                <c:pt idx="340">
                  <c:v>43137</c:v>
                </c:pt>
                <c:pt idx="341">
                  <c:v>43138</c:v>
                </c:pt>
                <c:pt idx="342">
                  <c:v>43139</c:v>
                </c:pt>
                <c:pt idx="343">
                  <c:v>43140</c:v>
                </c:pt>
                <c:pt idx="344">
                  <c:v>43143</c:v>
                </c:pt>
                <c:pt idx="345">
                  <c:v>43144</c:v>
                </c:pt>
                <c:pt idx="346">
                  <c:v>43145</c:v>
                </c:pt>
                <c:pt idx="347">
                  <c:v>43146</c:v>
                </c:pt>
                <c:pt idx="348">
                  <c:v>43147</c:v>
                </c:pt>
                <c:pt idx="349">
                  <c:v>43150</c:v>
                </c:pt>
                <c:pt idx="350">
                  <c:v>43151</c:v>
                </c:pt>
                <c:pt idx="351">
                  <c:v>43152</c:v>
                </c:pt>
                <c:pt idx="352">
                  <c:v>43153</c:v>
                </c:pt>
                <c:pt idx="353">
                  <c:v>43154</c:v>
                </c:pt>
                <c:pt idx="354">
                  <c:v>43157</c:v>
                </c:pt>
                <c:pt idx="355">
                  <c:v>43158</c:v>
                </c:pt>
                <c:pt idx="356">
                  <c:v>43159</c:v>
                </c:pt>
                <c:pt idx="357">
                  <c:v>43160</c:v>
                </c:pt>
                <c:pt idx="358">
                  <c:v>43161</c:v>
                </c:pt>
                <c:pt idx="359">
                  <c:v>43164</c:v>
                </c:pt>
                <c:pt idx="360">
                  <c:v>43165</c:v>
                </c:pt>
                <c:pt idx="361">
                  <c:v>43166</c:v>
                </c:pt>
                <c:pt idx="362">
                  <c:v>43167</c:v>
                </c:pt>
                <c:pt idx="363">
                  <c:v>43168</c:v>
                </c:pt>
                <c:pt idx="364">
                  <c:v>43171</c:v>
                </c:pt>
                <c:pt idx="365">
                  <c:v>43172</c:v>
                </c:pt>
                <c:pt idx="366">
                  <c:v>43173</c:v>
                </c:pt>
                <c:pt idx="367">
                  <c:v>43174</c:v>
                </c:pt>
                <c:pt idx="368">
                  <c:v>43175</c:v>
                </c:pt>
                <c:pt idx="369">
                  <c:v>43178</c:v>
                </c:pt>
                <c:pt idx="370">
                  <c:v>43179</c:v>
                </c:pt>
                <c:pt idx="371">
                  <c:v>43180</c:v>
                </c:pt>
                <c:pt idx="372">
                  <c:v>43181</c:v>
                </c:pt>
                <c:pt idx="373">
                  <c:v>43182</c:v>
                </c:pt>
                <c:pt idx="374">
                  <c:v>43185</c:v>
                </c:pt>
                <c:pt idx="375">
                  <c:v>43186</c:v>
                </c:pt>
                <c:pt idx="376">
                  <c:v>43187</c:v>
                </c:pt>
                <c:pt idx="377">
                  <c:v>43188</c:v>
                </c:pt>
                <c:pt idx="378">
                  <c:v>43193</c:v>
                </c:pt>
                <c:pt idx="379">
                  <c:v>43194</c:v>
                </c:pt>
                <c:pt idx="380">
                  <c:v>43195</c:v>
                </c:pt>
                <c:pt idx="381">
                  <c:v>43196</c:v>
                </c:pt>
                <c:pt idx="382">
                  <c:v>43199</c:v>
                </c:pt>
                <c:pt idx="383">
                  <c:v>43200</c:v>
                </c:pt>
                <c:pt idx="384">
                  <c:v>43201</c:v>
                </c:pt>
                <c:pt idx="385">
                  <c:v>43202</c:v>
                </c:pt>
                <c:pt idx="386">
                  <c:v>43203</c:v>
                </c:pt>
                <c:pt idx="387">
                  <c:v>43206</c:v>
                </c:pt>
                <c:pt idx="388">
                  <c:v>43207</c:v>
                </c:pt>
                <c:pt idx="389">
                  <c:v>43208</c:v>
                </c:pt>
                <c:pt idx="390">
                  <c:v>43209</c:v>
                </c:pt>
                <c:pt idx="391">
                  <c:v>43210</c:v>
                </c:pt>
                <c:pt idx="392">
                  <c:v>43213</c:v>
                </c:pt>
                <c:pt idx="393">
                  <c:v>43214</c:v>
                </c:pt>
                <c:pt idx="394">
                  <c:v>43215</c:v>
                </c:pt>
                <c:pt idx="395">
                  <c:v>43216</c:v>
                </c:pt>
                <c:pt idx="396">
                  <c:v>43217</c:v>
                </c:pt>
                <c:pt idx="397">
                  <c:v>43220</c:v>
                </c:pt>
                <c:pt idx="398">
                  <c:v>43221</c:v>
                </c:pt>
                <c:pt idx="399">
                  <c:v>43222</c:v>
                </c:pt>
                <c:pt idx="400">
                  <c:v>43223</c:v>
                </c:pt>
                <c:pt idx="401">
                  <c:v>43224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43234</c:v>
                </c:pt>
                <c:pt idx="407">
                  <c:v>43235</c:v>
                </c:pt>
                <c:pt idx="408">
                  <c:v>43236</c:v>
                </c:pt>
                <c:pt idx="409">
                  <c:v>43237</c:v>
                </c:pt>
                <c:pt idx="410">
                  <c:v>43238</c:v>
                </c:pt>
                <c:pt idx="411">
                  <c:v>43241</c:v>
                </c:pt>
                <c:pt idx="412">
                  <c:v>43242</c:v>
                </c:pt>
                <c:pt idx="413">
                  <c:v>43243</c:v>
                </c:pt>
                <c:pt idx="414">
                  <c:v>43244</c:v>
                </c:pt>
                <c:pt idx="415">
                  <c:v>43245</c:v>
                </c:pt>
                <c:pt idx="416">
                  <c:v>43249</c:v>
                </c:pt>
                <c:pt idx="417">
                  <c:v>43250</c:v>
                </c:pt>
                <c:pt idx="418">
                  <c:v>43251</c:v>
                </c:pt>
                <c:pt idx="419">
                  <c:v>43252</c:v>
                </c:pt>
                <c:pt idx="420">
                  <c:v>43255</c:v>
                </c:pt>
                <c:pt idx="421">
                  <c:v>43256</c:v>
                </c:pt>
                <c:pt idx="422">
                  <c:v>43257</c:v>
                </c:pt>
                <c:pt idx="423">
                  <c:v>43258</c:v>
                </c:pt>
                <c:pt idx="424">
                  <c:v>43259</c:v>
                </c:pt>
                <c:pt idx="425">
                  <c:v>43262</c:v>
                </c:pt>
                <c:pt idx="426">
                  <c:v>43263</c:v>
                </c:pt>
                <c:pt idx="427">
                  <c:v>43264</c:v>
                </c:pt>
                <c:pt idx="428">
                  <c:v>43265</c:v>
                </c:pt>
                <c:pt idx="429">
                  <c:v>43266</c:v>
                </c:pt>
                <c:pt idx="430">
                  <c:v>43269</c:v>
                </c:pt>
                <c:pt idx="431">
                  <c:v>43270</c:v>
                </c:pt>
                <c:pt idx="432">
                  <c:v>43271</c:v>
                </c:pt>
                <c:pt idx="433">
                  <c:v>43272</c:v>
                </c:pt>
                <c:pt idx="434">
                  <c:v>43273</c:v>
                </c:pt>
                <c:pt idx="435">
                  <c:v>43276</c:v>
                </c:pt>
                <c:pt idx="436">
                  <c:v>43277</c:v>
                </c:pt>
                <c:pt idx="437">
                  <c:v>43278</c:v>
                </c:pt>
                <c:pt idx="438">
                  <c:v>43279</c:v>
                </c:pt>
                <c:pt idx="439">
                  <c:v>43280</c:v>
                </c:pt>
                <c:pt idx="440">
                  <c:v>43283</c:v>
                </c:pt>
                <c:pt idx="441">
                  <c:v>43284</c:v>
                </c:pt>
                <c:pt idx="442">
                  <c:v>43285</c:v>
                </c:pt>
                <c:pt idx="443">
                  <c:v>43286</c:v>
                </c:pt>
                <c:pt idx="444">
                  <c:v>43287</c:v>
                </c:pt>
                <c:pt idx="445">
                  <c:v>43290</c:v>
                </c:pt>
                <c:pt idx="446">
                  <c:v>43291</c:v>
                </c:pt>
                <c:pt idx="447">
                  <c:v>43292</c:v>
                </c:pt>
                <c:pt idx="448">
                  <c:v>43293</c:v>
                </c:pt>
                <c:pt idx="449">
                  <c:v>43294</c:v>
                </c:pt>
                <c:pt idx="450">
                  <c:v>43297</c:v>
                </c:pt>
                <c:pt idx="451">
                  <c:v>43298</c:v>
                </c:pt>
                <c:pt idx="452">
                  <c:v>43299</c:v>
                </c:pt>
                <c:pt idx="453">
                  <c:v>43300</c:v>
                </c:pt>
                <c:pt idx="454">
                  <c:v>43301</c:v>
                </c:pt>
                <c:pt idx="455">
                  <c:v>43304</c:v>
                </c:pt>
                <c:pt idx="456">
                  <c:v>43305</c:v>
                </c:pt>
                <c:pt idx="457">
                  <c:v>43306</c:v>
                </c:pt>
                <c:pt idx="458">
                  <c:v>43307</c:v>
                </c:pt>
                <c:pt idx="459">
                  <c:v>43308</c:v>
                </c:pt>
                <c:pt idx="460">
                  <c:v>43311</c:v>
                </c:pt>
                <c:pt idx="461">
                  <c:v>43312</c:v>
                </c:pt>
                <c:pt idx="462">
                  <c:v>43313</c:v>
                </c:pt>
                <c:pt idx="463">
                  <c:v>43314</c:v>
                </c:pt>
                <c:pt idx="464">
                  <c:v>43315</c:v>
                </c:pt>
                <c:pt idx="465">
                  <c:v>43318</c:v>
                </c:pt>
                <c:pt idx="466">
                  <c:v>43319</c:v>
                </c:pt>
                <c:pt idx="467">
                  <c:v>43320</c:v>
                </c:pt>
                <c:pt idx="468">
                  <c:v>43321</c:v>
                </c:pt>
                <c:pt idx="469">
                  <c:v>43322</c:v>
                </c:pt>
                <c:pt idx="470">
                  <c:v>43325</c:v>
                </c:pt>
                <c:pt idx="471">
                  <c:v>43326</c:v>
                </c:pt>
                <c:pt idx="472">
                  <c:v>43327</c:v>
                </c:pt>
                <c:pt idx="473">
                  <c:v>43328</c:v>
                </c:pt>
                <c:pt idx="474">
                  <c:v>43329</c:v>
                </c:pt>
                <c:pt idx="475">
                  <c:v>43332</c:v>
                </c:pt>
                <c:pt idx="476">
                  <c:v>43333</c:v>
                </c:pt>
                <c:pt idx="477">
                  <c:v>43334</c:v>
                </c:pt>
                <c:pt idx="478">
                  <c:v>43335</c:v>
                </c:pt>
                <c:pt idx="479">
                  <c:v>43336</c:v>
                </c:pt>
                <c:pt idx="480">
                  <c:v>43340</c:v>
                </c:pt>
                <c:pt idx="481">
                  <c:v>43341</c:v>
                </c:pt>
                <c:pt idx="482">
                  <c:v>43342</c:v>
                </c:pt>
                <c:pt idx="483">
                  <c:v>43343</c:v>
                </c:pt>
                <c:pt idx="484">
                  <c:v>43346</c:v>
                </c:pt>
                <c:pt idx="485">
                  <c:v>43347</c:v>
                </c:pt>
                <c:pt idx="486">
                  <c:v>43348</c:v>
                </c:pt>
                <c:pt idx="487">
                  <c:v>43349</c:v>
                </c:pt>
                <c:pt idx="488">
                  <c:v>43350</c:v>
                </c:pt>
                <c:pt idx="489">
                  <c:v>43353</c:v>
                </c:pt>
                <c:pt idx="490">
                  <c:v>43354</c:v>
                </c:pt>
                <c:pt idx="491">
                  <c:v>43355</c:v>
                </c:pt>
                <c:pt idx="492">
                  <c:v>43356</c:v>
                </c:pt>
                <c:pt idx="493">
                  <c:v>43357</c:v>
                </c:pt>
                <c:pt idx="494">
                  <c:v>43360</c:v>
                </c:pt>
                <c:pt idx="495">
                  <c:v>43361</c:v>
                </c:pt>
                <c:pt idx="496">
                  <c:v>43362</c:v>
                </c:pt>
                <c:pt idx="497">
                  <c:v>43363</c:v>
                </c:pt>
                <c:pt idx="498">
                  <c:v>43364</c:v>
                </c:pt>
                <c:pt idx="499">
                  <c:v>43367</c:v>
                </c:pt>
                <c:pt idx="500">
                  <c:v>43368</c:v>
                </c:pt>
                <c:pt idx="501">
                  <c:v>43369</c:v>
                </c:pt>
                <c:pt idx="502">
                  <c:v>43370</c:v>
                </c:pt>
                <c:pt idx="503">
                  <c:v>43371</c:v>
                </c:pt>
                <c:pt idx="504">
                  <c:v>43374</c:v>
                </c:pt>
                <c:pt idx="505">
                  <c:v>43375</c:v>
                </c:pt>
                <c:pt idx="506">
                  <c:v>43376</c:v>
                </c:pt>
                <c:pt idx="507">
                  <c:v>43377</c:v>
                </c:pt>
                <c:pt idx="508">
                  <c:v>43378</c:v>
                </c:pt>
                <c:pt idx="509">
                  <c:v>43381</c:v>
                </c:pt>
                <c:pt idx="510">
                  <c:v>43382</c:v>
                </c:pt>
                <c:pt idx="511">
                  <c:v>43383</c:v>
                </c:pt>
                <c:pt idx="512">
                  <c:v>43384</c:v>
                </c:pt>
                <c:pt idx="513">
                  <c:v>43385</c:v>
                </c:pt>
                <c:pt idx="514">
                  <c:v>43388</c:v>
                </c:pt>
                <c:pt idx="515">
                  <c:v>43389</c:v>
                </c:pt>
                <c:pt idx="516">
                  <c:v>43390</c:v>
                </c:pt>
                <c:pt idx="517">
                  <c:v>43391</c:v>
                </c:pt>
                <c:pt idx="518">
                  <c:v>43392</c:v>
                </c:pt>
                <c:pt idx="519">
                  <c:v>43395</c:v>
                </c:pt>
                <c:pt idx="520">
                  <c:v>43396</c:v>
                </c:pt>
                <c:pt idx="521">
                  <c:v>43397</c:v>
                </c:pt>
                <c:pt idx="522">
                  <c:v>43398</c:v>
                </c:pt>
                <c:pt idx="523">
                  <c:v>43399</c:v>
                </c:pt>
                <c:pt idx="524">
                  <c:v>43402</c:v>
                </c:pt>
                <c:pt idx="525">
                  <c:v>43403</c:v>
                </c:pt>
                <c:pt idx="526">
                  <c:v>43404</c:v>
                </c:pt>
                <c:pt idx="527">
                  <c:v>43405</c:v>
                </c:pt>
                <c:pt idx="528">
                  <c:v>43406</c:v>
                </c:pt>
                <c:pt idx="529">
                  <c:v>43409</c:v>
                </c:pt>
                <c:pt idx="530">
                  <c:v>43410</c:v>
                </c:pt>
                <c:pt idx="531">
                  <c:v>43411</c:v>
                </c:pt>
                <c:pt idx="532">
                  <c:v>43412</c:v>
                </c:pt>
                <c:pt idx="533">
                  <c:v>43413</c:v>
                </c:pt>
                <c:pt idx="534">
                  <c:v>43416</c:v>
                </c:pt>
                <c:pt idx="535">
                  <c:v>43417</c:v>
                </c:pt>
                <c:pt idx="536">
                  <c:v>43418</c:v>
                </c:pt>
                <c:pt idx="537">
                  <c:v>43419</c:v>
                </c:pt>
                <c:pt idx="538">
                  <c:v>43420</c:v>
                </c:pt>
                <c:pt idx="539">
                  <c:v>43423</c:v>
                </c:pt>
                <c:pt idx="540">
                  <c:v>43424</c:v>
                </c:pt>
                <c:pt idx="541">
                  <c:v>43425</c:v>
                </c:pt>
                <c:pt idx="542">
                  <c:v>43426</c:v>
                </c:pt>
                <c:pt idx="543">
                  <c:v>43427</c:v>
                </c:pt>
                <c:pt idx="544">
                  <c:v>43430</c:v>
                </c:pt>
                <c:pt idx="545">
                  <c:v>43431</c:v>
                </c:pt>
                <c:pt idx="546">
                  <c:v>43432</c:v>
                </c:pt>
                <c:pt idx="547">
                  <c:v>43433</c:v>
                </c:pt>
                <c:pt idx="548">
                  <c:v>43434</c:v>
                </c:pt>
                <c:pt idx="549">
                  <c:v>43437</c:v>
                </c:pt>
                <c:pt idx="550">
                  <c:v>43438</c:v>
                </c:pt>
                <c:pt idx="551">
                  <c:v>43439</c:v>
                </c:pt>
                <c:pt idx="552">
                  <c:v>43440</c:v>
                </c:pt>
                <c:pt idx="553">
                  <c:v>43441</c:v>
                </c:pt>
                <c:pt idx="554">
                  <c:v>43444</c:v>
                </c:pt>
                <c:pt idx="555">
                  <c:v>43445</c:v>
                </c:pt>
                <c:pt idx="556">
                  <c:v>43446</c:v>
                </c:pt>
                <c:pt idx="557">
                  <c:v>43447</c:v>
                </c:pt>
                <c:pt idx="558">
                  <c:v>43448</c:v>
                </c:pt>
                <c:pt idx="559">
                  <c:v>43451</c:v>
                </c:pt>
                <c:pt idx="560">
                  <c:v>43452</c:v>
                </c:pt>
                <c:pt idx="561">
                  <c:v>43453</c:v>
                </c:pt>
                <c:pt idx="562">
                  <c:v>43454</c:v>
                </c:pt>
                <c:pt idx="563">
                  <c:v>43455</c:v>
                </c:pt>
                <c:pt idx="564">
                  <c:v>43458</c:v>
                </c:pt>
                <c:pt idx="565">
                  <c:v>43460</c:v>
                </c:pt>
                <c:pt idx="566">
                  <c:v>43461</c:v>
                </c:pt>
                <c:pt idx="567">
                  <c:v>43462</c:v>
                </c:pt>
                <c:pt idx="568">
                  <c:v>43465</c:v>
                </c:pt>
                <c:pt idx="569">
                  <c:v>43467</c:v>
                </c:pt>
                <c:pt idx="570">
                  <c:v>43468</c:v>
                </c:pt>
                <c:pt idx="571">
                  <c:v>43469</c:v>
                </c:pt>
                <c:pt idx="572">
                  <c:v>43472</c:v>
                </c:pt>
                <c:pt idx="573">
                  <c:v>43473</c:v>
                </c:pt>
                <c:pt idx="574">
                  <c:v>43474</c:v>
                </c:pt>
                <c:pt idx="575" formatCode="[$-409]d\-mmm\-yy;@">
                  <c:v>43475</c:v>
                </c:pt>
                <c:pt idx="576" formatCode="[$-409]d\-mmm\-yy;@">
                  <c:v>43476</c:v>
                </c:pt>
                <c:pt idx="577" formatCode="[$-409]d\-mmm\-yy;@">
                  <c:v>43479</c:v>
                </c:pt>
                <c:pt idx="578" formatCode="[$-409]d\-mmm\-yy;@">
                  <c:v>43480</c:v>
                </c:pt>
                <c:pt idx="579" formatCode="[$-409]d\-mmm\-yy;@">
                  <c:v>43481</c:v>
                </c:pt>
                <c:pt idx="580" formatCode="[$-409]d\-mmm\-yy;@">
                  <c:v>43482</c:v>
                </c:pt>
                <c:pt idx="581" formatCode="[$-409]d\-mmm\-yy;@">
                  <c:v>43483</c:v>
                </c:pt>
                <c:pt idx="582">
                  <c:v>43486</c:v>
                </c:pt>
                <c:pt idx="583">
                  <c:v>43487</c:v>
                </c:pt>
                <c:pt idx="584">
                  <c:v>43488</c:v>
                </c:pt>
                <c:pt idx="585">
                  <c:v>43489</c:v>
                </c:pt>
                <c:pt idx="586">
                  <c:v>43490</c:v>
                </c:pt>
                <c:pt idx="587">
                  <c:v>43493</c:v>
                </c:pt>
                <c:pt idx="588">
                  <c:v>43494</c:v>
                </c:pt>
                <c:pt idx="589">
                  <c:v>43495</c:v>
                </c:pt>
                <c:pt idx="590">
                  <c:v>43496</c:v>
                </c:pt>
                <c:pt idx="591">
                  <c:v>43497</c:v>
                </c:pt>
                <c:pt idx="592">
                  <c:v>43500</c:v>
                </c:pt>
                <c:pt idx="593">
                  <c:v>43501</c:v>
                </c:pt>
                <c:pt idx="594">
                  <c:v>43502</c:v>
                </c:pt>
                <c:pt idx="595">
                  <c:v>43503</c:v>
                </c:pt>
                <c:pt idx="596">
                  <c:v>43504</c:v>
                </c:pt>
                <c:pt idx="597">
                  <c:v>43507</c:v>
                </c:pt>
                <c:pt idx="598">
                  <c:v>43508</c:v>
                </c:pt>
                <c:pt idx="599">
                  <c:v>43509</c:v>
                </c:pt>
                <c:pt idx="600">
                  <c:v>43510</c:v>
                </c:pt>
                <c:pt idx="601">
                  <c:v>43511</c:v>
                </c:pt>
                <c:pt idx="602">
                  <c:v>43514</c:v>
                </c:pt>
                <c:pt idx="603">
                  <c:v>43515</c:v>
                </c:pt>
                <c:pt idx="604">
                  <c:v>43516</c:v>
                </c:pt>
                <c:pt idx="605">
                  <c:v>43517</c:v>
                </c:pt>
                <c:pt idx="606">
                  <c:v>43518</c:v>
                </c:pt>
                <c:pt idx="607">
                  <c:v>43521</c:v>
                </c:pt>
                <c:pt idx="608">
                  <c:v>43522</c:v>
                </c:pt>
                <c:pt idx="609">
                  <c:v>43523</c:v>
                </c:pt>
                <c:pt idx="610">
                  <c:v>43524</c:v>
                </c:pt>
                <c:pt idx="611">
                  <c:v>43525</c:v>
                </c:pt>
                <c:pt idx="612">
                  <c:v>43528</c:v>
                </c:pt>
                <c:pt idx="613">
                  <c:v>43529</c:v>
                </c:pt>
                <c:pt idx="614">
                  <c:v>43530</c:v>
                </c:pt>
                <c:pt idx="615">
                  <c:v>43531</c:v>
                </c:pt>
                <c:pt idx="616">
                  <c:v>43532</c:v>
                </c:pt>
                <c:pt idx="617">
                  <c:v>43535</c:v>
                </c:pt>
                <c:pt idx="618">
                  <c:v>43536</c:v>
                </c:pt>
                <c:pt idx="619">
                  <c:v>43537</c:v>
                </c:pt>
                <c:pt idx="620">
                  <c:v>43538</c:v>
                </c:pt>
                <c:pt idx="621">
                  <c:v>43539</c:v>
                </c:pt>
                <c:pt idx="622">
                  <c:v>43542</c:v>
                </c:pt>
                <c:pt idx="623">
                  <c:v>43543</c:v>
                </c:pt>
                <c:pt idx="624">
                  <c:v>43544</c:v>
                </c:pt>
                <c:pt idx="625">
                  <c:v>43545</c:v>
                </c:pt>
                <c:pt idx="626">
                  <c:v>43546</c:v>
                </c:pt>
                <c:pt idx="627">
                  <c:v>43549</c:v>
                </c:pt>
                <c:pt idx="628">
                  <c:v>43550</c:v>
                </c:pt>
                <c:pt idx="629">
                  <c:v>43551</c:v>
                </c:pt>
                <c:pt idx="630">
                  <c:v>43552</c:v>
                </c:pt>
                <c:pt idx="631">
                  <c:v>43553</c:v>
                </c:pt>
                <c:pt idx="632">
                  <c:v>43556</c:v>
                </c:pt>
                <c:pt idx="633">
                  <c:v>43557</c:v>
                </c:pt>
                <c:pt idx="634">
                  <c:v>43558</c:v>
                </c:pt>
                <c:pt idx="635">
                  <c:v>43559</c:v>
                </c:pt>
                <c:pt idx="636">
                  <c:v>43560</c:v>
                </c:pt>
                <c:pt idx="637">
                  <c:v>43563</c:v>
                </c:pt>
                <c:pt idx="638">
                  <c:v>43564</c:v>
                </c:pt>
                <c:pt idx="639">
                  <c:v>43565</c:v>
                </c:pt>
                <c:pt idx="640">
                  <c:v>43566</c:v>
                </c:pt>
                <c:pt idx="641">
                  <c:v>43567</c:v>
                </c:pt>
                <c:pt idx="642">
                  <c:v>43570</c:v>
                </c:pt>
                <c:pt idx="643">
                  <c:v>43571</c:v>
                </c:pt>
                <c:pt idx="644">
                  <c:v>43572</c:v>
                </c:pt>
                <c:pt idx="645">
                  <c:v>43573</c:v>
                </c:pt>
                <c:pt idx="646">
                  <c:v>43574</c:v>
                </c:pt>
                <c:pt idx="647">
                  <c:v>43577</c:v>
                </c:pt>
                <c:pt idx="648">
                  <c:v>43578</c:v>
                </c:pt>
                <c:pt idx="649">
                  <c:v>43579</c:v>
                </c:pt>
                <c:pt idx="650">
                  <c:v>43580</c:v>
                </c:pt>
                <c:pt idx="651">
                  <c:v>43581</c:v>
                </c:pt>
                <c:pt idx="652">
                  <c:v>43584</c:v>
                </c:pt>
                <c:pt idx="653">
                  <c:v>43585</c:v>
                </c:pt>
                <c:pt idx="654">
                  <c:v>43586</c:v>
                </c:pt>
                <c:pt idx="655">
                  <c:v>43587</c:v>
                </c:pt>
                <c:pt idx="656">
                  <c:v>43588</c:v>
                </c:pt>
                <c:pt idx="657">
                  <c:v>43591</c:v>
                </c:pt>
                <c:pt idx="658">
                  <c:v>43592</c:v>
                </c:pt>
                <c:pt idx="659">
                  <c:v>43593</c:v>
                </c:pt>
                <c:pt idx="660">
                  <c:v>43594</c:v>
                </c:pt>
                <c:pt idx="661">
                  <c:v>43595</c:v>
                </c:pt>
                <c:pt idx="662">
                  <c:v>43598</c:v>
                </c:pt>
                <c:pt idx="663">
                  <c:v>43599</c:v>
                </c:pt>
                <c:pt idx="664">
                  <c:v>43600</c:v>
                </c:pt>
                <c:pt idx="665">
                  <c:v>43601</c:v>
                </c:pt>
                <c:pt idx="666">
                  <c:v>43602</c:v>
                </c:pt>
                <c:pt idx="667">
                  <c:v>43605</c:v>
                </c:pt>
                <c:pt idx="668">
                  <c:v>43606</c:v>
                </c:pt>
                <c:pt idx="669">
                  <c:v>43607</c:v>
                </c:pt>
                <c:pt idx="670">
                  <c:v>43608</c:v>
                </c:pt>
                <c:pt idx="671">
                  <c:v>43609</c:v>
                </c:pt>
                <c:pt idx="672">
                  <c:v>43612</c:v>
                </c:pt>
                <c:pt idx="673">
                  <c:v>43613</c:v>
                </c:pt>
                <c:pt idx="674">
                  <c:v>43614</c:v>
                </c:pt>
                <c:pt idx="675">
                  <c:v>43615</c:v>
                </c:pt>
                <c:pt idx="676">
                  <c:v>43616</c:v>
                </c:pt>
                <c:pt idx="677">
                  <c:v>43619</c:v>
                </c:pt>
                <c:pt idx="678">
                  <c:v>43620</c:v>
                </c:pt>
                <c:pt idx="679">
                  <c:v>43621</c:v>
                </c:pt>
                <c:pt idx="680">
                  <c:v>43622</c:v>
                </c:pt>
                <c:pt idx="681">
                  <c:v>43623</c:v>
                </c:pt>
                <c:pt idx="682">
                  <c:v>43626</c:v>
                </c:pt>
                <c:pt idx="683">
                  <c:v>43627</c:v>
                </c:pt>
                <c:pt idx="684">
                  <c:v>43628</c:v>
                </c:pt>
                <c:pt idx="685">
                  <c:v>43629</c:v>
                </c:pt>
                <c:pt idx="686">
                  <c:v>43630</c:v>
                </c:pt>
                <c:pt idx="687">
                  <c:v>43633</c:v>
                </c:pt>
                <c:pt idx="688">
                  <c:v>43634</c:v>
                </c:pt>
                <c:pt idx="689">
                  <c:v>43635</c:v>
                </c:pt>
                <c:pt idx="690">
                  <c:v>43636</c:v>
                </c:pt>
                <c:pt idx="691">
                  <c:v>43637</c:v>
                </c:pt>
                <c:pt idx="692">
                  <c:v>43640</c:v>
                </c:pt>
                <c:pt idx="693">
                  <c:v>43641</c:v>
                </c:pt>
                <c:pt idx="694">
                  <c:v>43642</c:v>
                </c:pt>
                <c:pt idx="695">
                  <c:v>43643</c:v>
                </c:pt>
                <c:pt idx="696">
                  <c:v>43644</c:v>
                </c:pt>
                <c:pt idx="697">
                  <c:v>43647</c:v>
                </c:pt>
                <c:pt idx="698">
                  <c:v>43648</c:v>
                </c:pt>
                <c:pt idx="699">
                  <c:v>43649</c:v>
                </c:pt>
                <c:pt idx="700">
                  <c:v>43650</c:v>
                </c:pt>
                <c:pt idx="701">
                  <c:v>43651</c:v>
                </c:pt>
                <c:pt idx="702">
                  <c:v>43654</c:v>
                </c:pt>
                <c:pt idx="703">
                  <c:v>43655</c:v>
                </c:pt>
                <c:pt idx="704">
                  <c:v>43656</c:v>
                </c:pt>
                <c:pt idx="705">
                  <c:v>43657</c:v>
                </c:pt>
                <c:pt idx="706">
                  <c:v>43658</c:v>
                </c:pt>
                <c:pt idx="707">
                  <c:v>43661</c:v>
                </c:pt>
                <c:pt idx="708">
                  <c:v>43662</c:v>
                </c:pt>
                <c:pt idx="709">
                  <c:v>43663</c:v>
                </c:pt>
                <c:pt idx="710">
                  <c:v>43664</c:v>
                </c:pt>
                <c:pt idx="711">
                  <c:v>43665</c:v>
                </c:pt>
                <c:pt idx="712">
                  <c:v>43668</c:v>
                </c:pt>
                <c:pt idx="713">
                  <c:v>43669</c:v>
                </c:pt>
                <c:pt idx="714">
                  <c:v>43670</c:v>
                </c:pt>
                <c:pt idx="715">
                  <c:v>43671</c:v>
                </c:pt>
                <c:pt idx="716">
                  <c:v>43672</c:v>
                </c:pt>
                <c:pt idx="717">
                  <c:v>43675</c:v>
                </c:pt>
                <c:pt idx="718">
                  <c:v>43676</c:v>
                </c:pt>
                <c:pt idx="719">
                  <c:v>43677</c:v>
                </c:pt>
                <c:pt idx="720">
                  <c:v>43678</c:v>
                </c:pt>
                <c:pt idx="721">
                  <c:v>43679</c:v>
                </c:pt>
                <c:pt idx="722">
                  <c:v>43682</c:v>
                </c:pt>
                <c:pt idx="723">
                  <c:v>43683</c:v>
                </c:pt>
                <c:pt idx="724">
                  <c:v>43684</c:v>
                </c:pt>
                <c:pt idx="725">
                  <c:v>43685</c:v>
                </c:pt>
                <c:pt idx="726">
                  <c:v>43686</c:v>
                </c:pt>
                <c:pt idx="727">
                  <c:v>43689</c:v>
                </c:pt>
                <c:pt idx="728">
                  <c:v>43690</c:v>
                </c:pt>
                <c:pt idx="729">
                  <c:v>43691</c:v>
                </c:pt>
                <c:pt idx="730">
                  <c:v>43692</c:v>
                </c:pt>
                <c:pt idx="731">
                  <c:v>43693</c:v>
                </c:pt>
                <c:pt idx="732">
                  <c:v>43696</c:v>
                </c:pt>
                <c:pt idx="733">
                  <c:v>43697</c:v>
                </c:pt>
                <c:pt idx="734">
                  <c:v>43698</c:v>
                </c:pt>
                <c:pt idx="735">
                  <c:v>43699</c:v>
                </c:pt>
                <c:pt idx="736">
                  <c:v>43700</c:v>
                </c:pt>
                <c:pt idx="737">
                  <c:v>43704</c:v>
                </c:pt>
                <c:pt idx="738">
                  <c:v>43705</c:v>
                </c:pt>
                <c:pt idx="739">
                  <c:v>43706</c:v>
                </c:pt>
                <c:pt idx="740">
                  <c:v>43707</c:v>
                </c:pt>
                <c:pt idx="741">
                  <c:v>43710</c:v>
                </c:pt>
                <c:pt idx="742">
                  <c:v>43711</c:v>
                </c:pt>
                <c:pt idx="743">
                  <c:v>43712</c:v>
                </c:pt>
                <c:pt idx="744">
                  <c:v>43713</c:v>
                </c:pt>
                <c:pt idx="745">
                  <c:v>43714</c:v>
                </c:pt>
                <c:pt idx="746">
                  <c:v>43717</c:v>
                </c:pt>
                <c:pt idx="747">
                  <c:v>43718</c:v>
                </c:pt>
                <c:pt idx="748">
                  <c:v>43719</c:v>
                </c:pt>
                <c:pt idx="749">
                  <c:v>43720</c:v>
                </c:pt>
                <c:pt idx="751">
                  <c:v>43721</c:v>
                </c:pt>
                <c:pt idx="752">
                  <c:v>43722</c:v>
                </c:pt>
                <c:pt idx="753">
                  <c:v>43723</c:v>
                </c:pt>
                <c:pt idx="754">
                  <c:v>43724</c:v>
                </c:pt>
                <c:pt idx="755">
                  <c:v>43725</c:v>
                </c:pt>
                <c:pt idx="756">
                  <c:v>43726</c:v>
                </c:pt>
                <c:pt idx="757">
                  <c:v>43727</c:v>
                </c:pt>
                <c:pt idx="758">
                  <c:v>43728</c:v>
                </c:pt>
                <c:pt idx="759">
                  <c:v>43729</c:v>
                </c:pt>
                <c:pt idx="760">
                  <c:v>43730</c:v>
                </c:pt>
                <c:pt idx="761">
                  <c:v>43731</c:v>
                </c:pt>
                <c:pt idx="762">
                  <c:v>43732</c:v>
                </c:pt>
                <c:pt idx="763">
                  <c:v>43733</c:v>
                </c:pt>
                <c:pt idx="764">
                  <c:v>43734</c:v>
                </c:pt>
                <c:pt idx="765">
                  <c:v>43735</c:v>
                </c:pt>
                <c:pt idx="766">
                  <c:v>43736</c:v>
                </c:pt>
                <c:pt idx="767">
                  <c:v>43737</c:v>
                </c:pt>
                <c:pt idx="768">
                  <c:v>43738</c:v>
                </c:pt>
                <c:pt idx="769">
                  <c:v>43739</c:v>
                </c:pt>
                <c:pt idx="770">
                  <c:v>43740</c:v>
                </c:pt>
                <c:pt idx="771">
                  <c:v>43741</c:v>
                </c:pt>
                <c:pt idx="772">
                  <c:v>43742</c:v>
                </c:pt>
                <c:pt idx="773">
                  <c:v>43743</c:v>
                </c:pt>
                <c:pt idx="774">
                  <c:v>43744</c:v>
                </c:pt>
                <c:pt idx="775">
                  <c:v>43745</c:v>
                </c:pt>
                <c:pt idx="776">
                  <c:v>43746</c:v>
                </c:pt>
                <c:pt idx="777">
                  <c:v>43747</c:v>
                </c:pt>
                <c:pt idx="778">
                  <c:v>43748</c:v>
                </c:pt>
                <c:pt idx="779">
                  <c:v>43749</c:v>
                </c:pt>
                <c:pt idx="780">
                  <c:v>43750</c:v>
                </c:pt>
                <c:pt idx="781">
                  <c:v>43751</c:v>
                </c:pt>
                <c:pt idx="782">
                  <c:v>43752</c:v>
                </c:pt>
                <c:pt idx="783">
                  <c:v>43753</c:v>
                </c:pt>
                <c:pt idx="784">
                  <c:v>43754</c:v>
                </c:pt>
                <c:pt idx="785">
                  <c:v>43755</c:v>
                </c:pt>
                <c:pt idx="786">
                  <c:v>43756</c:v>
                </c:pt>
                <c:pt idx="787">
                  <c:v>43757</c:v>
                </c:pt>
                <c:pt idx="788">
                  <c:v>43758</c:v>
                </c:pt>
                <c:pt idx="789">
                  <c:v>43759</c:v>
                </c:pt>
                <c:pt idx="790">
                  <c:v>43760</c:v>
                </c:pt>
                <c:pt idx="791">
                  <c:v>43761</c:v>
                </c:pt>
                <c:pt idx="792">
                  <c:v>43762</c:v>
                </c:pt>
                <c:pt idx="793">
                  <c:v>43763</c:v>
                </c:pt>
                <c:pt idx="794">
                  <c:v>43764</c:v>
                </c:pt>
                <c:pt idx="795">
                  <c:v>43765</c:v>
                </c:pt>
                <c:pt idx="796">
                  <c:v>43766</c:v>
                </c:pt>
                <c:pt idx="797">
                  <c:v>43767</c:v>
                </c:pt>
                <c:pt idx="798">
                  <c:v>43768</c:v>
                </c:pt>
                <c:pt idx="799">
                  <c:v>43769</c:v>
                </c:pt>
                <c:pt idx="800">
                  <c:v>43770</c:v>
                </c:pt>
                <c:pt idx="801">
                  <c:v>43771</c:v>
                </c:pt>
                <c:pt idx="802">
                  <c:v>43772</c:v>
                </c:pt>
                <c:pt idx="803">
                  <c:v>43773</c:v>
                </c:pt>
                <c:pt idx="804">
                  <c:v>43774</c:v>
                </c:pt>
                <c:pt idx="805">
                  <c:v>43775</c:v>
                </c:pt>
                <c:pt idx="806">
                  <c:v>43776</c:v>
                </c:pt>
                <c:pt idx="807">
                  <c:v>43777</c:v>
                </c:pt>
                <c:pt idx="808">
                  <c:v>43778</c:v>
                </c:pt>
                <c:pt idx="809">
                  <c:v>43779</c:v>
                </c:pt>
                <c:pt idx="810">
                  <c:v>43780</c:v>
                </c:pt>
                <c:pt idx="811">
                  <c:v>43781</c:v>
                </c:pt>
                <c:pt idx="812">
                  <c:v>43782</c:v>
                </c:pt>
                <c:pt idx="813">
                  <c:v>43783</c:v>
                </c:pt>
                <c:pt idx="814">
                  <c:v>43784</c:v>
                </c:pt>
                <c:pt idx="815">
                  <c:v>43785</c:v>
                </c:pt>
                <c:pt idx="816">
                  <c:v>43786</c:v>
                </c:pt>
                <c:pt idx="817">
                  <c:v>43787</c:v>
                </c:pt>
                <c:pt idx="818">
                  <c:v>43788</c:v>
                </c:pt>
                <c:pt idx="819">
                  <c:v>43789</c:v>
                </c:pt>
                <c:pt idx="820">
                  <c:v>43790</c:v>
                </c:pt>
                <c:pt idx="821">
                  <c:v>43791</c:v>
                </c:pt>
                <c:pt idx="822">
                  <c:v>43792</c:v>
                </c:pt>
                <c:pt idx="823">
                  <c:v>43793</c:v>
                </c:pt>
                <c:pt idx="824">
                  <c:v>43794</c:v>
                </c:pt>
                <c:pt idx="825">
                  <c:v>43795</c:v>
                </c:pt>
                <c:pt idx="826">
                  <c:v>43796</c:v>
                </c:pt>
                <c:pt idx="827">
                  <c:v>43797</c:v>
                </c:pt>
                <c:pt idx="828">
                  <c:v>43798</c:v>
                </c:pt>
                <c:pt idx="829">
                  <c:v>43799</c:v>
                </c:pt>
              </c:numCache>
            </c:numRef>
          </c:cat>
          <c:val>
            <c:numRef>
              <c:f>'LME - Daily'!$G$3:$G$832</c:f>
              <c:numCache>
                <c:formatCode>0.000</c:formatCode>
                <c:ptCount val="830"/>
                <c:pt idx="0">
                  <c:v>1.65</c:v>
                </c:pt>
                <c:pt idx="1">
                  <c:v>1.6705000000000001</c:v>
                </c:pt>
                <c:pt idx="2">
                  <c:v>1.6625000000000001</c:v>
                </c:pt>
                <c:pt idx="3">
                  <c:v>1.6675</c:v>
                </c:pt>
                <c:pt idx="4">
                  <c:v>1.675</c:v>
                </c:pt>
                <c:pt idx="5">
                  <c:v>1.6779999999999999</c:v>
                </c:pt>
                <c:pt idx="6">
                  <c:v>1.673</c:v>
                </c:pt>
                <c:pt idx="7">
                  <c:v>1.6839999999999999</c:v>
                </c:pt>
                <c:pt idx="8">
                  <c:v>1.681</c:v>
                </c:pt>
                <c:pt idx="9">
                  <c:v>1.6850000000000001</c:v>
                </c:pt>
                <c:pt idx="10">
                  <c:v>1.645</c:v>
                </c:pt>
                <c:pt idx="11">
                  <c:v>1.6635</c:v>
                </c:pt>
                <c:pt idx="12">
                  <c:v>1.6220000000000001</c:v>
                </c:pt>
                <c:pt idx="13">
                  <c:v>1.6125</c:v>
                </c:pt>
                <c:pt idx="14">
                  <c:v>1.617</c:v>
                </c:pt>
                <c:pt idx="15">
                  <c:v>1.6265000000000001</c:v>
                </c:pt>
                <c:pt idx="16">
                  <c:v>1.651</c:v>
                </c:pt>
                <c:pt idx="17">
                  <c:v>1.673</c:v>
                </c:pt>
                <c:pt idx="18">
                  <c:v>1.6815</c:v>
                </c:pt>
                <c:pt idx="19">
                  <c:v>1.7015</c:v>
                </c:pt>
                <c:pt idx="20">
                  <c:v>1.7230000000000001</c:v>
                </c:pt>
                <c:pt idx="21">
                  <c:v>1.732</c:v>
                </c:pt>
                <c:pt idx="22">
                  <c:v>1.7090000000000001</c:v>
                </c:pt>
                <c:pt idx="23">
                  <c:v>1.726</c:v>
                </c:pt>
                <c:pt idx="24">
                  <c:v>1.7184999999999999</c:v>
                </c:pt>
                <c:pt idx="25">
                  <c:v>1.716</c:v>
                </c:pt>
                <c:pt idx="26">
                  <c:v>1.706</c:v>
                </c:pt>
                <c:pt idx="27">
                  <c:v>1.7375</c:v>
                </c:pt>
                <c:pt idx="28">
                  <c:v>1.7725</c:v>
                </c:pt>
                <c:pt idx="29">
                  <c:v>1.7769999999999999</c:v>
                </c:pt>
                <c:pt idx="30">
                  <c:v>1.7649999999999999</c:v>
                </c:pt>
                <c:pt idx="31">
                  <c:v>1.7270000000000001</c:v>
                </c:pt>
                <c:pt idx="32">
                  <c:v>1.7190000000000001</c:v>
                </c:pt>
                <c:pt idx="33">
                  <c:v>1.6924999999999999</c:v>
                </c:pt>
                <c:pt idx="34">
                  <c:v>1.712</c:v>
                </c:pt>
                <c:pt idx="35">
                  <c:v>1.726</c:v>
                </c:pt>
                <c:pt idx="36">
                  <c:v>1.7390000000000001</c:v>
                </c:pt>
                <c:pt idx="37">
                  <c:v>1.7655000000000001</c:v>
                </c:pt>
                <c:pt idx="38">
                  <c:v>1.774</c:v>
                </c:pt>
                <c:pt idx="39">
                  <c:v>1.7509999999999999</c:v>
                </c:pt>
                <c:pt idx="40">
                  <c:v>1.7665</c:v>
                </c:pt>
                <c:pt idx="41">
                  <c:v>1.722</c:v>
                </c:pt>
                <c:pt idx="42">
                  <c:v>1.7224999999999999</c:v>
                </c:pt>
                <c:pt idx="43">
                  <c:v>1.724</c:v>
                </c:pt>
                <c:pt idx="44">
                  <c:v>1.7150000000000001</c:v>
                </c:pt>
                <c:pt idx="45">
                  <c:v>1.728</c:v>
                </c:pt>
                <c:pt idx="46">
                  <c:v>1.718</c:v>
                </c:pt>
                <c:pt idx="47">
                  <c:v>1.728</c:v>
                </c:pt>
                <c:pt idx="48">
                  <c:v>1.7315</c:v>
                </c:pt>
                <c:pt idx="49">
                  <c:v>1.7424999999999999</c:v>
                </c:pt>
                <c:pt idx="50">
                  <c:v>1.7495000000000001</c:v>
                </c:pt>
                <c:pt idx="51">
                  <c:v>1.7549999999999999</c:v>
                </c:pt>
                <c:pt idx="52">
                  <c:v>1.752</c:v>
                </c:pt>
                <c:pt idx="53">
                  <c:v>1.736</c:v>
                </c:pt>
                <c:pt idx="54">
                  <c:v>1.7324999999999999</c:v>
                </c:pt>
                <c:pt idx="55">
                  <c:v>1.7170000000000001</c:v>
                </c:pt>
                <c:pt idx="56">
                  <c:v>1.7224999999999999</c:v>
                </c:pt>
                <c:pt idx="57">
                  <c:v>1.7304999999999999</c:v>
                </c:pt>
                <c:pt idx="58">
                  <c:v>1.7375</c:v>
                </c:pt>
                <c:pt idx="59">
                  <c:v>1.74</c:v>
                </c:pt>
                <c:pt idx="60">
                  <c:v>1.7264999999999999</c:v>
                </c:pt>
                <c:pt idx="61">
                  <c:v>1.7130000000000001</c:v>
                </c:pt>
                <c:pt idx="62">
                  <c:v>1.7135</c:v>
                </c:pt>
                <c:pt idx="63">
                  <c:v>1.702</c:v>
                </c:pt>
                <c:pt idx="64">
                  <c:v>1.7010000000000001</c:v>
                </c:pt>
                <c:pt idx="65">
                  <c:v>1.7095</c:v>
                </c:pt>
                <c:pt idx="66">
                  <c:v>1.722</c:v>
                </c:pt>
                <c:pt idx="67">
                  <c:v>1.7170000000000001</c:v>
                </c:pt>
                <c:pt idx="68">
                  <c:v>1.7575000000000001</c:v>
                </c:pt>
                <c:pt idx="69">
                  <c:v>1.7484999999999999</c:v>
                </c:pt>
                <c:pt idx="70">
                  <c:v>1.788</c:v>
                </c:pt>
                <c:pt idx="71">
                  <c:v>1.7905</c:v>
                </c:pt>
                <c:pt idx="72">
                  <c:v>1.8120000000000001</c:v>
                </c:pt>
                <c:pt idx="73">
                  <c:v>1.8055000000000001</c:v>
                </c:pt>
                <c:pt idx="74">
                  <c:v>1.8005</c:v>
                </c:pt>
                <c:pt idx="75">
                  <c:v>1.8320000000000001</c:v>
                </c:pt>
                <c:pt idx="76">
                  <c:v>1.839</c:v>
                </c:pt>
                <c:pt idx="77">
                  <c:v>1.87</c:v>
                </c:pt>
                <c:pt idx="78">
                  <c:v>1.87</c:v>
                </c:pt>
                <c:pt idx="79">
                  <c:v>1.849</c:v>
                </c:pt>
                <c:pt idx="80">
                  <c:v>1.8374999999999999</c:v>
                </c:pt>
                <c:pt idx="81">
                  <c:v>1.8274999999999999</c:v>
                </c:pt>
                <c:pt idx="82">
                  <c:v>1.8069999999999999</c:v>
                </c:pt>
                <c:pt idx="83">
                  <c:v>1.8205</c:v>
                </c:pt>
                <c:pt idx="84">
                  <c:v>1.8180000000000001</c:v>
                </c:pt>
                <c:pt idx="85">
                  <c:v>1.8129999999999999</c:v>
                </c:pt>
                <c:pt idx="86">
                  <c:v>1.8085</c:v>
                </c:pt>
                <c:pt idx="87">
                  <c:v>1.8120000000000001</c:v>
                </c:pt>
                <c:pt idx="88">
                  <c:v>1.8089999999999999</c:v>
                </c:pt>
                <c:pt idx="89">
                  <c:v>1.821</c:v>
                </c:pt>
                <c:pt idx="90">
                  <c:v>1.839</c:v>
                </c:pt>
                <c:pt idx="91">
                  <c:v>1.849</c:v>
                </c:pt>
                <c:pt idx="92">
                  <c:v>1.8674999999999999</c:v>
                </c:pt>
                <c:pt idx="93">
                  <c:v>1.893</c:v>
                </c:pt>
                <c:pt idx="94">
                  <c:v>1.871</c:v>
                </c:pt>
                <c:pt idx="95">
                  <c:v>1.8779999999999999</c:v>
                </c:pt>
                <c:pt idx="96">
                  <c:v>1.8654999999999999</c:v>
                </c:pt>
                <c:pt idx="97">
                  <c:v>1.8779999999999999</c:v>
                </c:pt>
                <c:pt idx="98">
                  <c:v>1.8779999999999999</c:v>
                </c:pt>
                <c:pt idx="99">
                  <c:v>1.873</c:v>
                </c:pt>
                <c:pt idx="100">
                  <c:v>1.8825000000000001</c:v>
                </c:pt>
                <c:pt idx="101">
                  <c:v>1.877</c:v>
                </c:pt>
                <c:pt idx="102">
                  <c:v>1.9079999999999999</c:v>
                </c:pt>
                <c:pt idx="103">
                  <c:v>1.895</c:v>
                </c:pt>
                <c:pt idx="104">
                  <c:v>1.9339999999999999</c:v>
                </c:pt>
                <c:pt idx="105">
                  <c:v>1.929</c:v>
                </c:pt>
                <c:pt idx="106">
                  <c:v>1.909</c:v>
                </c:pt>
                <c:pt idx="107">
                  <c:v>1.8680000000000001</c:v>
                </c:pt>
                <c:pt idx="108">
                  <c:v>1.8580000000000001</c:v>
                </c:pt>
                <c:pt idx="109">
                  <c:v>1.881</c:v>
                </c:pt>
                <c:pt idx="110">
                  <c:v>1.847</c:v>
                </c:pt>
                <c:pt idx="111">
                  <c:v>1.8845000000000001</c:v>
                </c:pt>
                <c:pt idx="112">
                  <c:v>1.8819999999999999</c:v>
                </c:pt>
                <c:pt idx="113">
                  <c:v>1.851</c:v>
                </c:pt>
                <c:pt idx="114">
                  <c:v>1.863</c:v>
                </c:pt>
                <c:pt idx="115">
                  <c:v>1.895</c:v>
                </c:pt>
                <c:pt idx="116">
                  <c:v>1.901</c:v>
                </c:pt>
                <c:pt idx="117">
                  <c:v>1.9079999999999999</c:v>
                </c:pt>
                <c:pt idx="118">
                  <c:v>1.9179999999999999</c:v>
                </c:pt>
                <c:pt idx="119">
                  <c:v>1.91</c:v>
                </c:pt>
                <c:pt idx="120">
                  <c:v>1.913</c:v>
                </c:pt>
                <c:pt idx="121">
                  <c:v>1.9175</c:v>
                </c:pt>
                <c:pt idx="122">
                  <c:v>1.9159999999999999</c:v>
                </c:pt>
                <c:pt idx="123">
                  <c:v>1.9185000000000001</c:v>
                </c:pt>
                <c:pt idx="124">
                  <c:v>1.931</c:v>
                </c:pt>
                <c:pt idx="125">
                  <c:v>1.9550000000000001</c:v>
                </c:pt>
                <c:pt idx="126">
                  <c:v>1.9464999999999999</c:v>
                </c:pt>
                <c:pt idx="127">
                  <c:v>1.9484999999999999</c:v>
                </c:pt>
                <c:pt idx="128">
                  <c:v>1.9379999999999999</c:v>
                </c:pt>
                <c:pt idx="129">
                  <c:v>1.962</c:v>
                </c:pt>
                <c:pt idx="130">
                  <c:v>1.956</c:v>
                </c:pt>
                <c:pt idx="131">
                  <c:v>1.9295</c:v>
                </c:pt>
                <c:pt idx="132">
                  <c:v>1.929</c:v>
                </c:pt>
                <c:pt idx="133">
                  <c:v>1.9075</c:v>
                </c:pt>
                <c:pt idx="134">
                  <c:v>1.907</c:v>
                </c:pt>
                <c:pt idx="135">
                  <c:v>1.89</c:v>
                </c:pt>
                <c:pt idx="136">
                  <c:v>1.9155</c:v>
                </c:pt>
                <c:pt idx="137">
                  <c:v>1.8955</c:v>
                </c:pt>
                <c:pt idx="138">
                  <c:v>1.9330000000000001</c:v>
                </c:pt>
                <c:pt idx="139">
                  <c:v>1.9325000000000001</c:v>
                </c:pt>
                <c:pt idx="140">
                  <c:v>1.9279999999999999</c:v>
                </c:pt>
                <c:pt idx="141">
                  <c:v>1.9430000000000001</c:v>
                </c:pt>
                <c:pt idx="142">
                  <c:v>1.9575</c:v>
                </c:pt>
                <c:pt idx="143">
                  <c:v>1.9544999999999999</c:v>
                </c:pt>
                <c:pt idx="144">
                  <c:v>1.93</c:v>
                </c:pt>
                <c:pt idx="145">
                  <c:v>1.909</c:v>
                </c:pt>
                <c:pt idx="146">
                  <c:v>1.9159999999999999</c:v>
                </c:pt>
                <c:pt idx="147">
                  <c:v>1.9095</c:v>
                </c:pt>
                <c:pt idx="148">
                  <c:v>1.907</c:v>
                </c:pt>
                <c:pt idx="149">
                  <c:v>1.879</c:v>
                </c:pt>
                <c:pt idx="150">
                  <c:v>1.8740000000000001</c:v>
                </c:pt>
                <c:pt idx="151">
                  <c:v>1.87</c:v>
                </c:pt>
                <c:pt idx="152">
                  <c:v>1.887</c:v>
                </c:pt>
                <c:pt idx="153">
                  <c:v>1.88</c:v>
                </c:pt>
                <c:pt idx="154">
                  <c:v>1.8995</c:v>
                </c:pt>
                <c:pt idx="155">
                  <c:v>1.915</c:v>
                </c:pt>
                <c:pt idx="156">
                  <c:v>1.9279999999999999</c:v>
                </c:pt>
                <c:pt idx="157">
                  <c:v>1.905</c:v>
                </c:pt>
                <c:pt idx="158">
                  <c:v>1.9379999999999999</c:v>
                </c:pt>
                <c:pt idx="159">
                  <c:v>1.9430000000000001</c:v>
                </c:pt>
                <c:pt idx="160">
                  <c:v>1.9259999999999999</c:v>
                </c:pt>
                <c:pt idx="161">
                  <c:v>1.944</c:v>
                </c:pt>
                <c:pt idx="162">
                  <c:v>1.954</c:v>
                </c:pt>
                <c:pt idx="163">
                  <c:v>1.95</c:v>
                </c:pt>
                <c:pt idx="164">
                  <c:v>1.9435</c:v>
                </c:pt>
                <c:pt idx="165">
                  <c:v>1.9195</c:v>
                </c:pt>
                <c:pt idx="166">
                  <c:v>1.93</c:v>
                </c:pt>
                <c:pt idx="167">
                  <c:v>1.9165000000000001</c:v>
                </c:pt>
                <c:pt idx="168">
                  <c:v>1.9175</c:v>
                </c:pt>
                <c:pt idx="169">
                  <c:v>1.893</c:v>
                </c:pt>
                <c:pt idx="170">
                  <c:v>1.9035</c:v>
                </c:pt>
                <c:pt idx="171">
                  <c:v>1.9025000000000001</c:v>
                </c:pt>
                <c:pt idx="172">
                  <c:v>1.9015</c:v>
                </c:pt>
                <c:pt idx="173">
                  <c:v>1.8879999999999999</c:v>
                </c:pt>
                <c:pt idx="174">
                  <c:v>1.877</c:v>
                </c:pt>
                <c:pt idx="175">
                  <c:v>1.8865000000000001</c:v>
                </c:pt>
                <c:pt idx="176">
                  <c:v>1.8640000000000001</c:v>
                </c:pt>
                <c:pt idx="177">
                  <c:v>1.861</c:v>
                </c:pt>
                <c:pt idx="178">
                  <c:v>1.8614999999999999</c:v>
                </c:pt>
                <c:pt idx="179">
                  <c:v>1.889</c:v>
                </c:pt>
                <c:pt idx="180">
                  <c:v>1.8654999999999999</c:v>
                </c:pt>
                <c:pt idx="181">
                  <c:v>1.8720000000000001</c:v>
                </c:pt>
                <c:pt idx="182">
                  <c:v>1.8680000000000001</c:v>
                </c:pt>
                <c:pt idx="183">
                  <c:v>1.855</c:v>
                </c:pt>
                <c:pt idx="184">
                  <c:v>1.8614999999999999</c:v>
                </c:pt>
                <c:pt idx="185">
                  <c:v>1.8859999999999999</c:v>
                </c:pt>
                <c:pt idx="186">
                  <c:v>1.8975</c:v>
                </c:pt>
                <c:pt idx="187">
                  <c:v>1.9085000000000001</c:v>
                </c:pt>
                <c:pt idx="188">
                  <c:v>1.9175</c:v>
                </c:pt>
                <c:pt idx="189">
                  <c:v>1.9035</c:v>
                </c:pt>
                <c:pt idx="190">
                  <c:v>1.913</c:v>
                </c:pt>
                <c:pt idx="191">
                  <c:v>1.9255</c:v>
                </c:pt>
                <c:pt idx="192">
                  <c:v>1.92</c:v>
                </c:pt>
                <c:pt idx="193">
                  <c:v>1.9139999999999999</c:v>
                </c:pt>
                <c:pt idx="194">
                  <c:v>1.879</c:v>
                </c:pt>
                <c:pt idx="195">
                  <c:v>1.877</c:v>
                </c:pt>
                <c:pt idx="196">
                  <c:v>1.911</c:v>
                </c:pt>
                <c:pt idx="197">
                  <c:v>1.9039999999999999</c:v>
                </c:pt>
                <c:pt idx="198">
                  <c:v>1.901</c:v>
                </c:pt>
                <c:pt idx="199">
                  <c:v>1.887</c:v>
                </c:pt>
                <c:pt idx="200">
                  <c:v>1.907</c:v>
                </c:pt>
                <c:pt idx="201">
                  <c:v>1.8979999999999999</c:v>
                </c:pt>
                <c:pt idx="202">
                  <c:v>1.901</c:v>
                </c:pt>
                <c:pt idx="203">
                  <c:v>1.89</c:v>
                </c:pt>
                <c:pt idx="204">
                  <c:v>1.8965000000000001</c:v>
                </c:pt>
                <c:pt idx="205">
                  <c:v>1.9119999999999999</c:v>
                </c:pt>
                <c:pt idx="206">
                  <c:v>1.923</c:v>
                </c:pt>
                <c:pt idx="207">
                  <c:v>1.8919999999999999</c:v>
                </c:pt>
                <c:pt idx="208">
                  <c:v>1.9039999999999999</c:v>
                </c:pt>
                <c:pt idx="209">
                  <c:v>1.887</c:v>
                </c:pt>
                <c:pt idx="210">
                  <c:v>1.9039999999999999</c:v>
                </c:pt>
                <c:pt idx="211">
                  <c:v>1.8915</c:v>
                </c:pt>
                <c:pt idx="212">
                  <c:v>1.89</c:v>
                </c:pt>
                <c:pt idx="213">
                  <c:v>1.92</c:v>
                </c:pt>
                <c:pt idx="214">
                  <c:v>1.9810000000000001</c:v>
                </c:pt>
                <c:pt idx="215">
                  <c:v>2.0179999999999998</c:v>
                </c:pt>
                <c:pt idx="216">
                  <c:v>2.024</c:v>
                </c:pt>
                <c:pt idx="217">
                  <c:v>2.0405000000000002</c:v>
                </c:pt>
                <c:pt idx="218">
                  <c:v>2.0299999999999998</c:v>
                </c:pt>
                <c:pt idx="219">
                  <c:v>2.056</c:v>
                </c:pt>
                <c:pt idx="220">
                  <c:v>2.0750000000000002</c:v>
                </c:pt>
                <c:pt idx="221">
                  <c:v>2.0954999999999999</c:v>
                </c:pt>
                <c:pt idx="222">
                  <c:v>2.1044999999999998</c:v>
                </c:pt>
                <c:pt idx="223">
                  <c:v>2.0844999999999998</c:v>
                </c:pt>
                <c:pt idx="224">
                  <c:v>2.1044999999999998</c:v>
                </c:pt>
                <c:pt idx="225">
                  <c:v>2.0825</c:v>
                </c:pt>
                <c:pt idx="226">
                  <c:v>2.105</c:v>
                </c:pt>
                <c:pt idx="227">
                  <c:v>2.0964999999999998</c:v>
                </c:pt>
                <c:pt idx="228">
                  <c:v>2.0920000000000001</c:v>
                </c:pt>
                <c:pt idx="229">
                  <c:v>2.0665</c:v>
                </c:pt>
                <c:pt idx="230">
                  <c:v>2.1135000000000002</c:v>
                </c:pt>
                <c:pt idx="231">
                  <c:v>2.1135000000000002</c:v>
                </c:pt>
                <c:pt idx="232">
                  <c:v>2.0954999999999999</c:v>
                </c:pt>
                <c:pt idx="233">
                  <c:v>2.0819999999999999</c:v>
                </c:pt>
                <c:pt idx="234">
                  <c:v>2.0695000000000001</c:v>
                </c:pt>
                <c:pt idx="235">
                  <c:v>2.0750000000000002</c:v>
                </c:pt>
                <c:pt idx="236">
                  <c:v>2.0720000000000001</c:v>
                </c:pt>
                <c:pt idx="237">
                  <c:v>2.1004999999999998</c:v>
                </c:pt>
                <c:pt idx="238">
                  <c:v>2.0830000000000002</c:v>
                </c:pt>
                <c:pt idx="239">
                  <c:v>2.0830000000000002</c:v>
                </c:pt>
                <c:pt idx="240">
                  <c:v>2.0649999999999999</c:v>
                </c:pt>
                <c:pt idx="241">
                  <c:v>2.0680000000000001</c:v>
                </c:pt>
                <c:pt idx="242">
                  <c:v>2.0665</c:v>
                </c:pt>
                <c:pt idx="243">
                  <c:v>2.1074999999999999</c:v>
                </c:pt>
                <c:pt idx="244">
                  <c:v>2.1640000000000001</c:v>
                </c:pt>
                <c:pt idx="245">
                  <c:v>2.1539999999999999</c:v>
                </c:pt>
                <c:pt idx="246">
                  <c:v>2.137</c:v>
                </c:pt>
                <c:pt idx="247">
                  <c:v>2.1280000000000001</c:v>
                </c:pt>
                <c:pt idx="248">
                  <c:v>2.1160000000000001</c:v>
                </c:pt>
                <c:pt idx="249">
                  <c:v>2.117</c:v>
                </c:pt>
                <c:pt idx="250">
                  <c:v>2.1025</c:v>
                </c:pt>
                <c:pt idx="251">
                  <c:v>2.1105</c:v>
                </c:pt>
                <c:pt idx="252">
                  <c:v>2.0670000000000002</c:v>
                </c:pt>
                <c:pt idx="253">
                  <c:v>2.1145</c:v>
                </c:pt>
                <c:pt idx="254">
                  <c:v>2.1395</c:v>
                </c:pt>
                <c:pt idx="255">
                  <c:v>2.1240000000000001</c:v>
                </c:pt>
                <c:pt idx="256">
                  <c:v>2.1215000000000002</c:v>
                </c:pt>
                <c:pt idx="257">
                  <c:v>2.1349999999999998</c:v>
                </c:pt>
                <c:pt idx="258">
                  <c:v>2.133</c:v>
                </c:pt>
                <c:pt idx="259">
                  <c:v>2.1240000000000001</c:v>
                </c:pt>
                <c:pt idx="260">
                  <c:v>2.1175000000000002</c:v>
                </c:pt>
                <c:pt idx="261">
                  <c:v>2.14</c:v>
                </c:pt>
                <c:pt idx="262">
                  <c:v>2.1440000000000001</c:v>
                </c:pt>
                <c:pt idx="263">
                  <c:v>2.1110000000000002</c:v>
                </c:pt>
                <c:pt idx="264">
                  <c:v>2.1065</c:v>
                </c:pt>
                <c:pt idx="265">
                  <c:v>2.1284999999999998</c:v>
                </c:pt>
                <c:pt idx="266">
                  <c:v>2.1589999999999998</c:v>
                </c:pt>
                <c:pt idx="267">
                  <c:v>2.1335000000000002</c:v>
                </c:pt>
                <c:pt idx="268">
                  <c:v>2.1440000000000001</c:v>
                </c:pt>
                <c:pt idx="269">
                  <c:v>2.1495000000000002</c:v>
                </c:pt>
                <c:pt idx="270">
                  <c:v>2.1749999999999998</c:v>
                </c:pt>
                <c:pt idx="271">
                  <c:v>2.1190000000000002</c:v>
                </c:pt>
                <c:pt idx="272">
                  <c:v>2.1429999999999998</c:v>
                </c:pt>
                <c:pt idx="273">
                  <c:v>2.14</c:v>
                </c:pt>
                <c:pt idx="274">
                  <c:v>2.1880000000000002</c:v>
                </c:pt>
                <c:pt idx="275">
                  <c:v>2.1520000000000001</c:v>
                </c:pt>
                <c:pt idx="276">
                  <c:v>2.165</c:v>
                </c:pt>
                <c:pt idx="277">
                  <c:v>2.1520000000000001</c:v>
                </c:pt>
                <c:pt idx="278">
                  <c:v>2.1309999999999998</c:v>
                </c:pt>
                <c:pt idx="279">
                  <c:v>2.1034999999999999</c:v>
                </c:pt>
                <c:pt idx="280">
                  <c:v>2.0779999999999998</c:v>
                </c:pt>
                <c:pt idx="281">
                  <c:v>2.09</c:v>
                </c:pt>
                <c:pt idx="282">
                  <c:v>2.1</c:v>
                </c:pt>
                <c:pt idx="283">
                  <c:v>2.085</c:v>
                </c:pt>
                <c:pt idx="284">
                  <c:v>2.0819999999999999</c:v>
                </c:pt>
                <c:pt idx="285">
                  <c:v>2.1059999999999999</c:v>
                </c:pt>
                <c:pt idx="286">
                  <c:v>2.077</c:v>
                </c:pt>
                <c:pt idx="287">
                  <c:v>2.0674999999999999</c:v>
                </c:pt>
                <c:pt idx="288">
                  <c:v>2.0619999999999998</c:v>
                </c:pt>
                <c:pt idx="289">
                  <c:v>2.085</c:v>
                </c:pt>
                <c:pt idx="290">
                  <c:v>2.09</c:v>
                </c:pt>
                <c:pt idx="291">
                  <c:v>2.1040000000000001</c:v>
                </c:pt>
                <c:pt idx="292">
                  <c:v>2.1095000000000002</c:v>
                </c:pt>
                <c:pt idx="293">
                  <c:v>2.1</c:v>
                </c:pt>
                <c:pt idx="294">
                  <c:v>2.0619999999999998</c:v>
                </c:pt>
                <c:pt idx="295">
                  <c:v>2.0329999999999999</c:v>
                </c:pt>
                <c:pt idx="296">
                  <c:v>2.0465</c:v>
                </c:pt>
                <c:pt idx="297">
                  <c:v>2.0525000000000002</c:v>
                </c:pt>
                <c:pt idx="298">
                  <c:v>2.052</c:v>
                </c:pt>
                <c:pt idx="299">
                  <c:v>2.0285000000000002</c:v>
                </c:pt>
                <c:pt idx="300">
                  <c:v>1.994</c:v>
                </c:pt>
                <c:pt idx="301">
                  <c:v>1.992</c:v>
                </c:pt>
                <c:pt idx="302">
                  <c:v>1.9915</c:v>
                </c:pt>
                <c:pt idx="303">
                  <c:v>2.004</c:v>
                </c:pt>
                <c:pt idx="304">
                  <c:v>1.9970000000000001</c:v>
                </c:pt>
                <c:pt idx="305">
                  <c:v>2.0169999999999999</c:v>
                </c:pt>
                <c:pt idx="306">
                  <c:v>2.036</c:v>
                </c:pt>
                <c:pt idx="307">
                  <c:v>2.0474999999999999</c:v>
                </c:pt>
                <c:pt idx="308">
                  <c:v>2.0609999999999999</c:v>
                </c:pt>
                <c:pt idx="309">
                  <c:v>2.0920000000000001</c:v>
                </c:pt>
                <c:pt idx="310">
                  <c:v>2.1084999999999998</c:v>
                </c:pt>
                <c:pt idx="311">
                  <c:v>2.137</c:v>
                </c:pt>
                <c:pt idx="312">
                  <c:v>2.1995</c:v>
                </c:pt>
                <c:pt idx="313">
                  <c:v>2.246</c:v>
                </c:pt>
                <c:pt idx="314">
                  <c:v>2.2414999999999998</c:v>
                </c:pt>
                <c:pt idx="315">
                  <c:v>2.2559999999999998</c:v>
                </c:pt>
                <c:pt idx="316">
                  <c:v>2.2410000000000001</c:v>
                </c:pt>
                <c:pt idx="317">
                  <c:v>2.23</c:v>
                </c:pt>
                <c:pt idx="318">
                  <c:v>2.2054999999999998</c:v>
                </c:pt>
                <c:pt idx="319">
                  <c:v>2.1775000000000002</c:v>
                </c:pt>
                <c:pt idx="320">
                  <c:v>2.1435</c:v>
                </c:pt>
                <c:pt idx="321">
                  <c:v>2.1589999999999998</c:v>
                </c:pt>
                <c:pt idx="322">
                  <c:v>2.1789999999999998</c:v>
                </c:pt>
                <c:pt idx="323">
                  <c:v>2.2149999999999999</c:v>
                </c:pt>
                <c:pt idx="324">
                  <c:v>2.2275</c:v>
                </c:pt>
                <c:pt idx="325">
                  <c:v>2.1720000000000002</c:v>
                </c:pt>
                <c:pt idx="326">
                  <c:v>2.1869999999999998</c:v>
                </c:pt>
                <c:pt idx="327">
                  <c:v>2.2250000000000001</c:v>
                </c:pt>
                <c:pt idx="328">
                  <c:v>2.2559999999999998</c:v>
                </c:pt>
                <c:pt idx="329">
                  <c:v>2.2349999999999999</c:v>
                </c:pt>
                <c:pt idx="330">
                  <c:v>2.2134999999999998</c:v>
                </c:pt>
                <c:pt idx="331">
                  <c:v>2.2160000000000002</c:v>
                </c:pt>
                <c:pt idx="332">
                  <c:v>2.2374999999999998</c:v>
                </c:pt>
                <c:pt idx="333">
                  <c:v>2.238</c:v>
                </c:pt>
                <c:pt idx="334">
                  <c:v>2.2515000000000001</c:v>
                </c:pt>
                <c:pt idx="335">
                  <c:v>2.2290000000000001</c:v>
                </c:pt>
                <c:pt idx="336">
                  <c:v>2.2244999999999999</c:v>
                </c:pt>
                <c:pt idx="337">
                  <c:v>2.218</c:v>
                </c:pt>
                <c:pt idx="338">
                  <c:v>2.2280000000000002</c:v>
                </c:pt>
                <c:pt idx="339">
                  <c:v>2.202</c:v>
                </c:pt>
                <c:pt idx="340">
                  <c:v>2.1960000000000002</c:v>
                </c:pt>
                <c:pt idx="341">
                  <c:v>2.1815000000000002</c:v>
                </c:pt>
                <c:pt idx="342">
                  <c:v>2.1680000000000001</c:v>
                </c:pt>
                <c:pt idx="343">
                  <c:v>2.1419999999999999</c:v>
                </c:pt>
                <c:pt idx="344">
                  <c:v>2.1295000000000002</c:v>
                </c:pt>
                <c:pt idx="345">
                  <c:v>2.1234999999999999</c:v>
                </c:pt>
                <c:pt idx="346">
                  <c:v>2.1379999999999999</c:v>
                </c:pt>
                <c:pt idx="347">
                  <c:v>2.1640000000000001</c:v>
                </c:pt>
                <c:pt idx="348">
                  <c:v>2.1894999999999998</c:v>
                </c:pt>
                <c:pt idx="349">
                  <c:v>2.266</c:v>
                </c:pt>
                <c:pt idx="350">
                  <c:v>2.2389999999999999</c:v>
                </c:pt>
                <c:pt idx="351">
                  <c:v>2.19</c:v>
                </c:pt>
                <c:pt idx="352">
                  <c:v>2.194</c:v>
                </c:pt>
                <c:pt idx="353">
                  <c:v>2.21</c:v>
                </c:pt>
                <c:pt idx="354">
                  <c:v>2.1884999999999999</c:v>
                </c:pt>
                <c:pt idx="355">
                  <c:v>2.1724999999999999</c:v>
                </c:pt>
                <c:pt idx="356">
                  <c:v>2.1585000000000001</c:v>
                </c:pt>
                <c:pt idx="357">
                  <c:v>2.1429999999999998</c:v>
                </c:pt>
                <c:pt idx="358">
                  <c:v>2.1440000000000001</c:v>
                </c:pt>
                <c:pt idx="359">
                  <c:v>2.1349999999999998</c:v>
                </c:pt>
                <c:pt idx="360">
                  <c:v>2.1360000000000001</c:v>
                </c:pt>
                <c:pt idx="361">
                  <c:v>2.1124999999999998</c:v>
                </c:pt>
                <c:pt idx="362">
                  <c:v>2.0825</c:v>
                </c:pt>
                <c:pt idx="363">
                  <c:v>2.0785</c:v>
                </c:pt>
                <c:pt idx="364">
                  <c:v>2.097</c:v>
                </c:pt>
                <c:pt idx="365">
                  <c:v>2.08</c:v>
                </c:pt>
                <c:pt idx="366">
                  <c:v>2.0960000000000001</c:v>
                </c:pt>
                <c:pt idx="367">
                  <c:v>2.0625</c:v>
                </c:pt>
                <c:pt idx="368">
                  <c:v>2.069</c:v>
                </c:pt>
                <c:pt idx="369">
                  <c:v>2.0705</c:v>
                </c:pt>
                <c:pt idx="370">
                  <c:v>2.073</c:v>
                </c:pt>
                <c:pt idx="371">
                  <c:v>2.0565000000000002</c:v>
                </c:pt>
                <c:pt idx="372">
                  <c:v>2.0590000000000002</c:v>
                </c:pt>
                <c:pt idx="373">
                  <c:v>2.0489999999999999</c:v>
                </c:pt>
                <c:pt idx="374">
                  <c:v>2.0219999999999998</c:v>
                </c:pt>
                <c:pt idx="375">
                  <c:v>2.0350000000000001</c:v>
                </c:pt>
                <c:pt idx="376">
                  <c:v>2.0089999999999999</c:v>
                </c:pt>
                <c:pt idx="377">
                  <c:v>1.9970000000000001</c:v>
                </c:pt>
                <c:pt idx="378">
                  <c:v>2.0099999999999998</c:v>
                </c:pt>
                <c:pt idx="379">
                  <c:v>1.972</c:v>
                </c:pt>
                <c:pt idx="380">
                  <c:v>1.9690000000000001</c:v>
                </c:pt>
                <c:pt idx="381">
                  <c:v>1.9670000000000001</c:v>
                </c:pt>
                <c:pt idx="382">
                  <c:v>2.113</c:v>
                </c:pt>
                <c:pt idx="383">
                  <c:v>2.1715</c:v>
                </c:pt>
                <c:pt idx="384">
                  <c:v>2.2530000000000001</c:v>
                </c:pt>
                <c:pt idx="385">
                  <c:v>2.2204999999999999</c:v>
                </c:pt>
                <c:pt idx="386">
                  <c:v>2.3250000000000002</c:v>
                </c:pt>
                <c:pt idx="387">
                  <c:v>2.3584999999999998</c:v>
                </c:pt>
                <c:pt idx="388">
                  <c:v>2.3755000000000002</c:v>
                </c:pt>
                <c:pt idx="389">
                  <c:v>2.5285000000000002</c:v>
                </c:pt>
                <c:pt idx="390">
                  <c:v>2.6025</c:v>
                </c:pt>
                <c:pt idx="391">
                  <c:v>2.4630000000000001</c:v>
                </c:pt>
                <c:pt idx="392">
                  <c:v>2.452</c:v>
                </c:pt>
                <c:pt idx="393">
                  <c:v>2.222</c:v>
                </c:pt>
                <c:pt idx="394">
                  <c:v>2.2480000000000002</c:v>
                </c:pt>
                <c:pt idx="395">
                  <c:v>2.2040000000000002</c:v>
                </c:pt>
                <c:pt idx="396">
                  <c:v>2.2490000000000001</c:v>
                </c:pt>
                <c:pt idx="397">
                  <c:v>2.2240000000000002</c:v>
                </c:pt>
                <c:pt idx="398">
                  <c:v>2.258</c:v>
                </c:pt>
                <c:pt idx="399">
                  <c:v>2.2690000000000001</c:v>
                </c:pt>
                <c:pt idx="400">
                  <c:v>2.3490000000000002</c:v>
                </c:pt>
                <c:pt idx="401">
                  <c:v>2.3159999999999998</c:v>
                </c:pt>
                <c:pt idx="402">
                  <c:v>2.3839999999999999</c:v>
                </c:pt>
                <c:pt idx="403">
                  <c:v>2.2949999999999999</c:v>
                </c:pt>
                <c:pt idx="404">
                  <c:v>2.327</c:v>
                </c:pt>
                <c:pt idx="405">
                  <c:v>2.2734999999999999</c:v>
                </c:pt>
                <c:pt idx="406">
                  <c:v>2.2854999999999999</c:v>
                </c:pt>
                <c:pt idx="407">
                  <c:v>2.3130000000000002</c:v>
                </c:pt>
                <c:pt idx="408">
                  <c:v>2.3195000000000001</c:v>
                </c:pt>
                <c:pt idx="409">
                  <c:v>2.2799999999999998</c:v>
                </c:pt>
                <c:pt idx="410">
                  <c:v>2.2970000000000002</c:v>
                </c:pt>
                <c:pt idx="411">
                  <c:v>2.2785000000000002</c:v>
                </c:pt>
                <c:pt idx="412">
                  <c:v>2.2654999999999998</c:v>
                </c:pt>
                <c:pt idx="413">
                  <c:v>2.2269999999999999</c:v>
                </c:pt>
                <c:pt idx="414">
                  <c:v>2.2709999999999999</c:v>
                </c:pt>
                <c:pt idx="415">
                  <c:v>2.282</c:v>
                </c:pt>
                <c:pt idx="416">
                  <c:v>2.2599999999999998</c:v>
                </c:pt>
                <c:pt idx="417">
                  <c:v>2.2654999999999998</c:v>
                </c:pt>
                <c:pt idx="418">
                  <c:v>2.2854999999999999</c:v>
                </c:pt>
                <c:pt idx="419">
                  <c:v>2.2709999999999999</c:v>
                </c:pt>
                <c:pt idx="420">
                  <c:v>2.3245</c:v>
                </c:pt>
                <c:pt idx="421">
                  <c:v>2.3144999999999998</c:v>
                </c:pt>
                <c:pt idx="422">
                  <c:v>2.3174999999999999</c:v>
                </c:pt>
                <c:pt idx="423">
                  <c:v>2.331</c:v>
                </c:pt>
                <c:pt idx="424">
                  <c:v>2.2875000000000001</c:v>
                </c:pt>
                <c:pt idx="425">
                  <c:v>2.2999999999999998</c:v>
                </c:pt>
                <c:pt idx="426">
                  <c:v>2.3090000000000002</c:v>
                </c:pt>
                <c:pt idx="427">
                  <c:v>2.278</c:v>
                </c:pt>
                <c:pt idx="428">
                  <c:v>2.2774999999999999</c:v>
                </c:pt>
                <c:pt idx="429">
                  <c:v>2.2395</c:v>
                </c:pt>
                <c:pt idx="430">
                  <c:v>2.2204999999999999</c:v>
                </c:pt>
                <c:pt idx="431">
                  <c:v>2.1789999999999998</c:v>
                </c:pt>
                <c:pt idx="432">
                  <c:v>2.1789999999999998</c:v>
                </c:pt>
                <c:pt idx="433">
                  <c:v>2.1669999999999998</c:v>
                </c:pt>
                <c:pt idx="434">
                  <c:v>2.1659999999999999</c:v>
                </c:pt>
                <c:pt idx="435">
                  <c:v>2.1720000000000002</c:v>
                </c:pt>
                <c:pt idx="436">
                  <c:v>2.1520000000000001</c:v>
                </c:pt>
                <c:pt idx="437">
                  <c:v>2.2044999999999999</c:v>
                </c:pt>
                <c:pt idx="438">
                  <c:v>2.173</c:v>
                </c:pt>
                <c:pt idx="439">
                  <c:v>2.1829999999999998</c:v>
                </c:pt>
                <c:pt idx="440">
                  <c:v>2.153</c:v>
                </c:pt>
                <c:pt idx="441">
                  <c:v>2.165</c:v>
                </c:pt>
                <c:pt idx="442">
                  <c:v>2.1204999999999998</c:v>
                </c:pt>
                <c:pt idx="443">
                  <c:v>2.1269999999999998</c:v>
                </c:pt>
                <c:pt idx="444">
                  <c:v>2.0985</c:v>
                </c:pt>
                <c:pt idx="445">
                  <c:v>2.1355</c:v>
                </c:pt>
                <c:pt idx="446">
                  <c:v>2.1404999999999998</c:v>
                </c:pt>
                <c:pt idx="447">
                  <c:v>2.1204999999999998</c:v>
                </c:pt>
                <c:pt idx="448">
                  <c:v>2.1044999999999998</c:v>
                </c:pt>
                <c:pt idx="449">
                  <c:v>2.1019999999999999</c:v>
                </c:pt>
                <c:pt idx="450">
                  <c:v>2.13</c:v>
                </c:pt>
                <c:pt idx="451">
                  <c:v>2.11</c:v>
                </c:pt>
                <c:pt idx="452">
                  <c:v>2.04</c:v>
                </c:pt>
                <c:pt idx="453">
                  <c:v>2.0619999999999998</c:v>
                </c:pt>
                <c:pt idx="454">
                  <c:v>2.0750000000000002</c:v>
                </c:pt>
                <c:pt idx="455">
                  <c:v>2.13</c:v>
                </c:pt>
                <c:pt idx="456">
                  <c:v>2.0819999999999999</c:v>
                </c:pt>
                <c:pt idx="457">
                  <c:v>2.0565000000000002</c:v>
                </c:pt>
                <c:pt idx="458">
                  <c:v>2.0539999999999998</c:v>
                </c:pt>
                <c:pt idx="459">
                  <c:v>2.0550000000000002</c:v>
                </c:pt>
                <c:pt idx="460">
                  <c:v>2.0539999999999998</c:v>
                </c:pt>
                <c:pt idx="461">
                  <c:v>2.0609999999999999</c:v>
                </c:pt>
                <c:pt idx="462">
                  <c:v>2.036</c:v>
                </c:pt>
                <c:pt idx="463">
                  <c:v>2.0230000000000001</c:v>
                </c:pt>
                <c:pt idx="464">
                  <c:v>2.016</c:v>
                </c:pt>
                <c:pt idx="465">
                  <c:v>2.0005000000000002</c:v>
                </c:pt>
                <c:pt idx="466">
                  <c:v>2.0265</c:v>
                </c:pt>
                <c:pt idx="467">
                  <c:v>2.0219999999999998</c:v>
                </c:pt>
                <c:pt idx="468">
                  <c:v>2.1179999999999999</c:v>
                </c:pt>
                <c:pt idx="469">
                  <c:v>2.0390000000000001</c:v>
                </c:pt>
                <c:pt idx="470">
                  <c:v>2.052</c:v>
                </c:pt>
                <c:pt idx="471">
                  <c:v>2.0379999999999998</c:v>
                </c:pt>
                <c:pt idx="472">
                  <c:v>1.9944999999999999</c:v>
                </c:pt>
                <c:pt idx="473">
                  <c:v>1.998</c:v>
                </c:pt>
                <c:pt idx="474">
                  <c:v>1.9990000000000001</c:v>
                </c:pt>
                <c:pt idx="475">
                  <c:v>2.0329999999999999</c:v>
                </c:pt>
                <c:pt idx="476">
                  <c:v>2.0405000000000002</c:v>
                </c:pt>
                <c:pt idx="477">
                  <c:v>2.0385</c:v>
                </c:pt>
                <c:pt idx="478">
                  <c:v>2.0215000000000001</c:v>
                </c:pt>
                <c:pt idx="479">
                  <c:v>2.0619999999999998</c:v>
                </c:pt>
                <c:pt idx="480">
                  <c:v>2.0880000000000001</c:v>
                </c:pt>
                <c:pt idx="481">
                  <c:v>2.1160000000000001</c:v>
                </c:pt>
                <c:pt idx="482">
                  <c:v>2.1269999999999998</c:v>
                </c:pt>
                <c:pt idx="483">
                  <c:v>2.1120000000000001</c:v>
                </c:pt>
                <c:pt idx="484">
                  <c:v>2.0834999999999999</c:v>
                </c:pt>
                <c:pt idx="485">
                  <c:v>2.04</c:v>
                </c:pt>
                <c:pt idx="486">
                  <c:v>2.0459999999999998</c:v>
                </c:pt>
                <c:pt idx="487">
                  <c:v>2.0305</c:v>
                </c:pt>
                <c:pt idx="488">
                  <c:v>2.0299999999999998</c:v>
                </c:pt>
                <c:pt idx="489">
                  <c:v>2</c:v>
                </c:pt>
                <c:pt idx="490">
                  <c:v>2.0350000000000001</c:v>
                </c:pt>
                <c:pt idx="491">
                  <c:v>1.9815</c:v>
                </c:pt>
                <c:pt idx="492">
                  <c:v>2.0145</c:v>
                </c:pt>
                <c:pt idx="493">
                  <c:v>2.0154999999999998</c:v>
                </c:pt>
                <c:pt idx="494">
                  <c:v>1.9850000000000001</c:v>
                </c:pt>
                <c:pt idx="495">
                  <c:v>2.012</c:v>
                </c:pt>
                <c:pt idx="496">
                  <c:v>1.9810000000000001</c:v>
                </c:pt>
                <c:pt idx="497">
                  <c:v>2.0185</c:v>
                </c:pt>
                <c:pt idx="498">
                  <c:v>2.0339999999999998</c:v>
                </c:pt>
                <c:pt idx="499">
                  <c:v>2.0350000000000001</c:v>
                </c:pt>
                <c:pt idx="500">
                  <c:v>2.02</c:v>
                </c:pt>
                <c:pt idx="501">
                  <c:v>2.0565000000000002</c:v>
                </c:pt>
                <c:pt idx="502">
                  <c:v>2.0299999999999998</c:v>
                </c:pt>
                <c:pt idx="503">
                  <c:v>2.0114999999999998</c:v>
                </c:pt>
                <c:pt idx="504">
                  <c:v>2.0474999999999999</c:v>
                </c:pt>
                <c:pt idx="505">
                  <c:v>2.08</c:v>
                </c:pt>
                <c:pt idx="506" formatCode="General">
                  <c:v>2.1665000000000001</c:v>
                </c:pt>
                <c:pt idx="507" formatCode="General">
                  <c:v>2.2435</c:v>
                </c:pt>
                <c:pt idx="508" formatCode="General">
                  <c:v>2.14</c:v>
                </c:pt>
                <c:pt idx="509" formatCode="General">
                  <c:v>2.0735000000000001</c:v>
                </c:pt>
                <c:pt idx="510" formatCode="General">
                  <c:v>2.0314999999999999</c:v>
                </c:pt>
                <c:pt idx="511" formatCode="General">
                  <c:v>2.0289999999999999</c:v>
                </c:pt>
                <c:pt idx="512" formatCode="General">
                  <c:v>2.024</c:v>
                </c:pt>
                <c:pt idx="513" formatCode="General">
                  <c:v>2.0449999999999999</c:v>
                </c:pt>
                <c:pt idx="514" formatCode="General">
                  <c:v>2.028</c:v>
                </c:pt>
                <c:pt idx="515" formatCode="General">
                  <c:v>2.0219999999999998</c:v>
                </c:pt>
                <c:pt idx="516" formatCode="General">
                  <c:v>2.0179999999999998</c:v>
                </c:pt>
                <c:pt idx="517" formatCode="General">
                  <c:v>2.0074999999999998</c:v>
                </c:pt>
                <c:pt idx="518" formatCode="General">
                  <c:v>2.0225</c:v>
                </c:pt>
                <c:pt idx="519" formatCode="General">
                  <c:v>2.0024999999999999</c:v>
                </c:pt>
                <c:pt idx="520" formatCode="General">
                  <c:v>1.9970000000000001</c:v>
                </c:pt>
                <c:pt idx="521" formatCode="General">
                  <c:v>1.9875</c:v>
                </c:pt>
                <c:pt idx="522" formatCode="General">
                  <c:v>1.9810000000000001</c:v>
                </c:pt>
                <c:pt idx="523" formatCode="General">
                  <c:v>1.9610000000000001</c:v>
                </c:pt>
                <c:pt idx="524" formatCode="General">
                  <c:v>1.9804999999999999</c:v>
                </c:pt>
                <c:pt idx="525" formatCode="General">
                  <c:v>1.952</c:v>
                </c:pt>
                <c:pt idx="526" formatCode="General">
                  <c:v>1.946</c:v>
                </c:pt>
                <c:pt idx="527" formatCode="General">
                  <c:v>1.9610000000000001</c:v>
                </c:pt>
                <c:pt idx="528" formatCode="General">
                  <c:v>1.9670000000000001</c:v>
                </c:pt>
                <c:pt idx="529" formatCode="General">
                  <c:v>1.9590000000000001</c:v>
                </c:pt>
                <c:pt idx="530" formatCode="General">
                  <c:v>1.95</c:v>
                </c:pt>
                <c:pt idx="531" formatCode="General">
                  <c:v>1.9515</c:v>
                </c:pt>
                <c:pt idx="532" formatCode="General">
                  <c:v>1.9770000000000001</c:v>
                </c:pt>
                <c:pt idx="533" formatCode="General">
                  <c:v>1.9644999999999999</c:v>
                </c:pt>
                <c:pt idx="534" formatCode="General">
                  <c:v>1.9339999999999999</c:v>
                </c:pt>
                <c:pt idx="535" formatCode="General">
                  <c:v>1.925</c:v>
                </c:pt>
                <c:pt idx="536" formatCode="General">
                  <c:v>1.931</c:v>
                </c:pt>
                <c:pt idx="537" formatCode="General">
                  <c:v>1.917</c:v>
                </c:pt>
                <c:pt idx="538" formatCode="General">
                  <c:v>1.9139999999999999</c:v>
                </c:pt>
                <c:pt idx="539" formatCode="General">
                  <c:v>1.9179999999999999</c:v>
                </c:pt>
                <c:pt idx="540" formatCode="General">
                  <c:v>1.927</c:v>
                </c:pt>
                <c:pt idx="541" formatCode="General">
                  <c:v>1.9450000000000001</c:v>
                </c:pt>
                <c:pt idx="542" formatCode="General">
                  <c:v>1.9415</c:v>
                </c:pt>
                <c:pt idx="543" formatCode="General">
                  <c:v>1.9225000000000001</c:v>
                </c:pt>
                <c:pt idx="544" formatCode="General">
                  <c:v>1.92</c:v>
                </c:pt>
                <c:pt idx="545" formatCode="General">
                  <c:v>1.925</c:v>
                </c:pt>
                <c:pt idx="546" formatCode="General">
                  <c:v>1.9125000000000001</c:v>
                </c:pt>
                <c:pt idx="547" formatCode="General">
                  <c:v>1.9330000000000001</c:v>
                </c:pt>
                <c:pt idx="548" formatCode="General">
                  <c:v>1.9350000000000001</c:v>
                </c:pt>
                <c:pt idx="549" formatCode="General">
                  <c:v>1.9824999999999999</c:v>
                </c:pt>
                <c:pt idx="550" formatCode="General">
                  <c:v>1.9850000000000001</c:v>
                </c:pt>
                <c:pt idx="551" formatCode="General">
                  <c:v>1.9664999999999999</c:v>
                </c:pt>
                <c:pt idx="552" formatCode="General">
                  <c:v>1.9450000000000001</c:v>
                </c:pt>
                <c:pt idx="553" formatCode="General">
                  <c:v>1.962</c:v>
                </c:pt>
                <c:pt idx="554" formatCode="General">
                  <c:v>1.9510000000000001</c:v>
                </c:pt>
                <c:pt idx="555" formatCode="General">
                  <c:v>1.9495</c:v>
                </c:pt>
                <c:pt idx="556" formatCode="General">
                  <c:v>1.9279999999999999</c:v>
                </c:pt>
                <c:pt idx="557" formatCode="General">
                  <c:v>1.9239999999999999</c:v>
                </c:pt>
                <c:pt idx="558" formatCode="General">
                  <c:v>1.9079999999999999</c:v>
                </c:pt>
                <c:pt idx="559" formatCode="General">
                  <c:v>1.9375</c:v>
                </c:pt>
                <c:pt idx="560" formatCode="General">
                  <c:v>1.94</c:v>
                </c:pt>
                <c:pt idx="561" formatCode="General">
                  <c:v>1.9279999999999999</c:v>
                </c:pt>
                <c:pt idx="562" formatCode="General">
                  <c:v>1.9235</c:v>
                </c:pt>
                <c:pt idx="563" formatCode="General">
                  <c:v>1.92</c:v>
                </c:pt>
                <c:pt idx="564" formatCode="General">
                  <c:v>1.8985000000000001</c:v>
                </c:pt>
                <c:pt idx="566" formatCode="General">
                  <c:v>1.8979999999999999</c:v>
                </c:pt>
                <c:pt idx="567" formatCode="General">
                  <c:v>1.881</c:v>
                </c:pt>
                <c:pt idx="568" formatCode="General">
                  <c:v>1.8694999999999999</c:v>
                </c:pt>
                <c:pt idx="569" formatCode="General">
                  <c:v>1.8580000000000001</c:v>
                </c:pt>
                <c:pt idx="570" formatCode="General">
                  <c:v>1.8254999999999999</c:v>
                </c:pt>
                <c:pt idx="571" formatCode="General">
                  <c:v>1.879</c:v>
                </c:pt>
                <c:pt idx="572" formatCode="General">
                  <c:v>1.8580000000000001</c:v>
                </c:pt>
                <c:pt idx="573" formatCode="General">
                  <c:v>1.837</c:v>
                </c:pt>
                <c:pt idx="574" formatCode="General">
                  <c:v>1.8420000000000001</c:v>
                </c:pt>
                <c:pt idx="575" formatCode="General">
                  <c:v>1.8440000000000001</c:v>
                </c:pt>
                <c:pt idx="576" formatCode="General">
                  <c:v>1.8160000000000001</c:v>
                </c:pt>
                <c:pt idx="577" formatCode="General">
                  <c:v>1.7755000000000001</c:v>
                </c:pt>
                <c:pt idx="578" formatCode="General">
                  <c:v>1.8105</c:v>
                </c:pt>
                <c:pt idx="579" formatCode="General">
                  <c:v>1.8394999999999999</c:v>
                </c:pt>
                <c:pt idx="580" formatCode="General">
                  <c:v>1.804</c:v>
                </c:pt>
                <c:pt idx="581" formatCode="General">
                  <c:v>1.851</c:v>
                </c:pt>
                <c:pt idx="582" formatCode="General">
                  <c:v>1.8425</c:v>
                </c:pt>
                <c:pt idx="583" formatCode="General">
                  <c:v>1.8674999999999999</c:v>
                </c:pt>
                <c:pt idx="584" formatCode="General">
                  <c:v>1.8774999999999999</c:v>
                </c:pt>
                <c:pt idx="585" formatCode="General">
                  <c:v>1.851</c:v>
                </c:pt>
                <c:pt idx="586" formatCode="General">
                  <c:v>1.8665</c:v>
                </c:pt>
                <c:pt idx="587" formatCode="General">
                  <c:v>1.86</c:v>
                </c:pt>
                <c:pt idx="588" formatCode="General">
                  <c:v>1.853</c:v>
                </c:pt>
                <c:pt idx="589" formatCode="General">
                  <c:v>1.871</c:v>
                </c:pt>
                <c:pt idx="590" formatCode="General">
                  <c:v>1.8805000000000001</c:v>
                </c:pt>
                <c:pt idx="591" formatCode="General">
                  <c:v>1.8725000000000001</c:v>
                </c:pt>
                <c:pt idx="592" formatCode="General">
                  <c:v>1.84</c:v>
                </c:pt>
                <c:pt idx="593" formatCode="General">
                  <c:v>1.8965000000000001</c:v>
                </c:pt>
                <c:pt idx="594" formatCode="General">
                  <c:v>1.8865000000000001</c:v>
                </c:pt>
                <c:pt idx="595" formatCode="General">
                  <c:v>1.8625</c:v>
                </c:pt>
                <c:pt idx="596" formatCode="General">
                  <c:v>1.865</c:v>
                </c:pt>
                <c:pt idx="597" formatCode="General">
                  <c:v>1.8480000000000001</c:v>
                </c:pt>
                <c:pt idx="598" formatCode="General">
                  <c:v>1.8405</c:v>
                </c:pt>
                <c:pt idx="599" formatCode="General">
                  <c:v>1.84</c:v>
                </c:pt>
                <c:pt idx="600" formatCode="General">
                  <c:v>1.829</c:v>
                </c:pt>
                <c:pt idx="601" formatCode="General">
                  <c:v>1.8285</c:v>
                </c:pt>
                <c:pt idx="602" formatCode="General">
                  <c:v>1.8225</c:v>
                </c:pt>
                <c:pt idx="603" formatCode="General">
                  <c:v>1.8334999999999999</c:v>
                </c:pt>
                <c:pt idx="604" formatCode="General">
                  <c:v>1.8294999999999999</c:v>
                </c:pt>
                <c:pt idx="605" formatCode="General">
                  <c:v>1.8585</c:v>
                </c:pt>
                <c:pt idx="606" formatCode="General">
                  <c:v>1.8905000000000001</c:v>
                </c:pt>
                <c:pt idx="607" formatCode="General">
                  <c:v>1.8859999999999999</c:v>
                </c:pt>
                <c:pt idx="608" formatCode="General">
                  <c:v>1.87</c:v>
                </c:pt>
                <c:pt idx="609" formatCode="General">
                  <c:v>1.8985000000000001</c:v>
                </c:pt>
                <c:pt idx="610" formatCode="General">
                  <c:v>1.893</c:v>
                </c:pt>
                <c:pt idx="611" formatCode="General">
                  <c:v>1.8905000000000001</c:v>
                </c:pt>
                <c:pt idx="612" formatCode="General">
                  <c:v>1.8594999999999999</c:v>
                </c:pt>
                <c:pt idx="613" formatCode="General">
                  <c:v>1.8685</c:v>
                </c:pt>
                <c:pt idx="614" formatCode="General">
                  <c:v>1.8460000000000001</c:v>
                </c:pt>
                <c:pt idx="615" formatCode="General">
                  <c:v>1.841</c:v>
                </c:pt>
                <c:pt idx="616" formatCode="General">
                  <c:v>1.8480000000000001</c:v>
                </c:pt>
                <c:pt idx="617" formatCode="General">
                  <c:v>1.83</c:v>
                </c:pt>
                <c:pt idx="618" formatCode="General">
                  <c:v>1.851</c:v>
                </c:pt>
                <c:pt idx="619" formatCode="General">
                  <c:v>1.873</c:v>
                </c:pt>
                <c:pt idx="620" formatCode="General">
                  <c:v>1.8734999999999999</c:v>
                </c:pt>
                <c:pt idx="621" formatCode="General">
                  <c:v>1.8680000000000001</c:v>
                </c:pt>
                <c:pt idx="622" formatCode="General">
                  <c:v>1.879</c:v>
                </c:pt>
                <c:pt idx="623" formatCode="General">
                  <c:v>1.9075</c:v>
                </c:pt>
                <c:pt idx="624" formatCode="General">
                  <c:v>1.923</c:v>
                </c:pt>
                <c:pt idx="625" formatCode="General">
                  <c:v>1.891</c:v>
                </c:pt>
                <c:pt idx="626" formatCode="General">
                  <c:v>1.867</c:v>
                </c:pt>
                <c:pt idx="627" formatCode="General">
                  <c:v>1.8560000000000001</c:v>
                </c:pt>
                <c:pt idx="628" formatCode="General">
                  <c:v>1.8494999999999999</c:v>
                </c:pt>
                <c:pt idx="629" formatCode="General">
                  <c:v>1.8985000000000001</c:v>
                </c:pt>
                <c:pt idx="630" formatCode="General">
                  <c:v>1.8965000000000001</c:v>
                </c:pt>
                <c:pt idx="631" formatCode="General">
                  <c:v>1.9</c:v>
                </c:pt>
                <c:pt idx="632" formatCode="General">
                  <c:v>1.8879999999999999</c:v>
                </c:pt>
                <c:pt idx="633" formatCode="General">
                  <c:v>1.8580000000000001</c:v>
                </c:pt>
                <c:pt idx="634" formatCode="General">
                  <c:v>1.865</c:v>
                </c:pt>
                <c:pt idx="635" formatCode="General">
                  <c:v>1.8720000000000001</c:v>
                </c:pt>
                <c:pt idx="636" formatCode="General">
                  <c:v>1.8640000000000001</c:v>
                </c:pt>
                <c:pt idx="637" formatCode="General">
                  <c:v>1.8585</c:v>
                </c:pt>
                <c:pt idx="638" formatCode="General">
                  <c:v>1.851</c:v>
                </c:pt>
                <c:pt idx="639" formatCode="General">
                  <c:v>1.8520000000000001</c:v>
                </c:pt>
                <c:pt idx="640" formatCode="General">
                  <c:v>1.8474999999999999</c:v>
                </c:pt>
                <c:pt idx="641" formatCode="General">
                  <c:v>1.8434999999999999</c:v>
                </c:pt>
                <c:pt idx="642" formatCode="General">
                  <c:v>1.8434999999999999</c:v>
                </c:pt>
                <c:pt idx="643" formatCode="General">
                  <c:v>1.839</c:v>
                </c:pt>
                <c:pt idx="644" formatCode="General">
                  <c:v>1.8405</c:v>
                </c:pt>
                <c:pt idx="645" formatCode="General">
                  <c:v>1.839</c:v>
                </c:pt>
                <c:pt idx="648" formatCode="General">
                  <c:v>1.855</c:v>
                </c:pt>
                <c:pt idx="649" formatCode="General">
                  <c:v>1.8540000000000001</c:v>
                </c:pt>
                <c:pt idx="650" formatCode="General">
                  <c:v>1.8520000000000001</c:v>
                </c:pt>
                <c:pt idx="651" formatCode="General">
                  <c:v>1.8320000000000001</c:v>
                </c:pt>
                <c:pt idx="652" formatCode="General">
                  <c:v>1.8160000000000001</c:v>
                </c:pt>
                <c:pt idx="653" formatCode="General">
                  <c:v>1.8089999999999999</c:v>
                </c:pt>
                <c:pt idx="654" formatCode="General">
                  <c:v>1.7755000000000001</c:v>
                </c:pt>
                <c:pt idx="655" formatCode="General">
                  <c:v>1.8005</c:v>
                </c:pt>
                <c:pt idx="656" formatCode="General">
                  <c:v>1.7835000000000001</c:v>
                </c:pt>
                <c:pt idx="658" formatCode="General">
                  <c:v>1.7669999999999999</c:v>
                </c:pt>
                <c:pt idx="659" formatCode="General">
                  <c:v>1.7609999999999999</c:v>
                </c:pt>
                <c:pt idx="660" formatCode="General">
                  <c:v>1.7665</c:v>
                </c:pt>
                <c:pt idx="661" formatCode="General">
                  <c:v>1.7649999999999999</c:v>
                </c:pt>
                <c:pt idx="662" formatCode="General">
                  <c:v>1.7655000000000001</c:v>
                </c:pt>
                <c:pt idx="663" formatCode="General">
                  <c:v>1.792</c:v>
                </c:pt>
                <c:pt idx="664" formatCode="General">
                  <c:v>1.802</c:v>
                </c:pt>
                <c:pt idx="665" formatCode="General">
                  <c:v>1.8320000000000001</c:v>
                </c:pt>
                <c:pt idx="666" formatCode="General">
                  <c:v>1.8049999999999999</c:v>
                </c:pt>
                <c:pt idx="667" formatCode="General">
                  <c:v>1.786</c:v>
                </c:pt>
                <c:pt idx="668" formatCode="General">
                  <c:v>1.766</c:v>
                </c:pt>
                <c:pt idx="669" formatCode="General">
                  <c:v>1.7470000000000001</c:v>
                </c:pt>
                <c:pt idx="670" formatCode="General">
                  <c:v>1.74</c:v>
                </c:pt>
                <c:pt idx="671" formatCode="General">
                  <c:v>1.7615000000000001</c:v>
                </c:pt>
                <c:pt idx="673" formatCode="General">
                  <c:v>1.7729999999999999</c:v>
                </c:pt>
                <c:pt idx="674" formatCode="General">
                  <c:v>1.77</c:v>
                </c:pt>
                <c:pt idx="675" formatCode="General">
                  <c:v>1.762</c:v>
                </c:pt>
                <c:pt idx="676" formatCode="General">
                  <c:v>1.7609999999999999</c:v>
                </c:pt>
                <c:pt idx="677" formatCode="General">
                  <c:v>1.7635000000000001</c:v>
                </c:pt>
                <c:pt idx="678" formatCode="General">
                  <c:v>1.7515000000000001</c:v>
                </c:pt>
                <c:pt idx="679" formatCode="General">
                  <c:v>1.766</c:v>
                </c:pt>
                <c:pt idx="680" formatCode="General">
                  <c:v>1.7424999999999999</c:v>
                </c:pt>
                <c:pt idx="681" formatCode="General">
                  <c:v>1.7330000000000001</c:v>
                </c:pt>
                <c:pt idx="682" formatCode="General">
                  <c:v>1.7204999999999999</c:v>
                </c:pt>
                <c:pt idx="683" formatCode="General">
                  <c:v>1.7544999999999999</c:v>
                </c:pt>
                <c:pt idx="684" formatCode="General">
                  <c:v>1.7535000000000001</c:v>
                </c:pt>
                <c:pt idx="685" formatCode="General">
                  <c:v>1.756</c:v>
                </c:pt>
                <c:pt idx="686" formatCode="General">
                  <c:v>1.7375</c:v>
                </c:pt>
                <c:pt idx="687" formatCode="General">
                  <c:v>1.7195</c:v>
                </c:pt>
                <c:pt idx="688" formatCode="General">
                  <c:v>1.7330000000000001</c:v>
                </c:pt>
                <c:pt idx="689" formatCode="General">
                  <c:v>1.7464999999999999</c:v>
                </c:pt>
                <c:pt idx="690" formatCode="General">
                  <c:v>1.778</c:v>
                </c:pt>
                <c:pt idx="691" formatCode="General">
                  <c:v>1.7435</c:v>
                </c:pt>
                <c:pt idx="692" formatCode="General">
                  <c:v>1.7475000000000001</c:v>
                </c:pt>
                <c:pt idx="693" formatCode="General">
                  <c:v>1.7765</c:v>
                </c:pt>
                <c:pt idx="694" formatCode="General">
                  <c:v>1.8029999999999999</c:v>
                </c:pt>
                <c:pt idx="695" formatCode="General">
                  <c:v>1.782</c:v>
                </c:pt>
                <c:pt idx="696" formatCode="General">
                  <c:v>1.7735000000000001</c:v>
                </c:pt>
                <c:pt idx="697" formatCode="General">
                  <c:v>1.778</c:v>
                </c:pt>
                <c:pt idx="698" formatCode="General">
                  <c:v>1.7555000000000001</c:v>
                </c:pt>
                <c:pt idx="699" formatCode="General">
                  <c:v>1.7544999999999999</c:v>
                </c:pt>
                <c:pt idx="700" formatCode="General">
                  <c:v>1.7715000000000001</c:v>
                </c:pt>
                <c:pt idx="701" formatCode="General">
                  <c:v>1.7795000000000001</c:v>
                </c:pt>
                <c:pt idx="702" formatCode="General">
                  <c:v>1.7829999999999999</c:v>
                </c:pt>
                <c:pt idx="703" formatCode="General">
                  <c:v>1.7829999999999999</c:v>
                </c:pt>
                <c:pt idx="704" formatCode="General">
                  <c:v>1.8115000000000001</c:v>
                </c:pt>
                <c:pt idx="705" formatCode="General">
                  <c:v>1.8069999999999999</c:v>
                </c:pt>
                <c:pt idx="706" formatCode="General">
                  <c:v>1.7995000000000001</c:v>
                </c:pt>
                <c:pt idx="707" formatCode="General">
                  <c:v>1.81</c:v>
                </c:pt>
                <c:pt idx="708" formatCode="General">
                  <c:v>1.8180000000000001</c:v>
                </c:pt>
                <c:pt idx="709" formatCode="General">
                  <c:v>1.819</c:v>
                </c:pt>
                <c:pt idx="710" formatCode="General">
                  <c:v>1.8274999999999999</c:v>
                </c:pt>
                <c:pt idx="711" formatCode="General">
                  <c:v>1.833</c:v>
                </c:pt>
                <c:pt idx="712" formatCode="General">
                  <c:v>1.8080000000000001</c:v>
                </c:pt>
                <c:pt idx="713" formatCode="General">
                  <c:v>1.7949999999999999</c:v>
                </c:pt>
                <c:pt idx="714" formatCode="General">
                  <c:v>1.7955000000000001</c:v>
                </c:pt>
                <c:pt idx="715" formatCode="General">
                  <c:v>1.7955000000000001</c:v>
                </c:pt>
                <c:pt idx="716" formatCode="General">
                  <c:v>1.778</c:v>
                </c:pt>
                <c:pt idx="717" formatCode="General">
                  <c:v>1.7745</c:v>
                </c:pt>
                <c:pt idx="718" formatCode="General">
                  <c:v>1.7815000000000001</c:v>
                </c:pt>
                <c:pt idx="719" formatCode="General">
                  <c:v>1.7765</c:v>
                </c:pt>
                <c:pt idx="720" formatCode="General">
                  <c:v>1.7569999999999999</c:v>
                </c:pt>
                <c:pt idx="721" formatCode="General">
                  <c:v>1.7490000000000001</c:v>
                </c:pt>
                <c:pt idx="722" formatCode="General">
                  <c:v>1.7395</c:v>
                </c:pt>
                <c:pt idx="723" formatCode="General">
                  <c:v>1.7404999999999999</c:v>
                </c:pt>
                <c:pt idx="724" formatCode="General">
                  <c:v>1.728</c:v>
                </c:pt>
                <c:pt idx="725" formatCode="General">
                  <c:v>1.7375</c:v>
                </c:pt>
                <c:pt idx="726" formatCode="General">
                  <c:v>1.746</c:v>
                </c:pt>
                <c:pt idx="727" formatCode="General">
                  <c:v>1.7430000000000001</c:v>
                </c:pt>
                <c:pt idx="728" formatCode="General">
                  <c:v>1.7310000000000001</c:v>
                </c:pt>
                <c:pt idx="729" formatCode="General">
                  <c:v>1.7410000000000001</c:v>
                </c:pt>
                <c:pt idx="730" formatCode="General">
                  <c:v>1.7424999999999999</c:v>
                </c:pt>
                <c:pt idx="731" formatCode="General">
                  <c:v>1.7555000000000001</c:v>
                </c:pt>
                <c:pt idx="732" formatCode="General">
                  <c:v>1.7625</c:v>
                </c:pt>
                <c:pt idx="733" formatCode="General">
                  <c:v>1.7565</c:v>
                </c:pt>
                <c:pt idx="734" formatCode="General">
                  <c:v>1.7509999999999999</c:v>
                </c:pt>
                <c:pt idx="735" formatCode="General">
                  <c:v>1.7390000000000001</c:v>
                </c:pt>
                <c:pt idx="736" formatCode="General">
                  <c:v>1.746</c:v>
                </c:pt>
                <c:pt idx="737" formatCode="General">
                  <c:v>1.744</c:v>
                </c:pt>
                <c:pt idx="738" formatCode="General">
                  <c:v>1.724</c:v>
                </c:pt>
                <c:pt idx="739" formatCode="General">
                  <c:v>1.7135</c:v>
                </c:pt>
                <c:pt idx="740" formatCode="General">
                  <c:v>1.7124999999999999</c:v>
                </c:pt>
                <c:pt idx="741" formatCode="General">
                  <c:v>1.7164999999999999</c:v>
                </c:pt>
                <c:pt idx="742" formatCode="General">
                  <c:v>1.7144999999999999</c:v>
                </c:pt>
                <c:pt idx="743" formatCode="General">
                  <c:v>1.7344999999999999</c:v>
                </c:pt>
                <c:pt idx="744" formatCode="General">
                  <c:v>1.7544999999999999</c:v>
                </c:pt>
                <c:pt idx="745" formatCode="General">
                  <c:v>1.7615000000000001</c:v>
                </c:pt>
                <c:pt idx="746" formatCode="General">
                  <c:v>1.7689999999999999</c:v>
                </c:pt>
                <c:pt idx="747" formatCode="General">
                  <c:v>1.776</c:v>
                </c:pt>
                <c:pt idx="748" formatCode="General">
                  <c:v>1.7925</c:v>
                </c:pt>
                <c:pt idx="749" formatCode="General">
                  <c:v>1.774</c:v>
                </c:pt>
                <c:pt idx="751" formatCode="0.00">
                  <c:v>1.7598749999999999</c:v>
                </c:pt>
                <c:pt idx="752" formatCode="0.00">
                  <c:v>1.7645</c:v>
                </c:pt>
                <c:pt idx="753" formatCode="0.00">
                  <c:v>1.7645</c:v>
                </c:pt>
                <c:pt idx="754" formatCode="0.00">
                  <c:v>1.7645</c:v>
                </c:pt>
                <c:pt idx="755" formatCode="0.00">
                  <c:v>1.7645</c:v>
                </c:pt>
                <c:pt idx="756" formatCode="0.00">
                  <c:v>1.7645</c:v>
                </c:pt>
                <c:pt idx="757" formatCode="0.00">
                  <c:v>1.7645</c:v>
                </c:pt>
                <c:pt idx="758" formatCode="0.00">
                  <c:v>1.7645</c:v>
                </c:pt>
                <c:pt idx="759" formatCode="0.00">
                  <c:v>1.7645</c:v>
                </c:pt>
                <c:pt idx="760" formatCode="0.00">
                  <c:v>1.7645</c:v>
                </c:pt>
                <c:pt idx="761" formatCode="0.00">
                  <c:v>1.7645</c:v>
                </c:pt>
                <c:pt idx="762" formatCode="0.00">
                  <c:v>1.7645</c:v>
                </c:pt>
                <c:pt idx="763" formatCode="0.00">
                  <c:v>1.7645</c:v>
                </c:pt>
                <c:pt idx="764" formatCode="0.00">
                  <c:v>1.7645</c:v>
                </c:pt>
                <c:pt idx="765" formatCode="0.00">
                  <c:v>1.7645</c:v>
                </c:pt>
                <c:pt idx="766" formatCode="0.00">
                  <c:v>1.7645</c:v>
                </c:pt>
                <c:pt idx="767" formatCode="0.00">
                  <c:v>1.7645</c:v>
                </c:pt>
                <c:pt idx="768" formatCode="0.00">
                  <c:v>1.7645</c:v>
                </c:pt>
                <c:pt idx="769" formatCode="0.00">
                  <c:v>1.7645</c:v>
                </c:pt>
                <c:pt idx="770" formatCode="0.00">
                  <c:v>1.7645</c:v>
                </c:pt>
                <c:pt idx="771" formatCode="0.00">
                  <c:v>1.7645</c:v>
                </c:pt>
                <c:pt idx="772" formatCode="0.00">
                  <c:v>1.7645</c:v>
                </c:pt>
                <c:pt idx="773" formatCode="0.00">
                  <c:v>1.7645</c:v>
                </c:pt>
                <c:pt idx="774" formatCode="0.00">
                  <c:v>1.7645</c:v>
                </c:pt>
                <c:pt idx="775" formatCode="0.00">
                  <c:v>1.7645</c:v>
                </c:pt>
                <c:pt idx="776" formatCode="0.00">
                  <c:v>1.7645</c:v>
                </c:pt>
                <c:pt idx="777" formatCode="0.00">
                  <c:v>1.7645</c:v>
                </c:pt>
                <c:pt idx="778" formatCode="0.00">
                  <c:v>1.7645</c:v>
                </c:pt>
                <c:pt idx="779" formatCode="0.00">
                  <c:v>1.7645</c:v>
                </c:pt>
                <c:pt idx="780" formatCode="0.00">
                  <c:v>1.7645</c:v>
                </c:pt>
                <c:pt idx="781" formatCode="0.00">
                  <c:v>1.7645</c:v>
                </c:pt>
                <c:pt idx="782" formatCode="0.00">
                  <c:v>1.7645</c:v>
                </c:pt>
                <c:pt idx="783" formatCode="0.00">
                  <c:v>1.7645</c:v>
                </c:pt>
                <c:pt idx="784" formatCode="0.00">
                  <c:v>1.7645</c:v>
                </c:pt>
                <c:pt idx="785" formatCode="0.00">
                  <c:v>1.7645</c:v>
                </c:pt>
                <c:pt idx="786" formatCode="0.00">
                  <c:v>1.7645</c:v>
                </c:pt>
                <c:pt idx="787" formatCode="0.00">
                  <c:v>1.7645</c:v>
                </c:pt>
                <c:pt idx="788" formatCode="0.00">
                  <c:v>1.7645</c:v>
                </c:pt>
                <c:pt idx="789" formatCode="0.00">
                  <c:v>1.7645</c:v>
                </c:pt>
                <c:pt idx="790" formatCode="0.00">
                  <c:v>1.7645</c:v>
                </c:pt>
                <c:pt idx="791" formatCode="0.00">
                  <c:v>1.7645</c:v>
                </c:pt>
                <c:pt idx="792" formatCode="0.00">
                  <c:v>1.7645</c:v>
                </c:pt>
                <c:pt idx="793" formatCode="0.00">
                  <c:v>1.7645</c:v>
                </c:pt>
                <c:pt idx="794" formatCode="0.00">
                  <c:v>1.7645</c:v>
                </c:pt>
                <c:pt idx="795" formatCode="0.00">
                  <c:v>1.7645</c:v>
                </c:pt>
                <c:pt idx="796" formatCode="0.00">
                  <c:v>1.7645</c:v>
                </c:pt>
                <c:pt idx="797" formatCode="0.00">
                  <c:v>1.7645</c:v>
                </c:pt>
                <c:pt idx="798" formatCode="0.00">
                  <c:v>1.7645</c:v>
                </c:pt>
                <c:pt idx="799" formatCode="0.00">
                  <c:v>1.7645</c:v>
                </c:pt>
                <c:pt idx="800" formatCode="0.00">
                  <c:v>1.7645</c:v>
                </c:pt>
                <c:pt idx="801" formatCode="0.00">
                  <c:v>1.7645</c:v>
                </c:pt>
                <c:pt idx="802" formatCode="0.00">
                  <c:v>1.7645</c:v>
                </c:pt>
                <c:pt idx="803" formatCode="0.00">
                  <c:v>1.7645</c:v>
                </c:pt>
                <c:pt idx="804" formatCode="0.00">
                  <c:v>1.7645</c:v>
                </c:pt>
                <c:pt idx="805" formatCode="0.00">
                  <c:v>1.7645</c:v>
                </c:pt>
                <c:pt idx="806" formatCode="0.00">
                  <c:v>1.7645</c:v>
                </c:pt>
                <c:pt idx="807" formatCode="0.00">
                  <c:v>1.7645</c:v>
                </c:pt>
                <c:pt idx="808" formatCode="0.00">
                  <c:v>1.7645</c:v>
                </c:pt>
                <c:pt idx="809" formatCode="0.00">
                  <c:v>1.7645</c:v>
                </c:pt>
                <c:pt idx="810" formatCode="0.00">
                  <c:v>1.7645</c:v>
                </c:pt>
                <c:pt idx="811" formatCode="0.00">
                  <c:v>1.7645</c:v>
                </c:pt>
                <c:pt idx="812" formatCode="0.00">
                  <c:v>1.7645</c:v>
                </c:pt>
                <c:pt idx="813" formatCode="0.00">
                  <c:v>1.7645</c:v>
                </c:pt>
                <c:pt idx="814" formatCode="0.00">
                  <c:v>1.7645</c:v>
                </c:pt>
                <c:pt idx="815" formatCode="0.00">
                  <c:v>1.7645</c:v>
                </c:pt>
                <c:pt idx="816" formatCode="0.00">
                  <c:v>1.7645</c:v>
                </c:pt>
                <c:pt idx="817" formatCode="0.00">
                  <c:v>1.7645</c:v>
                </c:pt>
                <c:pt idx="818" formatCode="0.00">
                  <c:v>1.7645</c:v>
                </c:pt>
                <c:pt idx="819" formatCode="0.00">
                  <c:v>1.7645</c:v>
                </c:pt>
                <c:pt idx="820" formatCode="0.00">
                  <c:v>1.7645</c:v>
                </c:pt>
                <c:pt idx="821" formatCode="0.00">
                  <c:v>1.7645</c:v>
                </c:pt>
                <c:pt idx="822" formatCode="0.00">
                  <c:v>1.7645</c:v>
                </c:pt>
                <c:pt idx="823" formatCode="0.00">
                  <c:v>1.7645</c:v>
                </c:pt>
                <c:pt idx="824" formatCode="0.00">
                  <c:v>1.7645</c:v>
                </c:pt>
                <c:pt idx="825" formatCode="0.00">
                  <c:v>1.7645</c:v>
                </c:pt>
                <c:pt idx="826" formatCode="0.00">
                  <c:v>1.7645</c:v>
                </c:pt>
                <c:pt idx="827" formatCode="0.00">
                  <c:v>1.7645</c:v>
                </c:pt>
                <c:pt idx="828" formatCode="0.00">
                  <c:v>1.7645</c:v>
                </c:pt>
                <c:pt idx="829" formatCode="0.00">
                  <c:v>1.7645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4B-446E-827B-2FD4967B4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635680"/>
        <c:axId val="293636928"/>
      </c:lineChart>
      <c:lineChart>
        <c:grouping val="standard"/>
        <c:varyColors val="0"/>
        <c:ser>
          <c:idx val="6"/>
          <c:order val="1"/>
          <c:tx>
            <c:strRef>
              <c:f>'LME - Daily'!$E$2</c:f>
              <c:strCache>
                <c:ptCount val="1"/>
                <c:pt idx="0">
                  <c:v>Cobalt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'LME - Daily'!$A$3:$A$832</c:f>
              <c:numCache>
                <c:formatCode>d\-mmm\-yy</c:formatCode>
                <c:ptCount val="830"/>
                <c:pt idx="0">
                  <c:v>42646</c:v>
                </c:pt>
                <c:pt idx="1">
                  <c:v>42647</c:v>
                </c:pt>
                <c:pt idx="2">
                  <c:v>42648</c:v>
                </c:pt>
                <c:pt idx="3">
                  <c:v>42649</c:v>
                </c:pt>
                <c:pt idx="4">
                  <c:v>42650</c:v>
                </c:pt>
                <c:pt idx="5">
                  <c:v>42653</c:v>
                </c:pt>
                <c:pt idx="6">
                  <c:v>42654</c:v>
                </c:pt>
                <c:pt idx="7">
                  <c:v>42655</c:v>
                </c:pt>
                <c:pt idx="8">
                  <c:v>42656</c:v>
                </c:pt>
                <c:pt idx="9">
                  <c:v>42657</c:v>
                </c:pt>
                <c:pt idx="10">
                  <c:v>42660</c:v>
                </c:pt>
                <c:pt idx="11">
                  <c:v>42661</c:v>
                </c:pt>
                <c:pt idx="12">
                  <c:v>42662</c:v>
                </c:pt>
                <c:pt idx="13">
                  <c:v>42663</c:v>
                </c:pt>
                <c:pt idx="14">
                  <c:v>42664</c:v>
                </c:pt>
                <c:pt idx="15">
                  <c:v>42667</c:v>
                </c:pt>
                <c:pt idx="16">
                  <c:v>42668</c:v>
                </c:pt>
                <c:pt idx="17">
                  <c:v>42669</c:v>
                </c:pt>
                <c:pt idx="18">
                  <c:v>42670</c:v>
                </c:pt>
                <c:pt idx="19">
                  <c:v>42671</c:v>
                </c:pt>
                <c:pt idx="20">
                  <c:v>42674</c:v>
                </c:pt>
                <c:pt idx="21">
                  <c:v>42675</c:v>
                </c:pt>
                <c:pt idx="22">
                  <c:v>42676</c:v>
                </c:pt>
                <c:pt idx="23">
                  <c:v>42677</c:v>
                </c:pt>
                <c:pt idx="24">
                  <c:v>42678</c:v>
                </c:pt>
                <c:pt idx="25">
                  <c:v>42681</c:v>
                </c:pt>
                <c:pt idx="26">
                  <c:v>42682</c:v>
                </c:pt>
                <c:pt idx="27">
                  <c:v>42683</c:v>
                </c:pt>
                <c:pt idx="28">
                  <c:v>42684</c:v>
                </c:pt>
                <c:pt idx="29">
                  <c:v>42685</c:v>
                </c:pt>
                <c:pt idx="30">
                  <c:v>42688</c:v>
                </c:pt>
                <c:pt idx="31">
                  <c:v>42689</c:v>
                </c:pt>
                <c:pt idx="32">
                  <c:v>42690</c:v>
                </c:pt>
                <c:pt idx="33">
                  <c:v>42691</c:v>
                </c:pt>
                <c:pt idx="34">
                  <c:v>42692</c:v>
                </c:pt>
                <c:pt idx="35">
                  <c:v>42695</c:v>
                </c:pt>
                <c:pt idx="36">
                  <c:v>42696</c:v>
                </c:pt>
                <c:pt idx="37">
                  <c:v>42697</c:v>
                </c:pt>
                <c:pt idx="38">
                  <c:v>42698</c:v>
                </c:pt>
                <c:pt idx="39">
                  <c:v>42699</c:v>
                </c:pt>
                <c:pt idx="40">
                  <c:v>42702</c:v>
                </c:pt>
                <c:pt idx="41">
                  <c:v>42703</c:v>
                </c:pt>
                <c:pt idx="42">
                  <c:v>42704</c:v>
                </c:pt>
                <c:pt idx="43">
                  <c:v>42705</c:v>
                </c:pt>
                <c:pt idx="44">
                  <c:v>42706</c:v>
                </c:pt>
                <c:pt idx="45">
                  <c:v>42709</c:v>
                </c:pt>
                <c:pt idx="46">
                  <c:v>42710</c:v>
                </c:pt>
                <c:pt idx="47">
                  <c:v>42711</c:v>
                </c:pt>
                <c:pt idx="48">
                  <c:v>42712</c:v>
                </c:pt>
                <c:pt idx="49">
                  <c:v>42713</c:v>
                </c:pt>
                <c:pt idx="50">
                  <c:v>42716</c:v>
                </c:pt>
                <c:pt idx="51">
                  <c:v>42717</c:v>
                </c:pt>
                <c:pt idx="52">
                  <c:v>42718</c:v>
                </c:pt>
                <c:pt idx="53">
                  <c:v>42719</c:v>
                </c:pt>
                <c:pt idx="54">
                  <c:v>42720</c:v>
                </c:pt>
                <c:pt idx="55">
                  <c:v>42723</c:v>
                </c:pt>
                <c:pt idx="56">
                  <c:v>42724</c:v>
                </c:pt>
                <c:pt idx="57">
                  <c:v>42725</c:v>
                </c:pt>
                <c:pt idx="58">
                  <c:v>42726</c:v>
                </c:pt>
                <c:pt idx="59">
                  <c:v>42727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42738</c:v>
                </c:pt>
                <c:pt idx="64">
                  <c:v>42739</c:v>
                </c:pt>
                <c:pt idx="65">
                  <c:v>42740</c:v>
                </c:pt>
                <c:pt idx="66">
                  <c:v>42741</c:v>
                </c:pt>
                <c:pt idx="67">
                  <c:v>42744</c:v>
                </c:pt>
                <c:pt idx="68">
                  <c:v>42745</c:v>
                </c:pt>
                <c:pt idx="69">
                  <c:v>42746</c:v>
                </c:pt>
                <c:pt idx="70">
                  <c:v>42747</c:v>
                </c:pt>
                <c:pt idx="71">
                  <c:v>42748</c:v>
                </c:pt>
                <c:pt idx="72">
                  <c:v>42751</c:v>
                </c:pt>
                <c:pt idx="73">
                  <c:v>42752</c:v>
                </c:pt>
                <c:pt idx="74">
                  <c:v>42753</c:v>
                </c:pt>
                <c:pt idx="75">
                  <c:v>42754</c:v>
                </c:pt>
                <c:pt idx="76">
                  <c:v>42755</c:v>
                </c:pt>
                <c:pt idx="77">
                  <c:v>42758</c:v>
                </c:pt>
                <c:pt idx="78">
                  <c:v>42759</c:v>
                </c:pt>
                <c:pt idx="79">
                  <c:v>42760</c:v>
                </c:pt>
                <c:pt idx="80">
                  <c:v>42761</c:v>
                </c:pt>
                <c:pt idx="81">
                  <c:v>42762</c:v>
                </c:pt>
                <c:pt idx="82">
                  <c:v>42765</c:v>
                </c:pt>
                <c:pt idx="83">
                  <c:v>42766</c:v>
                </c:pt>
                <c:pt idx="84">
                  <c:v>42767</c:v>
                </c:pt>
                <c:pt idx="85">
                  <c:v>42768</c:v>
                </c:pt>
                <c:pt idx="86">
                  <c:v>42769</c:v>
                </c:pt>
                <c:pt idx="87">
                  <c:v>42772</c:v>
                </c:pt>
                <c:pt idx="88">
                  <c:v>42773</c:v>
                </c:pt>
                <c:pt idx="89">
                  <c:v>42774</c:v>
                </c:pt>
                <c:pt idx="90">
                  <c:v>42775</c:v>
                </c:pt>
                <c:pt idx="91">
                  <c:v>42776</c:v>
                </c:pt>
                <c:pt idx="92">
                  <c:v>42779</c:v>
                </c:pt>
                <c:pt idx="93">
                  <c:v>42780</c:v>
                </c:pt>
                <c:pt idx="94">
                  <c:v>42781</c:v>
                </c:pt>
                <c:pt idx="95">
                  <c:v>42782</c:v>
                </c:pt>
                <c:pt idx="96">
                  <c:v>42783</c:v>
                </c:pt>
                <c:pt idx="97">
                  <c:v>42786</c:v>
                </c:pt>
                <c:pt idx="98">
                  <c:v>42787</c:v>
                </c:pt>
                <c:pt idx="99">
                  <c:v>42788</c:v>
                </c:pt>
                <c:pt idx="100">
                  <c:v>42789</c:v>
                </c:pt>
                <c:pt idx="101">
                  <c:v>42790</c:v>
                </c:pt>
                <c:pt idx="102">
                  <c:v>42793</c:v>
                </c:pt>
                <c:pt idx="103">
                  <c:v>42794</c:v>
                </c:pt>
                <c:pt idx="104">
                  <c:v>42795</c:v>
                </c:pt>
                <c:pt idx="105">
                  <c:v>42796</c:v>
                </c:pt>
                <c:pt idx="106">
                  <c:v>42797</c:v>
                </c:pt>
                <c:pt idx="107">
                  <c:v>42800</c:v>
                </c:pt>
                <c:pt idx="108">
                  <c:v>42801</c:v>
                </c:pt>
                <c:pt idx="109">
                  <c:v>42802</c:v>
                </c:pt>
                <c:pt idx="110">
                  <c:v>42803</c:v>
                </c:pt>
                <c:pt idx="111">
                  <c:v>42804</c:v>
                </c:pt>
                <c:pt idx="112">
                  <c:v>42807</c:v>
                </c:pt>
                <c:pt idx="113">
                  <c:v>42808</c:v>
                </c:pt>
                <c:pt idx="114">
                  <c:v>42809</c:v>
                </c:pt>
                <c:pt idx="115">
                  <c:v>42810</c:v>
                </c:pt>
                <c:pt idx="116">
                  <c:v>42811</c:v>
                </c:pt>
                <c:pt idx="117">
                  <c:v>42814</c:v>
                </c:pt>
                <c:pt idx="118">
                  <c:v>42815</c:v>
                </c:pt>
                <c:pt idx="119">
                  <c:v>42816</c:v>
                </c:pt>
                <c:pt idx="120">
                  <c:v>42817</c:v>
                </c:pt>
                <c:pt idx="121">
                  <c:v>42818</c:v>
                </c:pt>
                <c:pt idx="122">
                  <c:v>42821</c:v>
                </c:pt>
                <c:pt idx="123">
                  <c:v>42822</c:v>
                </c:pt>
                <c:pt idx="124">
                  <c:v>42823</c:v>
                </c:pt>
                <c:pt idx="125">
                  <c:v>42824</c:v>
                </c:pt>
                <c:pt idx="126">
                  <c:v>42825</c:v>
                </c:pt>
                <c:pt idx="127">
                  <c:v>42828</c:v>
                </c:pt>
                <c:pt idx="128">
                  <c:v>42829</c:v>
                </c:pt>
                <c:pt idx="129">
                  <c:v>42830</c:v>
                </c:pt>
                <c:pt idx="130">
                  <c:v>42831</c:v>
                </c:pt>
                <c:pt idx="131">
                  <c:v>42832</c:v>
                </c:pt>
                <c:pt idx="132">
                  <c:v>42835</c:v>
                </c:pt>
                <c:pt idx="133">
                  <c:v>42836</c:v>
                </c:pt>
                <c:pt idx="134">
                  <c:v>42837</c:v>
                </c:pt>
                <c:pt idx="135">
                  <c:v>42838</c:v>
                </c:pt>
                <c:pt idx="136">
                  <c:v>42843</c:v>
                </c:pt>
                <c:pt idx="137">
                  <c:v>42844</c:v>
                </c:pt>
                <c:pt idx="138">
                  <c:v>42845</c:v>
                </c:pt>
                <c:pt idx="139">
                  <c:v>42846</c:v>
                </c:pt>
                <c:pt idx="140">
                  <c:v>42849</c:v>
                </c:pt>
                <c:pt idx="141">
                  <c:v>42850</c:v>
                </c:pt>
                <c:pt idx="142">
                  <c:v>42851</c:v>
                </c:pt>
                <c:pt idx="143">
                  <c:v>42852</c:v>
                </c:pt>
                <c:pt idx="144">
                  <c:v>42853</c:v>
                </c:pt>
                <c:pt idx="145">
                  <c:v>42857</c:v>
                </c:pt>
                <c:pt idx="146">
                  <c:v>42858</c:v>
                </c:pt>
                <c:pt idx="147">
                  <c:v>42859</c:v>
                </c:pt>
                <c:pt idx="148">
                  <c:v>42860</c:v>
                </c:pt>
                <c:pt idx="149">
                  <c:v>42863</c:v>
                </c:pt>
                <c:pt idx="150">
                  <c:v>42864</c:v>
                </c:pt>
                <c:pt idx="151">
                  <c:v>42865</c:v>
                </c:pt>
                <c:pt idx="152">
                  <c:v>42866</c:v>
                </c:pt>
                <c:pt idx="153">
                  <c:v>42867</c:v>
                </c:pt>
                <c:pt idx="154">
                  <c:v>42870</c:v>
                </c:pt>
                <c:pt idx="155">
                  <c:v>42871</c:v>
                </c:pt>
                <c:pt idx="156">
                  <c:v>42872</c:v>
                </c:pt>
                <c:pt idx="157">
                  <c:v>42873</c:v>
                </c:pt>
                <c:pt idx="158">
                  <c:v>42874</c:v>
                </c:pt>
                <c:pt idx="159">
                  <c:v>42877</c:v>
                </c:pt>
                <c:pt idx="160">
                  <c:v>42878</c:v>
                </c:pt>
                <c:pt idx="161">
                  <c:v>42879</c:v>
                </c:pt>
                <c:pt idx="162">
                  <c:v>42880</c:v>
                </c:pt>
                <c:pt idx="163">
                  <c:v>42881</c:v>
                </c:pt>
                <c:pt idx="164">
                  <c:v>42885</c:v>
                </c:pt>
                <c:pt idx="165">
                  <c:v>42886</c:v>
                </c:pt>
                <c:pt idx="166">
                  <c:v>42887</c:v>
                </c:pt>
                <c:pt idx="167">
                  <c:v>42888</c:v>
                </c:pt>
                <c:pt idx="168">
                  <c:v>42891</c:v>
                </c:pt>
                <c:pt idx="169">
                  <c:v>42892</c:v>
                </c:pt>
                <c:pt idx="170">
                  <c:v>42893</c:v>
                </c:pt>
                <c:pt idx="171">
                  <c:v>42894</c:v>
                </c:pt>
                <c:pt idx="172">
                  <c:v>42895</c:v>
                </c:pt>
                <c:pt idx="173">
                  <c:v>42898</c:v>
                </c:pt>
                <c:pt idx="174">
                  <c:v>42899</c:v>
                </c:pt>
                <c:pt idx="175">
                  <c:v>42900</c:v>
                </c:pt>
                <c:pt idx="176">
                  <c:v>42901</c:v>
                </c:pt>
                <c:pt idx="177">
                  <c:v>42902</c:v>
                </c:pt>
                <c:pt idx="178">
                  <c:v>42905</c:v>
                </c:pt>
                <c:pt idx="179">
                  <c:v>42906</c:v>
                </c:pt>
                <c:pt idx="180">
                  <c:v>42907</c:v>
                </c:pt>
                <c:pt idx="181">
                  <c:v>42908</c:v>
                </c:pt>
                <c:pt idx="182">
                  <c:v>42909</c:v>
                </c:pt>
                <c:pt idx="183">
                  <c:v>42912</c:v>
                </c:pt>
                <c:pt idx="184">
                  <c:v>42913</c:v>
                </c:pt>
                <c:pt idx="185">
                  <c:v>42914</c:v>
                </c:pt>
                <c:pt idx="186">
                  <c:v>42915</c:v>
                </c:pt>
                <c:pt idx="187">
                  <c:v>42916</c:v>
                </c:pt>
                <c:pt idx="188">
                  <c:v>42919</c:v>
                </c:pt>
                <c:pt idx="189">
                  <c:v>42920</c:v>
                </c:pt>
                <c:pt idx="190">
                  <c:v>42921</c:v>
                </c:pt>
                <c:pt idx="191">
                  <c:v>42922</c:v>
                </c:pt>
                <c:pt idx="192">
                  <c:v>42923</c:v>
                </c:pt>
                <c:pt idx="193">
                  <c:v>42926</c:v>
                </c:pt>
                <c:pt idx="194">
                  <c:v>42927</c:v>
                </c:pt>
                <c:pt idx="195">
                  <c:v>42928</c:v>
                </c:pt>
                <c:pt idx="196">
                  <c:v>42929</c:v>
                </c:pt>
                <c:pt idx="197">
                  <c:v>42930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42947</c:v>
                </c:pt>
                <c:pt idx="209">
                  <c:v>42948</c:v>
                </c:pt>
                <c:pt idx="210">
                  <c:v>42949</c:v>
                </c:pt>
                <c:pt idx="211">
                  <c:v>42950</c:v>
                </c:pt>
                <c:pt idx="212">
                  <c:v>42951</c:v>
                </c:pt>
                <c:pt idx="213">
                  <c:v>42954</c:v>
                </c:pt>
                <c:pt idx="214">
                  <c:v>42955</c:v>
                </c:pt>
                <c:pt idx="215">
                  <c:v>42956</c:v>
                </c:pt>
                <c:pt idx="216">
                  <c:v>42957</c:v>
                </c:pt>
                <c:pt idx="217">
                  <c:v>42958</c:v>
                </c:pt>
                <c:pt idx="218">
                  <c:v>42961</c:v>
                </c:pt>
                <c:pt idx="219">
                  <c:v>42962</c:v>
                </c:pt>
                <c:pt idx="220">
                  <c:v>42963</c:v>
                </c:pt>
                <c:pt idx="221">
                  <c:v>42964</c:v>
                </c:pt>
                <c:pt idx="222">
                  <c:v>42965</c:v>
                </c:pt>
                <c:pt idx="223">
                  <c:v>42968</c:v>
                </c:pt>
                <c:pt idx="224">
                  <c:v>42969</c:v>
                </c:pt>
                <c:pt idx="225">
                  <c:v>42970</c:v>
                </c:pt>
                <c:pt idx="226">
                  <c:v>42971</c:v>
                </c:pt>
                <c:pt idx="227">
                  <c:v>42972</c:v>
                </c:pt>
                <c:pt idx="228">
                  <c:v>42976</c:v>
                </c:pt>
                <c:pt idx="229">
                  <c:v>42977</c:v>
                </c:pt>
                <c:pt idx="230">
                  <c:v>42978</c:v>
                </c:pt>
                <c:pt idx="231">
                  <c:v>42979</c:v>
                </c:pt>
                <c:pt idx="232">
                  <c:v>42982</c:v>
                </c:pt>
                <c:pt idx="233">
                  <c:v>42983</c:v>
                </c:pt>
                <c:pt idx="234">
                  <c:v>42984</c:v>
                </c:pt>
                <c:pt idx="235">
                  <c:v>42985</c:v>
                </c:pt>
                <c:pt idx="236">
                  <c:v>42986</c:v>
                </c:pt>
                <c:pt idx="237">
                  <c:v>42989</c:v>
                </c:pt>
                <c:pt idx="238">
                  <c:v>42990</c:v>
                </c:pt>
                <c:pt idx="239">
                  <c:v>42991</c:v>
                </c:pt>
                <c:pt idx="240">
                  <c:v>42992</c:v>
                </c:pt>
                <c:pt idx="241">
                  <c:v>42993</c:v>
                </c:pt>
                <c:pt idx="242">
                  <c:v>42996</c:v>
                </c:pt>
                <c:pt idx="243">
                  <c:v>42997</c:v>
                </c:pt>
                <c:pt idx="244">
                  <c:v>42998</c:v>
                </c:pt>
                <c:pt idx="245">
                  <c:v>42999</c:v>
                </c:pt>
                <c:pt idx="246">
                  <c:v>43000</c:v>
                </c:pt>
                <c:pt idx="247">
                  <c:v>43003</c:v>
                </c:pt>
                <c:pt idx="248">
                  <c:v>43004</c:v>
                </c:pt>
                <c:pt idx="249">
                  <c:v>43005</c:v>
                </c:pt>
                <c:pt idx="250">
                  <c:v>43006</c:v>
                </c:pt>
                <c:pt idx="251">
                  <c:v>43007</c:v>
                </c:pt>
                <c:pt idx="252">
                  <c:v>43010</c:v>
                </c:pt>
                <c:pt idx="253">
                  <c:v>43011</c:v>
                </c:pt>
                <c:pt idx="254">
                  <c:v>43012</c:v>
                </c:pt>
                <c:pt idx="255">
                  <c:v>43013</c:v>
                </c:pt>
                <c:pt idx="256">
                  <c:v>43014</c:v>
                </c:pt>
                <c:pt idx="257">
                  <c:v>43017</c:v>
                </c:pt>
                <c:pt idx="258">
                  <c:v>43018</c:v>
                </c:pt>
                <c:pt idx="259">
                  <c:v>43019</c:v>
                </c:pt>
                <c:pt idx="260">
                  <c:v>43020</c:v>
                </c:pt>
                <c:pt idx="261">
                  <c:v>43021</c:v>
                </c:pt>
                <c:pt idx="262">
                  <c:v>43024</c:v>
                </c:pt>
                <c:pt idx="263">
                  <c:v>43025</c:v>
                </c:pt>
                <c:pt idx="264">
                  <c:v>43026</c:v>
                </c:pt>
                <c:pt idx="265">
                  <c:v>43027</c:v>
                </c:pt>
                <c:pt idx="266">
                  <c:v>43028</c:v>
                </c:pt>
                <c:pt idx="267">
                  <c:v>43031</c:v>
                </c:pt>
                <c:pt idx="268">
                  <c:v>43032</c:v>
                </c:pt>
                <c:pt idx="269">
                  <c:v>43033</c:v>
                </c:pt>
                <c:pt idx="270">
                  <c:v>43034</c:v>
                </c:pt>
                <c:pt idx="271">
                  <c:v>43035</c:v>
                </c:pt>
                <c:pt idx="272">
                  <c:v>43038</c:v>
                </c:pt>
                <c:pt idx="273">
                  <c:v>43039</c:v>
                </c:pt>
                <c:pt idx="274">
                  <c:v>43040</c:v>
                </c:pt>
                <c:pt idx="275">
                  <c:v>43041</c:v>
                </c:pt>
                <c:pt idx="276">
                  <c:v>43042</c:v>
                </c:pt>
                <c:pt idx="277">
                  <c:v>43045</c:v>
                </c:pt>
                <c:pt idx="278">
                  <c:v>43046</c:v>
                </c:pt>
                <c:pt idx="279">
                  <c:v>43047</c:v>
                </c:pt>
                <c:pt idx="280">
                  <c:v>43048</c:v>
                </c:pt>
                <c:pt idx="281">
                  <c:v>43049</c:v>
                </c:pt>
                <c:pt idx="282">
                  <c:v>43052</c:v>
                </c:pt>
                <c:pt idx="283">
                  <c:v>43053</c:v>
                </c:pt>
                <c:pt idx="284">
                  <c:v>43054</c:v>
                </c:pt>
                <c:pt idx="285">
                  <c:v>43055</c:v>
                </c:pt>
                <c:pt idx="286">
                  <c:v>43056</c:v>
                </c:pt>
                <c:pt idx="287">
                  <c:v>43059</c:v>
                </c:pt>
                <c:pt idx="288">
                  <c:v>43060</c:v>
                </c:pt>
                <c:pt idx="289">
                  <c:v>43061</c:v>
                </c:pt>
                <c:pt idx="290">
                  <c:v>43062</c:v>
                </c:pt>
                <c:pt idx="291">
                  <c:v>43063</c:v>
                </c:pt>
                <c:pt idx="292">
                  <c:v>43066</c:v>
                </c:pt>
                <c:pt idx="293">
                  <c:v>43067</c:v>
                </c:pt>
                <c:pt idx="294">
                  <c:v>43068</c:v>
                </c:pt>
                <c:pt idx="295">
                  <c:v>43069</c:v>
                </c:pt>
                <c:pt idx="296">
                  <c:v>43070</c:v>
                </c:pt>
                <c:pt idx="297">
                  <c:v>43073</c:v>
                </c:pt>
                <c:pt idx="298">
                  <c:v>43074</c:v>
                </c:pt>
                <c:pt idx="299">
                  <c:v>43075</c:v>
                </c:pt>
                <c:pt idx="300">
                  <c:v>43076</c:v>
                </c:pt>
                <c:pt idx="301">
                  <c:v>43077</c:v>
                </c:pt>
                <c:pt idx="302">
                  <c:v>43080</c:v>
                </c:pt>
                <c:pt idx="303">
                  <c:v>43081</c:v>
                </c:pt>
                <c:pt idx="304">
                  <c:v>43082</c:v>
                </c:pt>
                <c:pt idx="305">
                  <c:v>43083</c:v>
                </c:pt>
                <c:pt idx="306">
                  <c:v>43084</c:v>
                </c:pt>
                <c:pt idx="307">
                  <c:v>43087</c:v>
                </c:pt>
                <c:pt idx="308">
                  <c:v>43088</c:v>
                </c:pt>
                <c:pt idx="309">
                  <c:v>43089</c:v>
                </c:pt>
                <c:pt idx="310">
                  <c:v>43090</c:v>
                </c:pt>
                <c:pt idx="311">
                  <c:v>43091</c:v>
                </c:pt>
                <c:pt idx="312">
                  <c:v>43096</c:v>
                </c:pt>
                <c:pt idx="313">
                  <c:v>43097</c:v>
                </c:pt>
                <c:pt idx="314">
                  <c:v>43098</c:v>
                </c:pt>
                <c:pt idx="315">
                  <c:v>43102</c:v>
                </c:pt>
                <c:pt idx="316">
                  <c:v>43103</c:v>
                </c:pt>
                <c:pt idx="317">
                  <c:v>43104</c:v>
                </c:pt>
                <c:pt idx="318">
                  <c:v>43105</c:v>
                </c:pt>
                <c:pt idx="319">
                  <c:v>43108</c:v>
                </c:pt>
                <c:pt idx="320">
                  <c:v>43109</c:v>
                </c:pt>
                <c:pt idx="321">
                  <c:v>43110</c:v>
                </c:pt>
                <c:pt idx="322">
                  <c:v>43111</c:v>
                </c:pt>
                <c:pt idx="323">
                  <c:v>43112</c:v>
                </c:pt>
                <c:pt idx="324">
                  <c:v>43115</c:v>
                </c:pt>
                <c:pt idx="325">
                  <c:v>43116</c:v>
                </c:pt>
                <c:pt idx="326">
                  <c:v>43117</c:v>
                </c:pt>
                <c:pt idx="327">
                  <c:v>43118</c:v>
                </c:pt>
                <c:pt idx="328">
                  <c:v>43119</c:v>
                </c:pt>
                <c:pt idx="329">
                  <c:v>43122</c:v>
                </c:pt>
                <c:pt idx="330">
                  <c:v>43123</c:v>
                </c:pt>
                <c:pt idx="331">
                  <c:v>43124</c:v>
                </c:pt>
                <c:pt idx="332">
                  <c:v>43125</c:v>
                </c:pt>
                <c:pt idx="333">
                  <c:v>43126</c:v>
                </c:pt>
                <c:pt idx="334">
                  <c:v>43129</c:v>
                </c:pt>
                <c:pt idx="335">
                  <c:v>43130</c:v>
                </c:pt>
                <c:pt idx="336">
                  <c:v>43131</c:v>
                </c:pt>
                <c:pt idx="337">
                  <c:v>43132</c:v>
                </c:pt>
                <c:pt idx="338">
                  <c:v>43133</c:v>
                </c:pt>
                <c:pt idx="339">
                  <c:v>43136</c:v>
                </c:pt>
                <c:pt idx="340">
                  <c:v>43137</c:v>
                </c:pt>
                <c:pt idx="341">
                  <c:v>43138</c:v>
                </c:pt>
                <c:pt idx="342">
                  <c:v>43139</c:v>
                </c:pt>
                <c:pt idx="343">
                  <c:v>43140</c:v>
                </c:pt>
                <c:pt idx="344">
                  <c:v>43143</c:v>
                </c:pt>
                <c:pt idx="345">
                  <c:v>43144</c:v>
                </c:pt>
                <c:pt idx="346">
                  <c:v>43145</c:v>
                </c:pt>
                <c:pt idx="347">
                  <c:v>43146</c:v>
                </c:pt>
                <c:pt idx="348">
                  <c:v>43147</c:v>
                </c:pt>
                <c:pt idx="349">
                  <c:v>43150</c:v>
                </c:pt>
                <c:pt idx="350">
                  <c:v>43151</c:v>
                </c:pt>
                <c:pt idx="351">
                  <c:v>43152</c:v>
                </c:pt>
                <c:pt idx="352">
                  <c:v>43153</c:v>
                </c:pt>
                <c:pt idx="353">
                  <c:v>43154</c:v>
                </c:pt>
                <c:pt idx="354">
                  <c:v>43157</c:v>
                </c:pt>
                <c:pt idx="355">
                  <c:v>43158</c:v>
                </c:pt>
                <c:pt idx="356">
                  <c:v>43159</c:v>
                </c:pt>
                <c:pt idx="357">
                  <c:v>43160</c:v>
                </c:pt>
                <c:pt idx="358">
                  <c:v>43161</c:v>
                </c:pt>
                <c:pt idx="359">
                  <c:v>43164</c:v>
                </c:pt>
                <c:pt idx="360">
                  <c:v>43165</c:v>
                </c:pt>
                <c:pt idx="361">
                  <c:v>43166</c:v>
                </c:pt>
                <c:pt idx="362">
                  <c:v>43167</c:v>
                </c:pt>
                <c:pt idx="363">
                  <c:v>43168</c:v>
                </c:pt>
                <c:pt idx="364">
                  <c:v>43171</c:v>
                </c:pt>
                <c:pt idx="365">
                  <c:v>43172</c:v>
                </c:pt>
                <c:pt idx="366">
                  <c:v>43173</c:v>
                </c:pt>
                <c:pt idx="367">
                  <c:v>43174</c:v>
                </c:pt>
                <c:pt idx="368">
                  <c:v>43175</c:v>
                </c:pt>
                <c:pt idx="369">
                  <c:v>43178</c:v>
                </c:pt>
                <c:pt idx="370">
                  <c:v>43179</c:v>
                </c:pt>
                <c:pt idx="371">
                  <c:v>43180</c:v>
                </c:pt>
                <c:pt idx="372">
                  <c:v>43181</c:v>
                </c:pt>
                <c:pt idx="373">
                  <c:v>43182</c:v>
                </c:pt>
                <c:pt idx="374">
                  <c:v>43185</c:v>
                </c:pt>
                <c:pt idx="375">
                  <c:v>43186</c:v>
                </c:pt>
                <c:pt idx="376">
                  <c:v>43187</c:v>
                </c:pt>
                <c:pt idx="377">
                  <c:v>43188</c:v>
                </c:pt>
                <c:pt idx="378">
                  <c:v>43193</c:v>
                </c:pt>
                <c:pt idx="379">
                  <c:v>43194</c:v>
                </c:pt>
                <c:pt idx="380">
                  <c:v>43195</c:v>
                </c:pt>
                <c:pt idx="381">
                  <c:v>43196</c:v>
                </c:pt>
                <c:pt idx="382">
                  <c:v>43199</c:v>
                </c:pt>
                <c:pt idx="383">
                  <c:v>43200</c:v>
                </c:pt>
                <c:pt idx="384">
                  <c:v>43201</c:v>
                </c:pt>
                <c:pt idx="385">
                  <c:v>43202</c:v>
                </c:pt>
                <c:pt idx="386">
                  <c:v>43203</c:v>
                </c:pt>
                <c:pt idx="387">
                  <c:v>43206</c:v>
                </c:pt>
                <c:pt idx="388">
                  <c:v>43207</c:v>
                </c:pt>
                <c:pt idx="389">
                  <c:v>43208</c:v>
                </c:pt>
                <c:pt idx="390">
                  <c:v>43209</c:v>
                </c:pt>
                <c:pt idx="391">
                  <c:v>43210</c:v>
                </c:pt>
                <c:pt idx="392">
                  <c:v>43213</c:v>
                </c:pt>
                <c:pt idx="393">
                  <c:v>43214</c:v>
                </c:pt>
                <c:pt idx="394">
                  <c:v>43215</c:v>
                </c:pt>
                <c:pt idx="395">
                  <c:v>43216</c:v>
                </c:pt>
                <c:pt idx="396">
                  <c:v>43217</c:v>
                </c:pt>
                <c:pt idx="397">
                  <c:v>43220</c:v>
                </c:pt>
                <c:pt idx="398">
                  <c:v>43221</c:v>
                </c:pt>
                <c:pt idx="399">
                  <c:v>43222</c:v>
                </c:pt>
                <c:pt idx="400">
                  <c:v>43223</c:v>
                </c:pt>
                <c:pt idx="401">
                  <c:v>43224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43234</c:v>
                </c:pt>
                <c:pt idx="407">
                  <c:v>43235</c:v>
                </c:pt>
                <c:pt idx="408">
                  <c:v>43236</c:v>
                </c:pt>
                <c:pt idx="409">
                  <c:v>43237</c:v>
                </c:pt>
                <c:pt idx="410">
                  <c:v>43238</c:v>
                </c:pt>
                <c:pt idx="411">
                  <c:v>43241</c:v>
                </c:pt>
                <c:pt idx="412">
                  <c:v>43242</c:v>
                </c:pt>
                <c:pt idx="413">
                  <c:v>43243</c:v>
                </c:pt>
                <c:pt idx="414">
                  <c:v>43244</c:v>
                </c:pt>
                <c:pt idx="415">
                  <c:v>43245</c:v>
                </c:pt>
                <c:pt idx="416">
                  <c:v>43249</c:v>
                </c:pt>
                <c:pt idx="417">
                  <c:v>43250</c:v>
                </c:pt>
                <c:pt idx="418">
                  <c:v>43251</c:v>
                </c:pt>
                <c:pt idx="419">
                  <c:v>43252</c:v>
                </c:pt>
                <c:pt idx="420">
                  <c:v>43255</c:v>
                </c:pt>
                <c:pt idx="421">
                  <c:v>43256</c:v>
                </c:pt>
                <c:pt idx="422">
                  <c:v>43257</c:v>
                </c:pt>
                <c:pt idx="423">
                  <c:v>43258</c:v>
                </c:pt>
                <c:pt idx="424">
                  <c:v>43259</c:v>
                </c:pt>
                <c:pt idx="425">
                  <c:v>43262</c:v>
                </c:pt>
                <c:pt idx="426">
                  <c:v>43263</c:v>
                </c:pt>
                <c:pt idx="427">
                  <c:v>43264</c:v>
                </c:pt>
                <c:pt idx="428">
                  <c:v>43265</c:v>
                </c:pt>
                <c:pt idx="429">
                  <c:v>43266</c:v>
                </c:pt>
                <c:pt idx="430">
                  <c:v>43269</c:v>
                </c:pt>
                <c:pt idx="431">
                  <c:v>43270</c:v>
                </c:pt>
                <c:pt idx="432">
                  <c:v>43271</c:v>
                </c:pt>
                <c:pt idx="433">
                  <c:v>43272</c:v>
                </c:pt>
                <c:pt idx="434">
                  <c:v>43273</c:v>
                </c:pt>
                <c:pt idx="435">
                  <c:v>43276</c:v>
                </c:pt>
                <c:pt idx="436">
                  <c:v>43277</c:v>
                </c:pt>
                <c:pt idx="437">
                  <c:v>43278</c:v>
                </c:pt>
                <c:pt idx="438">
                  <c:v>43279</c:v>
                </c:pt>
                <c:pt idx="439">
                  <c:v>43280</c:v>
                </c:pt>
                <c:pt idx="440">
                  <c:v>43283</c:v>
                </c:pt>
                <c:pt idx="441">
                  <c:v>43284</c:v>
                </c:pt>
                <c:pt idx="442">
                  <c:v>43285</c:v>
                </c:pt>
                <c:pt idx="443">
                  <c:v>43286</c:v>
                </c:pt>
                <c:pt idx="444">
                  <c:v>43287</c:v>
                </c:pt>
                <c:pt idx="445">
                  <c:v>43290</c:v>
                </c:pt>
                <c:pt idx="446">
                  <c:v>43291</c:v>
                </c:pt>
                <c:pt idx="447">
                  <c:v>43292</c:v>
                </c:pt>
                <c:pt idx="448">
                  <c:v>43293</c:v>
                </c:pt>
                <c:pt idx="449">
                  <c:v>43294</c:v>
                </c:pt>
                <c:pt idx="450">
                  <c:v>43297</c:v>
                </c:pt>
                <c:pt idx="451">
                  <c:v>43298</c:v>
                </c:pt>
                <c:pt idx="452">
                  <c:v>43299</c:v>
                </c:pt>
                <c:pt idx="453">
                  <c:v>43300</c:v>
                </c:pt>
                <c:pt idx="454">
                  <c:v>43301</c:v>
                </c:pt>
                <c:pt idx="455">
                  <c:v>43304</c:v>
                </c:pt>
                <c:pt idx="456">
                  <c:v>43305</c:v>
                </c:pt>
                <c:pt idx="457">
                  <c:v>43306</c:v>
                </c:pt>
                <c:pt idx="458">
                  <c:v>43307</c:v>
                </c:pt>
                <c:pt idx="459">
                  <c:v>43308</c:v>
                </c:pt>
                <c:pt idx="460">
                  <c:v>43311</c:v>
                </c:pt>
                <c:pt idx="461">
                  <c:v>43312</c:v>
                </c:pt>
                <c:pt idx="462">
                  <c:v>43313</c:v>
                </c:pt>
                <c:pt idx="463">
                  <c:v>43314</c:v>
                </c:pt>
                <c:pt idx="464">
                  <c:v>43315</c:v>
                </c:pt>
                <c:pt idx="465">
                  <c:v>43318</c:v>
                </c:pt>
                <c:pt idx="466">
                  <c:v>43319</c:v>
                </c:pt>
                <c:pt idx="467">
                  <c:v>43320</c:v>
                </c:pt>
                <c:pt idx="468">
                  <c:v>43321</c:v>
                </c:pt>
                <c:pt idx="469">
                  <c:v>43322</c:v>
                </c:pt>
                <c:pt idx="470">
                  <c:v>43325</c:v>
                </c:pt>
                <c:pt idx="471">
                  <c:v>43326</c:v>
                </c:pt>
                <c:pt idx="472">
                  <c:v>43327</c:v>
                </c:pt>
                <c:pt idx="473">
                  <c:v>43328</c:v>
                </c:pt>
                <c:pt idx="474">
                  <c:v>43329</c:v>
                </c:pt>
                <c:pt idx="475">
                  <c:v>43332</c:v>
                </c:pt>
                <c:pt idx="476">
                  <c:v>43333</c:v>
                </c:pt>
                <c:pt idx="477">
                  <c:v>43334</c:v>
                </c:pt>
                <c:pt idx="478">
                  <c:v>43335</c:v>
                </c:pt>
                <c:pt idx="479">
                  <c:v>43336</c:v>
                </c:pt>
                <c:pt idx="480">
                  <c:v>43340</c:v>
                </c:pt>
                <c:pt idx="481">
                  <c:v>43341</c:v>
                </c:pt>
                <c:pt idx="482">
                  <c:v>43342</c:v>
                </c:pt>
                <c:pt idx="483">
                  <c:v>43343</c:v>
                </c:pt>
                <c:pt idx="484">
                  <c:v>43346</c:v>
                </c:pt>
                <c:pt idx="485">
                  <c:v>43347</c:v>
                </c:pt>
                <c:pt idx="486">
                  <c:v>43348</c:v>
                </c:pt>
                <c:pt idx="487">
                  <c:v>43349</c:v>
                </c:pt>
                <c:pt idx="488">
                  <c:v>43350</c:v>
                </c:pt>
                <c:pt idx="489">
                  <c:v>43353</c:v>
                </c:pt>
                <c:pt idx="490">
                  <c:v>43354</c:v>
                </c:pt>
                <c:pt idx="491">
                  <c:v>43355</c:v>
                </c:pt>
                <c:pt idx="492">
                  <c:v>43356</c:v>
                </c:pt>
                <c:pt idx="493">
                  <c:v>43357</c:v>
                </c:pt>
                <c:pt idx="494">
                  <c:v>43360</c:v>
                </c:pt>
                <c:pt idx="495">
                  <c:v>43361</c:v>
                </c:pt>
                <c:pt idx="496">
                  <c:v>43362</c:v>
                </c:pt>
                <c:pt idx="497">
                  <c:v>43363</c:v>
                </c:pt>
                <c:pt idx="498">
                  <c:v>43364</c:v>
                </c:pt>
                <c:pt idx="499">
                  <c:v>43367</c:v>
                </c:pt>
                <c:pt idx="500">
                  <c:v>43368</c:v>
                </c:pt>
                <c:pt idx="501">
                  <c:v>43369</c:v>
                </c:pt>
                <c:pt idx="502">
                  <c:v>43370</c:v>
                </c:pt>
                <c:pt idx="503">
                  <c:v>43371</c:v>
                </c:pt>
                <c:pt idx="504">
                  <c:v>43374</c:v>
                </c:pt>
                <c:pt idx="505">
                  <c:v>43375</c:v>
                </c:pt>
                <c:pt idx="506">
                  <c:v>43376</c:v>
                </c:pt>
                <c:pt idx="507">
                  <c:v>43377</c:v>
                </c:pt>
                <c:pt idx="508">
                  <c:v>43378</c:v>
                </c:pt>
                <c:pt idx="509">
                  <c:v>43381</c:v>
                </c:pt>
                <c:pt idx="510">
                  <c:v>43382</c:v>
                </c:pt>
                <c:pt idx="511">
                  <c:v>43383</c:v>
                </c:pt>
                <c:pt idx="512">
                  <c:v>43384</c:v>
                </c:pt>
                <c:pt idx="513">
                  <c:v>43385</c:v>
                </c:pt>
                <c:pt idx="514">
                  <c:v>43388</c:v>
                </c:pt>
                <c:pt idx="515">
                  <c:v>43389</c:v>
                </c:pt>
                <c:pt idx="516">
                  <c:v>43390</c:v>
                </c:pt>
                <c:pt idx="517">
                  <c:v>43391</c:v>
                </c:pt>
                <c:pt idx="518">
                  <c:v>43392</c:v>
                </c:pt>
                <c:pt idx="519">
                  <c:v>43395</c:v>
                </c:pt>
                <c:pt idx="520">
                  <c:v>43396</c:v>
                </c:pt>
                <c:pt idx="521">
                  <c:v>43397</c:v>
                </c:pt>
                <c:pt idx="522">
                  <c:v>43398</c:v>
                </c:pt>
                <c:pt idx="523">
                  <c:v>43399</c:v>
                </c:pt>
                <c:pt idx="524">
                  <c:v>43402</c:v>
                </c:pt>
                <c:pt idx="525">
                  <c:v>43403</c:v>
                </c:pt>
                <c:pt idx="526">
                  <c:v>43404</c:v>
                </c:pt>
                <c:pt idx="527">
                  <c:v>43405</c:v>
                </c:pt>
                <c:pt idx="528">
                  <c:v>43406</c:v>
                </c:pt>
                <c:pt idx="529">
                  <c:v>43409</c:v>
                </c:pt>
                <c:pt idx="530">
                  <c:v>43410</c:v>
                </c:pt>
                <c:pt idx="531">
                  <c:v>43411</c:v>
                </c:pt>
                <c:pt idx="532">
                  <c:v>43412</c:v>
                </c:pt>
                <c:pt idx="533">
                  <c:v>43413</c:v>
                </c:pt>
                <c:pt idx="534">
                  <c:v>43416</c:v>
                </c:pt>
                <c:pt idx="535">
                  <c:v>43417</c:v>
                </c:pt>
                <c:pt idx="536">
                  <c:v>43418</c:v>
                </c:pt>
                <c:pt idx="537">
                  <c:v>43419</c:v>
                </c:pt>
                <c:pt idx="538">
                  <c:v>43420</c:v>
                </c:pt>
                <c:pt idx="539">
                  <c:v>43423</c:v>
                </c:pt>
                <c:pt idx="540">
                  <c:v>43424</c:v>
                </c:pt>
                <c:pt idx="541">
                  <c:v>43425</c:v>
                </c:pt>
                <c:pt idx="542">
                  <c:v>43426</c:v>
                </c:pt>
                <c:pt idx="543">
                  <c:v>43427</c:v>
                </c:pt>
                <c:pt idx="544">
                  <c:v>43430</c:v>
                </c:pt>
                <c:pt idx="545">
                  <c:v>43431</c:v>
                </c:pt>
                <c:pt idx="546">
                  <c:v>43432</c:v>
                </c:pt>
                <c:pt idx="547">
                  <c:v>43433</c:v>
                </c:pt>
                <c:pt idx="548">
                  <c:v>43434</c:v>
                </c:pt>
                <c:pt idx="549">
                  <c:v>43437</c:v>
                </c:pt>
                <c:pt idx="550">
                  <c:v>43438</c:v>
                </c:pt>
                <c:pt idx="551">
                  <c:v>43439</c:v>
                </c:pt>
                <c:pt idx="552">
                  <c:v>43440</c:v>
                </c:pt>
                <c:pt idx="553">
                  <c:v>43441</c:v>
                </c:pt>
                <c:pt idx="554">
                  <c:v>43444</c:v>
                </c:pt>
                <c:pt idx="555">
                  <c:v>43445</c:v>
                </c:pt>
                <c:pt idx="556">
                  <c:v>43446</c:v>
                </c:pt>
                <c:pt idx="557">
                  <c:v>43447</c:v>
                </c:pt>
                <c:pt idx="558">
                  <c:v>43448</c:v>
                </c:pt>
                <c:pt idx="559">
                  <c:v>43451</c:v>
                </c:pt>
                <c:pt idx="560">
                  <c:v>43452</c:v>
                </c:pt>
                <c:pt idx="561">
                  <c:v>43453</c:v>
                </c:pt>
                <c:pt idx="562">
                  <c:v>43454</c:v>
                </c:pt>
                <c:pt idx="563">
                  <c:v>43455</c:v>
                </c:pt>
                <c:pt idx="564">
                  <c:v>43458</c:v>
                </c:pt>
                <c:pt idx="565">
                  <c:v>43460</c:v>
                </c:pt>
                <c:pt idx="566">
                  <c:v>43461</c:v>
                </c:pt>
                <c:pt idx="567">
                  <c:v>43462</c:v>
                </c:pt>
                <c:pt idx="568">
                  <c:v>43465</c:v>
                </c:pt>
                <c:pt idx="569">
                  <c:v>43467</c:v>
                </c:pt>
                <c:pt idx="570">
                  <c:v>43468</c:v>
                </c:pt>
                <c:pt idx="571">
                  <c:v>43469</c:v>
                </c:pt>
                <c:pt idx="572">
                  <c:v>43472</c:v>
                </c:pt>
                <c:pt idx="573">
                  <c:v>43473</c:v>
                </c:pt>
                <c:pt idx="574">
                  <c:v>43474</c:v>
                </c:pt>
                <c:pt idx="575" formatCode="[$-409]d\-mmm\-yy;@">
                  <c:v>43475</c:v>
                </c:pt>
                <c:pt idx="576" formatCode="[$-409]d\-mmm\-yy;@">
                  <c:v>43476</c:v>
                </c:pt>
                <c:pt idx="577" formatCode="[$-409]d\-mmm\-yy;@">
                  <c:v>43479</c:v>
                </c:pt>
                <c:pt idx="578" formatCode="[$-409]d\-mmm\-yy;@">
                  <c:v>43480</c:v>
                </c:pt>
                <c:pt idx="579" formatCode="[$-409]d\-mmm\-yy;@">
                  <c:v>43481</c:v>
                </c:pt>
                <c:pt idx="580" formatCode="[$-409]d\-mmm\-yy;@">
                  <c:v>43482</c:v>
                </c:pt>
                <c:pt idx="581" formatCode="[$-409]d\-mmm\-yy;@">
                  <c:v>43483</c:v>
                </c:pt>
                <c:pt idx="582">
                  <c:v>43486</c:v>
                </c:pt>
                <c:pt idx="583">
                  <c:v>43487</c:v>
                </c:pt>
                <c:pt idx="584">
                  <c:v>43488</c:v>
                </c:pt>
                <c:pt idx="585">
                  <c:v>43489</c:v>
                </c:pt>
                <c:pt idx="586">
                  <c:v>43490</c:v>
                </c:pt>
                <c:pt idx="587">
                  <c:v>43493</c:v>
                </c:pt>
                <c:pt idx="588">
                  <c:v>43494</c:v>
                </c:pt>
                <c:pt idx="589">
                  <c:v>43495</c:v>
                </c:pt>
                <c:pt idx="590">
                  <c:v>43496</c:v>
                </c:pt>
                <c:pt idx="591">
                  <c:v>43497</c:v>
                </c:pt>
                <c:pt idx="592">
                  <c:v>43500</c:v>
                </c:pt>
                <c:pt idx="593">
                  <c:v>43501</c:v>
                </c:pt>
                <c:pt idx="594">
                  <c:v>43502</c:v>
                </c:pt>
                <c:pt idx="595">
                  <c:v>43503</c:v>
                </c:pt>
                <c:pt idx="596">
                  <c:v>43504</c:v>
                </c:pt>
                <c:pt idx="597">
                  <c:v>43507</c:v>
                </c:pt>
                <c:pt idx="598">
                  <c:v>43508</c:v>
                </c:pt>
                <c:pt idx="599">
                  <c:v>43509</c:v>
                </c:pt>
                <c:pt idx="600">
                  <c:v>43510</c:v>
                </c:pt>
                <c:pt idx="601">
                  <c:v>43511</c:v>
                </c:pt>
                <c:pt idx="602">
                  <c:v>43514</c:v>
                </c:pt>
                <c:pt idx="603">
                  <c:v>43515</c:v>
                </c:pt>
                <c:pt idx="604">
                  <c:v>43516</c:v>
                </c:pt>
                <c:pt idx="605">
                  <c:v>43517</c:v>
                </c:pt>
                <c:pt idx="606">
                  <c:v>43518</c:v>
                </c:pt>
                <c:pt idx="607">
                  <c:v>43521</c:v>
                </c:pt>
                <c:pt idx="608">
                  <c:v>43522</c:v>
                </c:pt>
                <c:pt idx="609">
                  <c:v>43523</c:v>
                </c:pt>
                <c:pt idx="610">
                  <c:v>43524</c:v>
                </c:pt>
                <c:pt idx="611">
                  <c:v>43525</c:v>
                </c:pt>
                <c:pt idx="612">
                  <c:v>43528</c:v>
                </c:pt>
                <c:pt idx="613">
                  <c:v>43529</c:v>
                </c:pt>
                <c:pt idx="614">
                  <c:v>43530</c:v>
                </c:pt>
                <c:pt idx="615">
                  <c:v>43531</c:v>
                </c:pt>
                <c:pt idx="616">
                  <c:v>43532</c:v>
                </c:pt>
                <c:pt idx="617">
                  <c:v>43535</c:v>
                </c:pt>
                <c:pt idx="618">
                  <c:v>43536</c:v>
                </c:pt>
                <c:pt idx="619">
                  <c:v>43537</c:v>
                </c:pt>
                <c:pt idx="620">
                  <c:v>43538</c:v>
                </c:pt>
                <c:pt idx="621">
                  <c:v>43539</c:v>
                </c:pt>
                <c:pt idx="622">
                  <c:v>43542</c:v>
                </c:pt>
                <c:pt idx="623">
                  <c:v>43543</c:v>
                </c:pt>
                <c:pt idx="624">
                  <c:v>43544</c:v>
                </c:pt>
                <c:pt idx="625">
                  <c:v>43545</c:v>
                </c:pt>
                <c:pt idx="626">
                  <c:v>43546</c:v>
                </c:pt>
                <c:pt idx="627">
                  <c:v>43549</c:v>
                </c:pt>
                <c:pt idx="628">
                  <c:v>43550</c:v>
                </c:pt>
                <c:pt idx="629">
                  <c:v>43551</c:v>
                </c:pt>
                <c:pt idx="630">
                  <c:v>43552</c:v>
                </c:pt>
                <c:pt idx="631">
                  <c:v>43553</c:v>
                </c:pt>
                <c:pt idx="632">
                  <c:v>43556</c:v>
                </c:pt>
                <c:pt idx="633">
                  <c:v>43557</c:v>
                </c:pt>
                <c:pt idx="634">
                  <c:v>43558</c:v>
                </c:pt>
                <c:pt idx="635">
                  <c:v>43559</c:v>
                </c:pt>
                <c:pt idx="636">
                  <c:v>43560</c:v>
                </c:pt>
                <c:pt idx="637">
                  <c:v>43563</c:v>
                </c:pt>
                <c:pt idx="638">
                  <c:v>43564</c:v>
                </c:pt>
                <c:pt idx="639">
                  <c:v>43565</c:v>
                </c:pt>
                <c:pt idx="640">
                  <c:v>43566</c:v>
                </c:pt>
                <c:pt idx="641">
                  <c:v>43567</c:v>
                </c:pt>
                <c:pt idx="642">
                  <c:v>43570</c:v>
                </c:pt>
                <c:pt idx="643">
                  <c:v>43571</c:v>
                </c:pt>
                <c:pt idx="644">
                  <c:v>43572</c:v>
                </c:pt>
                <c:pt idx="645">
                  <c:v>43573</c:v>
                </c:pt>
                <c:pt idx="646">
                  <c:v>43574</c:v>
                </c:pt>
                <c:pt idx="647">
                  <c:v>43577</c:v>
                </c:pt>
                <c:pt idx="648">
                  <c:v>43578</c:v>
                </c:pt>
                <c:pt idx="649">
                  <c:v>43579</c:v>
                </c:pt>
                <c:pt idx="650">
                  <c:v>43580</c:v>
                </c:pt>
                <c:pt idx="651">
                  <c:v>43581</c:v>
                </c:pt>
                <c:pt idx="652">
                  <c:v>43584</c:v>
                </c:pt>
                <c:pt idx="653">
                  <c:v>43585</c:v>
                </c:pt>
                <c:pt idx="654">
                  <c:v>43586</c:v>
                </c:pt>
                <c:pt idx="655">
                  <c:v>43587</c:v>
                </c:pt>
                <c:pt idx="656">
                  <c:v>43588</c:v>
                </c:pt>
                <c:pt idx="657">
                  <c:v>43591</c:v>
                </c:pt>
                <c:pt idx="658">
                  <c:v>43592</c:v>
                </c:pt>
                <c:pt idx="659">
                  <c:v>43593</c:v>
                </c:pt>
                <c:pt idx="660">
                  <c:v>43594</c:v>
                </c:pt>
                <c:pt idx="661">
                  <c:v>43595</c:v>
                </c:pt>
                <c:pt idx="662">
                  <c:v>43598</c:v>
                </c:pt>
                <c:pt idx="663">
                  <c:v>43599</c:v>
                </c:pt>
                <c:pt idx="664">
                  <c:v>43600</c:v>
                </c:pt>
                <c:pt idx="665">
                  <c:v>43601</c:v>
                </c:pt>
                <c:pt idx="666">
                  <c:v>43602</c:v>
                </c:pt>
                <c:pt idx="667">
                  <c:v>43605</c:v>
                </c:pt>
                <c:pt idx="668">
                  <c:v>43606</c:v>
                </c:pt>
                <c:pt idx="669">
                  <c:v>43607</c:v>
                </c:pt>
                <c:pt idx="670">
                  <c:v>43608</c:v>
                </c:pt>
                <c:pt idx="671">
                  <c:v>43609</c:v>
                </c:pt>
                <c:pt idx="672">
                  <c:v>43612</c:v>
                </c:pt>
                <c:pt idx="673">
                  <c:v>43613</c:v>
                </c:pt>
                <c:pt idx="674">
                  <c:v>43614</c:v>
                </c:pt>
                <c:pt idx="675">
                  <c:v>43615</c:v>
                </c:pt>
                <c:pt idx="676">
                  <c:v>43616</c:v>
                </c:pt>
                <c:pt idx="677">
                  <c:v>43619</c:v>
                </c:pt>
                <c:pt idx="678">
                  <c:v>43620</c:v>
                </c:pt>
                <c:pt idx="679">
                  <c:v>43621</c:v>
                </c:pt>
                <c:pt idx="680">
                  <c:v>43622</c:v>
                </c:pt>
                <c:pt idx="681">
                  <c:v>43623</c:v>
                </c:pt>
                <c:pt idx="682">
                  <c:v>43626</c:v>
                </c:pt>
                <c:pt idx="683">
                  <c:v>43627</c:v>
                </c:pt>
                <c:pt idx="684">
                  <c:v>43628</c:v>
                </c:pt>
                <c:pt idx="685">
                  <c:v>43629</c:v>
                </c:pt>
                <c:pt idx="686">
                  <c:v>43630</c:v>
                </c:pt>
                <c:pt idx="687">
                  <c:v>43633</c:v>
                </c:pt>
                <c:pt idx="688">
                  <c:v>43634</c:v>
                </c:pt>
                <c:pt idx="689">
                  <c:v>43635</c:v>
                </c:pt>
                <c:pt idx="690">
                  <c:v>43636</c:v>
                </c:pt>
                <c:pt idx="691">
                  <c:v>43637</c:v>
                </c:pt>
                <c:pt idx="692">
                  <c:v>43640</c:v>
                </c:pt>
                <c:pt idx="693">
                  <c:v>43641</c:v>
                </c:pt>
                <c:pt idx="694">
                  <c:v>43642</c:v>
                </c:pt>
                <c:pt idx="695">
                  <c:v>43643</c:v>
                </c:pt>
                <c:pt idx="696">
                  <c:v>43644</c:v>
                </c:pt>
                <c:pt idx="697">
                  <c:v>43647</c:v>
                </c:pt>
                <c:pt idx="698">
                  <c:v>43648</c:v>
                </c:pt>
                <c:pt idx="699">
                  <c:v>43649</c:v>
                </c:pt>
                <c:pt idx="700">
                  <c:v>43650</c:v>
                </c:pt>
                <c:pt idx="701">
                  <c:v>43651</c:v>
                </c:pt>
                <c:pt idx="702">
                  <c:v>43654</c:v>
                </c:pt>
                <c:pt idx="703">
                  <c:v>43655</c:v>
                </c:pt>
                <c:pt idx="704">
                  <c:v>43656</c:v>
                </c:pt>
                <c:pt idx="705">
                  <c:v>43657</c:v>
                </c:pt>
                <c:pt idx="706">
                  <c:v>43658</c:v>
                </c:pt>
                <c:pt idx="707">
                  <c:v>43661</c:v>
                </c:pt>
                <c:pt idx="708">
                  <c:v>43662</c:v>
                </c:pt>
                <c:pt idx="709">
                  <c:v>43663</c:v>
                </c:pt>
                <c:pt idx="710">
                  <c:v>43664</c:v>
                </c:pt>
                <c:pt idx="711">
                  <c:v>43665</c:v>
                </c:pt>
                <c:pt idx="712">
                  <c:v>43668</c:v>
                </c:pt>
                <c:pt idx="713">
                  <c:v>43669</c:v>
                </c:pt>
                <c:pt idx="714">
                  <c:v>43670</c:v>
                </c:pt>
                <c:pt idx="715">
                  <c:v>43671</c:v>
                </c:pt>
                <c:pt idx="716">
                  <c:v>43672</c:v>
                </c:pt>
                <c:pt idx="717">
                  <c:v>43675</c:v>
                </c:pt>
                <c:pt idx="718">
                  <c:v>43676</c:v>
                </c:pt>
                <c:pt idx="719">
                  <c:v>43677</c:v>
                </c:pt>
                <c:pt idx="720">
                  <c:v>43678</c:v>
                </c:pt>
                <c:pt idx="721">
                  <c:v>43679</c:v>
                </c:pt>
                <c:pt idx="722">
                  <c:v>43682</c:v>
                </c:pt>
                <c:pt idx="723">
                  <c:v>43683</c:v>
                </c:pt>
                <c:pt idx="724">
                  <c:v>43684</c:v>
                </c:pt>
                <c:pt idx="725">
                  <c:v>43685</c:v>
                </c:pt>
                <c:pt idx="726">
                  <c:v>43686</c:v>
                </c:pt>
                <c:pt idx="727">
                  <c:v>43689</c:v>
                </c:pt>
                <c:pt idx="728">
                  <c:v>43690</c:v>
                </c:pt>
                <c:pt idx="729">
                  <c:v>43691</c:v>
                </c:pt>
                <c:pt idx="730">
                  <c:v>43692</c:v>
                </c:pt>
                <c:pt idx="731">
                  <c:v>43693</c:v>
                </c:pt>
                <c:pt idx="732">
                  <c:v>43696</c:v>
                </c:pt>
                <c:pt idx="733">
                  <c:v>43697</c:v>
                </c:pt>
                <c:pt idx="734">
                  <c:v>43698</c:v>
                </c:pt>
                <c:pt idx="735">
                  <c:v>43699</c:v>
                </c:pt>
                <c:pt idx="736">
                  <c:v>43700</c:v>
                </c:pt>
                <c:pt idx="737">
                  <c:v>43704</c:v>
                </c:pt>
                <c:pt idx="738">
                  <c:v>43705</c:v>
                </c:pt>
                <c:pt idx="739">
                  <c:v>43706</c:v>
                </c:pt>
                <c:pt idx="740">
                  <c:v>43707</c:v>
                </c:pt>
                <c:pt idx="741">
                  <c:v>43710</c:v>
                </c:pt>
                <c:pt idx="742">
                  <c:v>43711</c:v>
                </c:pt>
                <c:pt idx="743">
                  <c:v>43712</c:v>
                </c:pt>
                <c:pt idx="744">
                  <c:v>43713</c:v>
                </c:pt>
                <c:pt idx="745">
                  <c:v>43714</c:v>
                </c:pt>
                <c:pt idx="746">
                  <c:v>43717</c:v>
                </c:pt>
                <c:pt idx="747">
                  <c:v>43718</c:v>
                </c:pt>
                <c:pt idx="748">
                  <c:v>43719</c:v>
                </c:pt>
                <c:pt idx="749">
                  <c:v>43720</c:v>
                </c:pt>
                <c:pt idx="751">
                  <c:v>43721</c:v>
                </c:pt>
                <c:pt idx="752">
                  <c:v>43722</c:v>
                </c:pt>
                <c:pt idx="753">
                  <c:v>43723</c:v>
                </c:pt>
                <c:pt idx="754">
                  <c:v>43724</c:v>
                </c:pt>
                <c:pt idx="755">
                  <c:v>43725</c:v>
                </c:pt>
                <c:pt idx="756">
                  <c:v>43726</c:v>
                </c:pt>
                <c:pt idx="757">
                  <c:v>43727</c:v>
                </c:pt>
                <c:pt idx="758">
                  <c:v>43728</c:v>
                </c:pt>
                <c:pt idx="759">
                  <c:v>43729</c:v>
                </c:pt>
                <c:pt idx="760">
                  <c:v>43730</c:v>
                </c:pt>
                <c:pt idx="761">
                  <c:v>43731</c:v>
                </c:pt>
                <c:pt idx="762">
                  <c:v>43732</c:v>
                </c:pt>
                <c:pt idx="763">
                  <c:v>43733</c:v>
                </c:pt>
                <c:pt idx="764">
                  <c:v>43734</c:v>
                </c:pt>
                <c:pt idx="765">
                  <c:v>43735</c:v>
                </c:pt>
                <c:pt idx="766">
                  <c:v>43736</c:v>
                </c:pt>
                <c:pt idx="767">
                  <c:v>43737</c:v>
                </c:pt>
                <c:pt idx="768">
                  <c:v>43738</c:v>
                </c:pt>
                <c:pt idx="769">
                  <c:v>43739</c:v>
                </c:pt>
                <c:pt idx="770">
                  <c:v>43740</c:v>
                </c:pt>
                <c:pt idx="771">
                  <c:v>43741</c:v>
                </c:pt>
                <c:pt idx="772">
                  <c:v>43742</c:v>
                </c:pt>
                <c:pt idx="773">
                  <c:v>43743</c:v>
                </c:pt>
                <c:pt idx="774">
                  <c:v>43744</c:v>
                </c:pt>
                <c:pt idx="775">
                  <c:v>43745</c:v>
                </c:pt>
                <c:pt idx="776">
                  <c:v>43746</c:v>
                </c:pt>
                <c:pt idx="777">
                  <c:v>43747</c:v>
                </c:pt>
                <c:pt idx="778">
                  <c:v>43748</c:v>
                </c:pt>
                <c:pt idx="779">
                  <c:v>43749</c:v>
                </c:pt>
                <c:pt idx="780">
                  <c:v>43750</c:v>
                </c:pt>
                <c:pt idx="781">
                  <c:v>43751</c:v>
                </c:pt>
                <c:pt idx="782">
                  <c:v>43752</c:v>
                </c:pt>
                <c:pt idx="783">
                  <c:v>43753</c:v>
                </c:pt>
                <c:pt idx="784">
                  <c:v>43754</c:v>
                </c:pt>
                <c:pt idx="785">
                  <c:v>43755</c:v>
                </c:pt>
                <c:pt idx="786">
                  <c:v>43756</c:v>
                </c:pt>
                <c:pt idx="787">
                  <c:v>43757</c:v>
                </c:pt>
                <c:pt idx="788">
                  <c:v>43758</c:v>
                </c:pt>
                <c:pt idx="789">
                  <c:v>43759</c:v>
                </c:pt>
                <c:pt idx="790">
                  <c:v>43760</c:v>
                </c:pt>
                <c:pt idx="791">
                  <c:v>43761</c:v>
                </c:pt>
                <c:pt idx="792">
                  <c:v>43762</c:v>
                </c:pt>
                <c:pt idx="793">
                  <c:v>43763</c:v>
                </c:pt>
                <c:pt idx="794">
                  <c:v>43764</c:v>
                </c:pt>
                <c:pt idx="795">
                  <c:v>43765</c:v>
                </c:pt>
                <c:pt idx="796">
                  <c:v>43766</c:v>
                </c:pt>
                <c:pt idx="797">
                  <c:v>43767</c:v>
                </c:pt>
                <c:pt idx="798">
                  <c:v>43768</c:v>
                </c:pt>
                <c:pt idx="799">
                  <c:v>43769</c:v>
                </c:pt>
                <c:pt idx="800">
                  <c:v>43770</c:v>
                </c:pt>
                <c:pt idx="801">
                  <c:v>43771</c:v>
                </c:pt>
                <c:pt idx="802">
                  <c:v>43772</c:v>
                </c:pt>
                <c:pt idx="803">
                  <c:v>43773</c:v>
                </c:pt>
                <c:pt idx="804">
                  <c:v>43774</c:v>
                </c:pt>
                <c:pt idx="805">
                  <c:v>43775</c:v>
                </c:pt>
                <c:pt idx="806">
                  <c:v>43776</c:v>
                </c:pt>
                <c:pt idx="807">
                  <c:v>43777</c:v>
                </c:pt>
                <c:pt idx="808">
                  <c:v>43778</c:v>
                </c:pt>
                <c:pt idx="809">
                  <c:v>43779</c:v>
                </c:pt>
                <c:pt idx="810">
                  <c:v>43780</c:v>
                </c:pt>
                <c:pt idx="811">
                  <c:v>43781</c:v>
                </c:pt>
                <c:pt idx="812">
                  <c:v>43782</c:v>
                </c:pt>
                <c:pt idx="813">
                  <c:v>43783</c:v>
                </c:pt>
                <c:pt idx="814">
                  <c:v>43784</c:v>
                </c:pt>
                <c:pt idx="815">
                  <c:v>43785</c:v>
                </c:pt>
                <c:pt idx="816">
                  <c:v>43786</c:v>
                </c:pt>
                <c:pt idx="817">
                  <c:v>43787</c:v>
                </c:pt>
                <c:pt idx="818">
                  <c:v>43788</c:v>
                </c:pt>
                <c:pt idx="819">
                  <c:v>43789</c:v>
                </c:pt>
                <c:pt idx="820">
                  <c:v>43790</c:v>
                </c:pt>
                <c:pt idx="821">
                  <c:v>43791</c:v>
                </c:pt>
                <c:pt idx="822">
                  <c:v>43792</c:v>
                </c:pt>
                <c:pt idx="823">
                  <c:v>43793</c:v>
                </c:pt>
                <c:pt idx="824">
                  <c:v>43794</c:v>
                </c:pt>
                <c:pt idx="825">
                  <c:v>43795</c:v>
                </c:pt>
                <c:pt idx="826">
                  <c:v>43796</c:v>
                </c:pt>
                <c:pt idx="827">
                  <c:v>43797</c:v>
                </c:pt>
                <c:pt idx="828">
                  <c:v>43798</c:v>
                </c:pt>
                <c:pt idx="829">
                  <c:v>43799</c:v>
                </c:pt>
              </c:numCache>
            </c:numRef>
          </c:cat>
          <c:val>
            <c:numRef>
              <c:f>'LME - Daily'!$E$3:$E$832</c:f>
              <c:numCache>
                <c:formatCode>0.00</c:formatCode>
                <c:ptCount val="830"/>
                <c:pt idx="0">
                  <c:v>27.3</c:v>
                </c:pt>
                <c:pt idx="1">
                  <c:v>28</c:v>
                </c:pt>
                <c:pt idx="2">
                  <c:v>27.9</c:v>
                </c:pt>
                <c:pt idx="3">
                  <c:v>28.5</c:v>
                </c:pt>
                <c:pt idx="4">
                  <c:v>28.5</c:v>
                </c:pt>
                <c:pt idx="5">
                  <c:v>29</c:v>
                </c:pt>
                <c:pt idx="6">
                  <c:v>28.5</c:v>
                </c:pt>
                <c:pt idx="7">
                  <c:v>28.5</c:v>
                </c:pt>
                <c:pt idx="8">
                  <c:v>28.3</c:v>
                </c:pt>
                <c:pt idx="9">
                  <c:v>28.3</c:v>
                </c:pt>
                <c:pt idx="10">
                  <c:v>28.004999999999999</c:v>
                </c:pt>
                <c:pt idx="11">
                  <c:v>28.5</c:v>
                </c:pt>
                <c:pt idx="12">
                  <c:v>28.3</c:v>
                </c:pt>
                <c:pt idx="13">
                  <c:v>28.5</c:v>
                </c:pt>
                <c:pt idx="14">
                  <c:v>28.1</c:v>
                </c:pt>
                <c:pt idx="15">
                  <c:v>28.75</c:v>
                </c:pt>
                <c:pt idx="16">
                  <c:v>28.9</c:v>
                </c:pt>
                <c:pt idx="17">
                  <c:v>28.4</c:v>
                </c:pt>
                <c:pt idx="18">
                  <c:v>28.75</c:v>
                </c:pt>
                <c:pt idx="19">
                  <c:v>28.5</c:v>
                </c:pt>
                <c:pt idx="20">
                  <c:v>28.8</c:v>
                </c:pt>
                <c:pt idx="21">
                  <c:v>28.5</c:v>
                </c:pt>
                <c:pt idx="22">
                  <c:v>28.5</c:v>
                </c:pt>
                <c:pt idx="23">
                  <c:v>28.8</c:v>
                </c:pt>
                <c:pt idx="24">
                  <c:v>28.7</c:v>
                </c:pt>
                <c:pt idx="25">
                  <c:v>29</c:v>
                </c:pt>
                <c:pt idx="26">
                  <c:v>29</c:v>
                </c:pt>
                <c:pt idx="27">
                  <c:v>29.25</c:v>
                </c:pt>
                <c:pt idx="28">
                  <c:v>29.2</c:v>
                </c:pt>
                <c:pt idx="29">
                  <c:v>29.5</c:v>
                </c:pt>
                <c:pt idx="30">
                  <c:v>29.5</c:v>
                </c:pt>
                <c:pt idx="31">
                  <c:v>29.5</c:v>
                </c:pt>
                <c:pt idx="32">
                  <c:v>29.5</c:v>
                </c:pt>
                <c:pt idx="33">
                  <c:v>29.75</c:v>
                </c:pt>
                <c:pt idx="34">
                  <c:v>30</c:v>
                </c:pt>
                <c:pt idx="35">
                  <c:v>30.25</c:v>
                </c:pt>
                <c:pt idx="36">
                  <c:v>30.25</c:v>
                </c:pt>
                <c:pt idx="37">
                  <c:v>29.75</c:v>
                </c:pt>
                <c:pt idx="38">
                  <c:v>29.75</c:v>
                </c:pt>
                <c:pt idx="39">
                  <c:v>30</c:v>
                </c:pt>
                <c:pt idx="40">
                  <c:v>29.75</c:v>
                </c:pt>
                <c:pt idx="41">
                  <c:v>30.25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31</c:v>
                </c:pt>
                <c:pt idx="46">
                  <c:v>30.75</c:v>
                </c:pt>
                <c:pt idx="47">
                  <c:v>31</c:v>
                </c:pt>
                <c:pt idx="48">
                  <c:v>31</c:v>
                </c:pt>
                <c:pt idx="49">
                  <c:v>31.5</c:v>
                </c:pt>
                <c:pt idx="50">
                  <c:v>31.75</c:v>
                </c:pt>
                <c:pt idx="51">
                  <c:v>31.5</c:v>
                </c:pt>
                <c:pt idx="52">
                  <c:v>32</c:v>
                </c:pt>
                <c:pt idx="53">
                  <c:v>32.25</c:v>
                </c:pt>
                <c:pt idx="54">
                  <c:v>32.4</c:v>
                </c:pt>
                <c:pt idx="55">
                  <c:v>32.5</c:v>
                </c:pt>
                <c:pt idx="56">
                  <c:v>32.25</c:v>
                </c:pt>
                <c:pt idx="57">
                  <c:v>32.5</c:v>
                </c:pt>
                <c:pt idx="58">
                  <c:v>32.700000000000003</c:v>
                </c:pt>
                <c:pt idx="59">
                  <c:v>32.51</c:v>
                </c:pt>
                <c:pt idx="60">
                  <c:v>32.5</c:v>
                </c:pt>
                <c:pt idx="61">
                  <c:v>32.75</c:v>
                </c:pt>
                <c:pt idx="62">
                  <c:v>32.9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33.25</c:v>
                </c:pt>
                <c:pt idx="69">
                  <c:v>33.4</c:v>
                </c:pt>
                <c:pt idx="70">
                  <c:v>33.6</c:v>
                </c:pt>
                <c:pt idx="71">
                  <c:v>34.700000000000003</c:v>
                </c:pt>
                <c:pt idx="72">
                  <c:v>35</c:v>
                </c:pt>
                <c:pt idx="73">
                  <c:v>35.25</c:v>
                </c:pt>
                <c:pt idx="74">
                  <c:v>35.5</c:v>
                </c:pt>
                <c:pt idx="75">
                  <c:v>35.5</c:v>
                </c:pt>
                <c:pt idx="76">
                  <c:v>36</c:v>
                </c:pt>
                <c:pt idx="77">
                  <c:v>36</c:v>
                </c:pt>
                <c:pt idx="78">
                  <c:v>36.25</c:v>
                </c:pt>
                <c:pt idx="79">
                  <c:v>36.25</c:v>
                </c:pt>
                <c:pt idx="80">
                  <c:v>36.75</c:v>
                </c:pt>
                <c:pt idx="81">
                  <c:v>37.25</c:v>
                </c:pt>
                <c:pt idx="82">
                  <c:v>37.25</c:v>
                </c:pt>
                <c:pt idx="83">
                  <c:v>37.25</c:v>
                </c:pt>
                <c:pt idx="84">
                  <c:v>37.75</c:v>
                </c:pt>
                <c:pt idx="85">
                  <c:v>37.75</c:v>
                </c:pt>
                <c:pt idx="86">
                  <c:v>37.75</c:v>
                </c:pt>
                <c:pt idx="87">
                  <c:v>38</c:v>
                </c:pt>
                <c:pt idx="88">
                  <c:v>38.5</c:v>
                </c:pt>
                <c:pt idx="89">
                  <c:v>39</c:v>
                </c:pt>
                <c:pt idx="90">
                  <c:v>39.75</c:v>
                </c:pt>
                <c:pt idx="91">
                  <c:v>39.9</c:v>
                </c:pt>
                <c:pt idx="92">
                  <c:v>42.5</c:v>
                </c:pt>
                <c:pt idx="93">
                  <c:v>42.75</c:v>
                </c:pt>
                <c:pt idx="94">
                  <c:v>43.25</c:v>
                </c:pt>
                <c:pt idx="95">
                  <c:v>43.5</c:v>
                </c:pt>
                <c:pt idx="96">
                  <c:v>44.5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49.5</c:v>
                </c:pt>
                <c:pt idx="103">
                  <c:v>50.25</c:v>
                </c:pt>
                <c:pt idx="104">
                  <c:v>51.25</c:v>
                </c:pt>
                <c:pt idx="105">
                  <c:v>51.25</c:v>
                </c:pt>
                <c:pt idx="106">
                  <c:v>51.1</c:v>
                </c:pt>
                <c:pt idx="107">
                  <c:v>51.1</c:v>
                </c:pt>
                <c:pt idx="108">
                  <c:v>51</c:v>
                </c:pt>
                <c:pt idx="109">
                  <c:v>51.1</c:v>
                </c:pt>
                <c:pt idx="110">
                  <c:v>52.5</c:v>
                </c:pt>
                <c:pt idx="111">
                  <c:v>52.5</c:v>
                </c:pt>
                <c:pt idx="112">
                  <c:v>52.5</c:v>
                </c:pt>
                <c:pt idx="113">
                  <c:v>53.25</c:v>
                </c:pt>
                <c:pt idx="114">
                  <c:v>53.5</c:v>
                </c:pt>
                <c:pt idx="115">
                  <c:v>53.5</c:v>
                </c:pt>
                <c:pt idx="116">
                  <c:v>53</c:v>
                </c:pt>
                <c:pt idx="117">
                  <c:v>53</c:v>
                </c:pt>
                <c:pt idx="118">
                  <c:v>53</c:v>
                </c:pt>
                <c:pt idx="119">
                  <c:v>54.25</c:v>
                </c:pt>
                <c:pt idx="120">
                  <c:v>54.25</c:v>
                </c:pt>
                <c:pt idx="121">
                  <c:v>54</c:v>
                </c:pt>
                <c:pt idx="122">
                  <c:v>54</c:v>
                </c:pt>
                <c:pt idx="123">
                  <c:v>54</c:v>
                </c:pt>
                <c:pt idx="124">
                  <c:v>55</c:v>
                </c:pt>
                <c:pt idx="125">
                  <c:v>55.25</c:v>
                </c:pt>
                <c:pt idx="126">
                  <c:v>54.6</c:v>
                </c:pt>
                <c:pt idx="127">
                  <c:v>56</c:v>
                </c:pt>
                <c:pt idx="128">
                  <c:v>55.505000000000003</c:v>
                </c:pt>
                <c:pt idx="129">
                  <c:v>56.5</c:v>
                </c:pt>
                <c:pt idx="130">
                  <c:v>56</c:v>
                </c:pt>
                <c:pt idx="131">
                  <c:v>55.75</c:v>
                </c:pt>
                <c:pt idx="132">
                  <c:v>55.5</c:v>
                </c:pt>
                <c:pt idx="133">
                  <c:v>56</c:v>
                </c:pt>
                <c:pt idx="134">
                  <c:v>55.5</c:v>
                </c:pt>
                <c:pt idx="135">
                  <c:v>55.5</c:v>
                </c:pt>
                <c:pt idx="136">
                  <c:v>55.5</c:v>
                </c:pt>
                <c:pt idx="137">
                  <c:v>55.25</c:v>
                </c:pt>
                <c:pt idx="138">
                  <c:v>55</c:v>
                </c:pt>
                <c:pt idx="139">
                  <c:v>55.5</c:v>
                </c:pt>
                <c:pt idx="140">
                  <c:v>55.25</c:v>
                </c:pt>
                <c:pt idx="141">
                  <c:v>55.25</c:v>
                </c:pt>
                <c:pt idx="142">
                  <c:v>55.25</c:v>
                </c:pt>
                <c:pt idx="143">
                  <c:v>55.5</c:v>
                </c:pt>
                <c:pt idx="144">
                  <c:v>55.25</c:v>
                </c:pt>
                <c:pt idx="145">
                  <c:v>55</c:v>
                </c:pt>
                <c:pt idx="146">
                  <c:v>55</c:v>
                </c:pt>
                <c:pt idx="147">
                  <c:v>52</c:v>
                </c:pt>
                <c:pt idx="148">
                  <c:v>55</c:v>
                </c:pt>
                <c:pt idx="149">
                  <c:v>55</c:v>
                </c:pt>
                <c:pt idx="150">
                  <c:v>54.5</c:v>
                </c:pt>
                <c:pt idx="151">
                  <c:v>54.5</c:v>
                </c:pt>
                <c:pt idx="152">
                  <c:v>54.5</c:v>
                </c:pt>
                <c:pt idx="153">
                  <c:v>54.5</c:v>
                </c:pt>
                <c:pt idx="154">
                  <c:v>54.5</c:v>
                </c:pt>
                <c:pt idx="155">
                  <c:v>55.5</c:v>
                </c:pt>
                <c:pt idx="156">
                  <c:v>55.5</c:v>
                </c:pt>
                <c:pt idx="157">
                  <c:v>54.505000000000003</c:v>
                </c:pt>
                <c:pt idx="158">
                  <c:v>54.5</c:v>
                </c:pt>
                <c:pt idx="159">
                  <c:v>55</c:v>
                </c:pt>
                <c:pt idx="160">
                  <c:v>54.75</c:v>
                </c:pt>
                <c:pt idx="161">
                  <c:v>54.75</c:v>
                </c:pt>
                <c:pt idx="162">
                  <c:v>55.5</c:v>
                </c:pt>
                <c:pt idx="163">
                  <c:v>56</c:v>
                </c:pt>
                <c:pt idx="164">
                  <c:v>56.25</c:v>
                </c:pt>
                <c:pt idx="165">
                  <c:v>56.5</c:v>
                </c:pt>
                <c:pt idx="166">
                  <c:v>56.2</c:v>
                </c:pt>
                <c:pt idx="167">
                  <c:v>56.5</c:v>
                </c:pt>
                <c:pt idx="168">
                  <c:v>56.5</c:v>
                </c:pt>
                <c:pt idx="169">
                  <c:v>56.25</c:v>
                </c:pt>
                <c:pt idx="170">
                  <c:v>56.25</c:v>
                </c:pt>
                <c:pt idx="171">
                  <c:v>56.5</c:v>
                </c:pt>
                <c:pt idx="172">
                  <c:v>56.5</c:v>
                </c:pt>
                <c:pt idx="173">
                  <c:v>56.5</c:v>
                </c:pt>
                <c:pt idx="174">
                  <c:v>57</c:v>
                </c:pt>
                <c:pt idx="175">
                  <c:v>56.75</c:v>
                </c:pt>
                <c:pt idx="176">
                  <c:v>56.75</c:v>
                </c:pt>
                <c:pt idx="177">
                  <c:v>58</c:v>
                </c:pt>
                <c:pt idx="178">
                  <c:v>58</c:v>
                </c:pt>
                <c:pt idx="179">
                  <c:v>58.5</c:v>
                </c:pt>
                <c:pt idx="180">
                  <c:v>58.5</c:v>
                </c:pt>
                <c:pt idx="181">
                  <c:v>58.005000000000003</c:v>
                </c:pt>
                <c:pt idx="182">
                  <c:v>58.5</c:v>
                </c:pt>
                <c:pt idx="183">
                  <c:v>59</c:v>
                </c:pt>
                <c:pt idx="184">
                  <c:v>59.5</c:v>
                </c:pt>
                <c:pt idx="185">
                  <c:v>59.5</c:v>
                </c:pt>
                <c:pt idx="186">
                  <c:v>60</c:v>
                </c:pt>
                <c:pt idx="187">
                  <c:v>60</c:v>
                </c:pt>
                <c:pt idx="188">
                  <c:v>59.5</c:v>
                </c:pt>
                <c:pt idx="189">
                  <c:v>58.75</c:v>
                </c:pt>
                <c:pt idx="190">
                  <c:v>59</c:v>
                </c:pt>
                <c:pt idx="191">
                  <c:v>61.5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59.5</c:v>
                </c:pt>
                <c:pt idx="196">
                  <c:v>59.5</c:v>
                </c:pt>
                <c:pt idx="197">
                  <c:v>59.5</c:v>
                </c:pt>
                <c:pt idx="198">
                  <c:v>59</c:v>
                </c:pt>
                <c:pt idx="199">
                  <c:v>58.5</c:v>
                </c:pt>
                <c:pt idx="200">
                  <c:v>59</c:v>
                </c:pt>
                <c:pt idx="201">
                  <c:v>59</c:v>
                </c:pt>
                <c:pt idx="202">
                  <c:v>58.5</c:v>
                </c:pt>
                <c:pt idx="203">
                  <c:v>58.5</c:v>
                </c:pt>
                <c:pt idx="204">
                  <c:v>57.5</c:v>
                </c:pt>
                <c:pt idx="205">
                  <c:v>57.5</c:v>
                </c:pt>
                <c:pt idx="206">
                  <c:v>57.5</c:v>
                </c:pt>
                <c:pt idx="207">
                  <c:v>57.5</c:v>
                </c:pt>
                <c:pt idx="208">
                  <c:v>57.5</c:v>
                </c:pt>
                <c:pt idx="209">
                  <c:v>57.5</c:v>
                </c:pt>
                <c:pt idx="210">
                  <c:v>50.5</c:v>
                </c:pt>
                <c:pt idx="211">
                  <c:v>58.5</c:v>
                </c:pt>
                <c:pt idx="212">
                  <c:v>59</c:v>
                </c:pt>
                <c:pt idx="213">
                  <c:v>56.95</c:v>
                </c:pt>
                <c:pt idx="214">
                  <c:v>57.5</c:v>
                </c:pt>
                <c:pt idx="215">
                  <c:v>57.5</c:v>
                </c:pt>
                <c:pt idx="216">
                  <c:v>57.5</c:v>
                </c:pt>
                <c:pt idx="217">
                  <c:v>55.75</c:v>
                </c:pt>
                <c:pt idx="218">
                  <c:v>57</c:v>
                </c:pt>
                <c:pt idx="219">
                  <c:v>57</c:v>
                </c:pt>
                <c:pt idx="220">
                  <c:v>57</c:v>
                </c:pt>
                <c:pt idx="221">
                  <c:v>56</c:v>
                </c:pt>
                <c:pt idx="222">
                  <c:v>58.5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61</c:v>
                </c:pt>
                <c:pt idx="228">
                  <c:v>61.5</c:v>
                </c:pt>
                <c:pt idx="229">
                  <c:v>61</c:v>
                </c:pt>
                <c:pt idx="230">
                  <c:v>61</c:v>
                </c:pt>
                <c:pt idx="231">
                  <c:v>61</c:v>
                </c:pt>
                <c:pt idx="232">
                  <c:v>61</c:v>
                </c:pt>
                <c:pt idx="233">
                  <c:v>61</c:v>
                </c:pt>
                <c:pt idx="234">
                  <c:v>61</c:v>
                </c:pt>
                <c:pt idx="235">
                  <c:v>61</c:v>
                </c:pt>
                <c:pt idx="236">
                  <c:v>61</c:v>
                </c:pt>
                <c:pt idx="237">
                  <c:v>61</c:v>
                </c:pt>
                <c:pt idx="238">
                  <c:v>60.8</c:v>
                </c:pt>
                <c:pt idx="239">
                  <c:v>60.8</c:v>
                </c:pt>
                <c:pt idx="240">
                  <c:v>60.8</c:v>
                </c:pt>
                <c:pt idx="241">
                  <c:v>62.5</c:v>
                </c:pt>
                <c:pt idx="242">
                  <c:v>60</c:v>
                </c:pt>
                <c:pt idx="243">
                  <c:v>60</c:v>
                </c:pt>
                <c:pt idx="244">
                  <c:v>59.5</c:v>
                </c:pt>
                <c:pt idx="245">
                  <c:v>59.5</c:v>
                </c:pt>
                <c:pt idx="246">
                  <c:v>59.5</c:v>
                </c:pt>
                <c:pt idx="247">
                  <c:v>59.5</c:v>
                </c:pt>
                <c:pt idx="248">
                  <c:v>59.3</c:v>
                </c:pt>
                <c:pt idx="249">
                  <c:v>59</c:v>
                </c:pt>
                <c:pt idx="250">
                  <c:v>59</c:v>
                </c:pt>
                <c:pt idx="251">
                  <c:v>59</c:v>
                </c:pt>
                <c:pt idx="252">
                  <c:v>59.5</c:v>
                </c:pt>
                <c:pt idx="253">
                  <c:v>59.5</c:v>
                </c:pt>
                <c:pt idx="254">
                  <c:v>58.75</c:v>
                </c:pt>
                <c:pt idx="255">
                  <c:v>59</c:v>
                </c:pt>
                <c:pt idx="256">
                  <c:v>59.5</c:v>
                </c:pt>
                <c:pt idx="257">
                  <c:v>59.5</c:v>
                </c:pt>
                <c:pt idx="258">
                  <c:v>59.5</c:v>
                </c:pt>
                <c:pt idx="259">
                  <c:v>58.25</c:v>
                </c:pt>
                <c:pt idx="260">
                  <c:v>59.75</c:v>
                </c:pt>
                <c:pt idx="261">
                  <c:v>59.75</c:v>
                </c:pt>
                <c:pt idx="262">
                  <c:v>59.75</c:v>
                </c:pt>
                <c:pt idx="263">
                  <c:v>60.25</c:v>
                </c:pt>
                <c:pt idx="264">
                  <c:v>62.5</c:v>
                </c:pt>
                <c:pt idx="265">
                  <c:v>60.5</c:v>
                </c:pt>
                <c:pt idx="266">
                  <c:v>61.25</c:v>
                </c:pt>
                <c:pt idx="267">
                  <c:v>59.5</c:v>
                </c:pt>
                <c:pt idx="268">
                  <c:v>60</c:v>
                </c:pt>
                <c:pt idx="269">
                  <c:v>60.5</c:v>
                </c:pt>
                <c:pt idx="270">
                  <c:v>59.25</c:v>
                </c:pt>
                <c:pt idx="271">
                  <c:v>60.5</c:v>
                </c:pt>
                <c:pt idx="272">
                  <c:v>60.5</c:v>
                </c:pt>
                <c:pt idx="273">
                  <c:v>61.5</c:v>
                </c:pt>
                <c:pt idx="274">
                  <c:v>60.5</c:v>
                </c:pt>
                <c:pt idx="275">
                  <c:v>61.75</c:v>
                </c:pt>
                <c:pt idx="276">
                  <c:v>61.5</c:v>
                </c:pt>
                <c:pt idx="277">
                  <c:v>61</c:v>
                </c:pt>
                <c:pt idx="278">
                  <c:v>61</c:v>
                </c:pt>
                <c:pt idx="279">
                  <c:v>61</c:v>
                </c:pt>
                <c:pt idx="280">
                  <c:v>61.5</c:v>
                </c:pt>
                <c:pt idx="281">
                  <c:v>61</c:v>
                </c:pt>
                <c:pt idx="282">
                  <c:v>61</c:v>
                </c:pt>
                <c:pt idx="283">
                  <c:v>60.25</c:v>
                </c:pt>
                <c:pt idx="284">
                  <c:v>61.25</c:v>
                </c:pt>
                <c:pt idx="285">
                  <c:v>61.25</c:v>
                </c:pt>
                <c:pt idx="286">
                  <c:v>61.5</c:v>
                </c:pt>
                <c:pt idx="287">
                  <c:v>61.5</c:v>
                </c:pt>
                <c:pt idx="288">
                  <c:v>61</c:v>
                </c:pt>
                <c:pt idx="289">
                  <c:v>61.5</c:v>
                </c:pt>
                <c:pt idx="290">
                  <c:v>62.5</c:v>
                </c:pt>
                <c:pt idx="291">
                  <c:v>64</c:v>
                </c:pt>
                <c:pt idx="292">
                  <c:v>64.5</c:v>
                </c:pt>
                <c:pt idx="293">
                  <c:v>68.5</c:v>
                </c:pt>
                <c:pt idx="294">
                  <c:v>65.5</c:v>
                </c:pt>
                <c:pt idx="295">
                  <c:v>66.5</c:v>
                </c:pt>
                <c:pt idx="296">
                  <c:v>67</c:v>
                </c:pt>
                <c:pt idx="297">
                  <c:v>68</c:v>
                </c:pt>
                <c:pt idx="298">
                  <c:v>66.099999999999994</c:v>
                </c:pt>
                <c:pt idx="299">
                  <c:v>70</c:v>
                </c:pt>
                <c:pt idx="300">
                  <c:v>70</c:v>
                </c:pt>
                <c:pt idx="301">
                  <c:v>75.099999999999994</c:v>
                </c:pt>
                <c:pt idx="302">
                  <c:v>74.5</c:v>
                </c:pt>
                <c:pt idx="303">
                  <c:v>73</c:v>
                </c:pt>
                <c:pt idx="304">
                  <c:v>72</c:v>
                </c:pt>
                <c:pt idx="305">
                  <c:v>72.5</c:v>
                </c:pt>
                <c:pt idx="306">
                  <c:v>72.5</c:v>
                </c:pt>
                <c:pt idx="307">
                  <c:v>72.5</c:v>
                </c:pt>
                <c:pt idx="308">
                  <c:v>74</c:v>
                </c:pt>
                <c:pt idx="309">
                  <c:v>75</c:v>
                </c:pt>
                <c:pt idx="310">
                  <c:v>75</c:v>
                </c:pt>
                <c:pt idx="311">
                  <c:v>75.5</c:v>
                </c:pt>
                <c:pt idx="312">
                  <c:v>75.5</c:v>
                </c:pt>
                <c:pt idx="313">
                  <c:v>75.5</c:v>
                </c:pt>
                <c:pt idx="314">
                  <c:v>75.5</c:v>
                </c:pt>
                <c:pt idx="315">
                  <c:v>75.5</c:v>
                </c:pt>
                <c:pt idx="316">
                  <c:v>75.5</c:v>
                </c:pt>
                <c:pt idx="317">
                  <c:v>75.5</c:v>
                </c:pt>
                <c:pt idx="318">
                  <c:v>75.5</c:v>
                </c:pt>
                <c:pt idx="319">
                  <c:v>75.5</c:v>
                </c:pt>
                <c:pt idx="320">
                  <c:v>75.5</c:v>
                </c:pt>
                <c:pt idx="321">
                  <c:v>75.5</c:v>
                </c:pt>
                <c:pt idx="322">
                  <c:v>75.5</c:v>
                </c:pt>
                <c:pt idx="323">
                  <c:v>75.5</c:v>
                </c:pt>
                <c:pt idx="324">
                  <c:v>78.5</c:v>
                </c:pt>
                <c:pt idx="325">
                  <c:v>77</c:v>
                </c:pt>
                <c:pt idx="326">
                  <c:v>77</c:v>
                </c:pt>
                <c:pt idx="327">
                  <c:v>77</c:v>
                </c:pt>
                <c:pt idx="328">
                  <c:v>80.5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80.25</c:v>
                </c:pt>
                <c:pt idx="334">
                  <c:v>80.25</c:v>
                </c:pt>
                <c:pt idx="335">
                  <c:v>80.25</c:v>
                </c:pt>
                <c:pt idx="336">
                  <c:v>80.25</c:v>
                </c:pt>
                <c:pt idx="337">
                  <c:v>80.25</c:v>
                </c:pt>
                <c:pt idx="338">
                  <c:v>80.75</c:v>
                </c:pt>
                <c:pt idx="339">
                  <c:v>80.75</c:v>
                </c:pt>
                <c:pt idx="340">
                  <c:v>81</c:v>
                </c:pt>
                <c:pt idx="341">
                  <c:v>81</c:v>
                </c:pt>
                <c:pt idx="342">
                  <c:v>81.5</c:v>
                </c:pt>
                <c:pt idx="343">
                  <c:v>81.5</c:v>
                </c:pt>
                <c:pt idx="344">
                  <c:v>81.5</c:v>
                </c:pt>
                <c:pt idx="345">
                  <c:v>81.5</c:v>
                </c:pt>
                <c:pt idx="346">
                  <c:v>81.5</c:v>
                </c:pt>
                <c:pt idx="347">
                  <c:v>82</c:v>
                </c:pt>
                <c:pt idx="348">
                  <c:v>82</c:v>
                </c:pt>
                <c:pt idx="349">
                  <c:v>80.5</c:v>
                </c:pt>
                <c:pt idx="350">
                  <c:v>79.5</c:v>
                </c:pt>
                <c:pt idx="351">
                  <c:v>80</c:v>
                </c:pt>
                <c:pt idx="352">
                  <c:v>82</c:v>
                </c:pt>
                <c:pt idx="353">
                  <c:v>81.5</c:v>
                </c:pt>
                <c:pt idx="354">
                  <c:v>81.5</c:v>
                </c:pt>
                <c:pt idx="355">
                  <c:v>81</c:v>
                </c:pt>
                <c:pt idx="356">
                  <c:v>81.25</c:v>
                </c:pt>
                <c:pt idx="357">
                  <c:v>81.25</c:v>
                </c:pt>
                <c:pt idx="358">
                  <c:v>79.5</c:v>
                </c:pt>
                <c:pt idx="359">
                  <c:v>80.75</c:v>
                </c:pt>
                <c:pt idx="360">
                  <c:v>83.25</c:v>
                </c:pt>
                <c:pt idx="361">
                  <c:v>83.5</c:v>
                </c:pt>
                <c:pt idx="362">
                  <c:v>84.5</c:v>
                </c:pt>
                <c:pt idx="363">
                  <c:v>84.5</c:v>
                </c:pt>
                <c:pt idx="364">
                  <c:v>84.5</c:v>
                </c:pt>
                <c:pt idx="365">
                  <c:v>85</c:v>
                </c:pt>
                <c:pt idx="366">
                  <c:v>85.5</c:v>
                </c:pt>
                <c:pt idx="367">
                  <c:v>87.25</c:v>
                </c:pt>
                <c:pt idx="368">
                  <c:v>88.5</c:v>
                </c:pt>
                <c:pt idx="369">
                  <c:v>88.5</c:v>
                </c:pt>
                <c:pt idx="370">
                  <c:v>90.5</c:v>
                </c:pt>
                <c:pt idx="371">
                  <c:v>95.5</c:v>
                </c:pt>
                <c:pt idx="372">
                  <c:v>95</c:v>
                </c:pt>
                <c:pt idx="373">
                  <c:v>94.75</c:v>
                </c:pt>
                <c:pt idx="374">
                  <c:v>94.25</c:v>
                </c:pt>
                <c:pt idx="375">
                  <c:v>94.25</c:v>
                </c:pt>
                <c:pt idx="376">
                  <c:v>93.5</c:v>
                </c:pt>
                <c:pt idx="377">
                  <c:v>93.75</c:v>
                </c:pt>
                <c:pt idx="378">
                  <c:v>93.25</c:v>
                </c:pt>
                <c:pt idx="379">
                  <c:v>88</c:v>
                </c:pt>
                <c:pt idx="380">
                  <c:v>91</c:v>
                </c:pt>
                <c:pt idx="381">
                  <c:v>91.5</c:v>
                </c:pt>
                <c:pt idx="382">
                  <c:v>91.5</c:v>
                </c:pt>
                <c:pt idx="383">
                  <c:v>91.5</c:v>
                </c:pt>
                <c:pt idx="384">
                  <c:v>91.5</c:v>
                </c:pt>
                <c:pt idx="385">
                  <c:v>91.5</c:v>
                </c:pt>
                <c:pt idx="386">
                  <c:v>92.25</c:v>
                </c:pt>
                <c:pt idx="387">
                  <c:v>91.5</c:v>
                </c:pt>
                <c:pt idx="388">
                  <c:v>91.5</c:v>
                </c:pt>
                <c:pt idx="389">
                  <c:v>91.5</c:v>
                </c:pt>
                <c:pt idx="390">
                  <c:v>91.5</c:v>
                </c:pt>
                <c:pt idx="391">
                  <c:v>91.5</c:v>
                </c:pt>
                <c:pt idx="392">
                  <c:v>91.5</c:v>
                </c:pt>
                <c:pt idx="393">
                  <c:v>91.5</c:v>
                </c:pt>
                <c:pt idx="394">
                  <c:v>88.5</c:v>
                </c:pt>
                <c:pt idx="395">
                  <c:v>88.75</c:v>
                </c:pt>
                <c:pt idx="396">
                  <c:v>88.75</c:v>
                </c:pt>
                <c:pt idx="397">
                  <c:v>88.75</c:v>
                </c:pt>
                <c:pt idx="398">
                  <c:v>88.75</c:v>
                </c:pt>
                <c:pt idx="399">
                  <c:v>90.5</c:v>
                </c:pt>
                <c:pt idx="400">
                  <c:v>90.5</c:v>
                </c:pt>
                <c:pt idx="401">
                  <c:v>89</c:v>
                </c:pt>
                <c:pt idx="402">
                  <c:v>89</c:v>
                </c:pt>
                <c:pt idx="403">
                  <c:v>89</c:v>
                </c:pt>
                <c:pt idx="404">
                  <c:v>89.5</c:v>
                </c:pt>
                <c:pt idx="405">
                  <c:v>90.25</c:v>
                </c:pt>
                <c:pt idx="406">
                  <c:v>91.5</c:v>
                </c:pt>
                <c:pt idx="407">
                  <c:v>91</c:v>
                </c:pt>
                <c:pt idx="408">
                  <c:v>91</c:v>
                </c:pt>
                <c:pt idx="409">
                  <c:v>91</c:v>
                </c:pt>
                <c:pt idx="410">
                  <c:v>91</c:v>
                </c:pt>
                <c:pt idx="411">
                  <c:v>91</c:v>
                </c:pt>
                <c:pt idx="412">
                  <c:v>92</c:v>
                </c:pt>
                <c:pt idx="413">
                  <c:v>91.5</c:v>
                </c:pt>
                <c:pt idx="414">
                  <c:v>91</c:v>
                </c:pt>
                <c:pt idx="415">
                  <c:v>91</c:v>
                </c:pt>
                <c:pt idx="416">
                  <c:v>91</c:v>
                </c:pt>
                <c:pt idx="417">
                  <c:v>90.75</c:v>
                </c:pt>
                <c:pt idx="418">
                  <c:v>89</c:v>
                </c:pt>
                <c:pt idx="419">
                  <c:v>90</c:v>
                </c:pt>
                <c:pt idx="420">
                  <c:v>88</c:v>
                </c:pt>
                <c:pt idx="421">
                  <c:v>87</c:v>
                </c:pt>
                <c:pt idx="422">
                  <c:v>85</c:v>
                </c:pt>
                <c:pt idx="423">
                  <c:v>84</c:v>
                </c:pt>
                <c:pt idx="424">
                  <c:v>83.5</c:v>
                </c:pt>
                <c:pt idx="425">
                  <c:v>82.5</c:v>
                </c:pt>
                <c:pt idx="426">
                  <c:v>81</c:v>
                </c:pt>
                <c:pt idx="427">
                  <c:v>81.25</c:v>
                </c:pt>
                <c:pt idx="428">
                  <c:v>81.5</c:v>
                </c:pt>
                <c:pt idx="429">
                  <c:v>81</c:v>
                </c:pt>
                <c:pt idx="430">
                  <c:v>80.5</c:v>
                </c:pt>
                <c:pt idx="431">
                  <c:v>80.25</c:v>
                </c:pt>
                <c:pt idx="432">
                  <c:v>81.25</c:v>
                </c:pt>
                <c:pt idx="433">
                  <c:v>79.5</c:v>
                </c:pt>
                <c:pt idx="434">
                  <c:v>79.3</c:v>
                </c:pt>
                <c:pt idx="435">
                  <c:v>79</c:v>
                </c:pt>
                <c:pt idx="436">
                  <c:v>79</c:v>
                </c:pt>
                <c:pt idx="437">
                  <c:v>79</c:v>
                </c:pt>
                <c:pt idx="438">
                  <c:v>78.5</c:v>
                </c:pt>
                <c:pt idx="439">
                  <c:v>77.8</c:v>
                </c:pt>
                <c:pt idx="440">
                  <c:v>75</c:v>
                </c:pt>
                <c:pt idx="441">
                  <c:v>76</c:v>
                </c:pt>
                <c:pt idx="442">
                  <c:v>72</c:v>
                </c:pt>
                <c:pt idx="443">
                  <c:v>72.5</c:v>
                </c:pt>
                <c:pt idx="444">
                  <c:v>72.5</c:v>
                </c:pt>
                <c:pt idx="445">
                  <c:v>73.25</c:v>
                </c:pt>
                <c:pt idx="446">
                  <c:v>70</c:v>
                </c:pt>
                <c:pt idx="447">
                  <c:v>70.5</c:v>
                </c:pt>
                <c:pt idx="448">
                  <c:v>70.5</c:v>
                </c:pt>
                <c:pt idx="449">
                  <c:v>70.5</c:v>
                </c:pt>
                <c:pt idx="450">
                  <c:v>68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67.25</c:v>
                </c:pt>
                <c:pt idx="463">
                  <c:v>66.099999999999994</c:v>
                </c:pt>
                <c:pt idx="464">
                  <c:v>64</c:v>
                </c:pt>
                <c:pt idx="465">
                  <c:v>59</c:v>
                </c:pt>
                <c:pt idx="466">
                  <c:v>55</c:v>
                </c:pt>
                <c:pt idx="467">
                  <c:v>56.5</c:v>
                </c:pt>
                <c:pt idx="468">
                  <c:v>61.5</c:v>
                </c:pt>
                <c:pt idx="469">
                  <c:v>62</c:v>
                </c:pt>
                <c:pt idx="470">
                  <c:v>64.25</c:v>
                </c:pt>
                <c:pt idx="471">
                  <c:v>64.25</c:v>
                </c:pt>
                <c:pt idx="472">
                  <c:v>64.25</c:v>
                </c:pt>
                <c:pt idx="473">
                  <c:v>64.5</c:v>
                </c:pt>
                <c:pt idx="474">
                  <c:v>64.5</c:v>
                </c:pt>
                <c:pt idx="475">
                  <c:v>64.5</c:v>
                </c:pt>
                <c:pt idx="476">
                  <c:v>64.5</c:v>
                </c:pt>
                <c:pt idx="477">
                  <c:v>64.5</c:v>
                </c:pt>
                <c:pt idx="478">
                  <c:v>64.5</c:v>
                </c:pt>
                <c:pt idx="479">
                  <c:v>64.5</c:v>
                </c:pt>
                <c:pt idx="480">
                  <c:v>64.5</c:v>
                </c:pt>
                <c:pt idx="481">
                  <c:v>65.25</c:v>
                </c:pt>
                <c:pt idx="482">
                  <c:v>65.25</c:v>
                </c:pt>
                <c:pt idx="483">
                  <c:v>64.5</c:v>
                </c:pt>
                <c:pt idx="484">
                  <c:v>64.5</c:v>
                </c:pt>
                <c:pt idx="485">
                  <c:v>64.5</c:v>
                </c:pt>
                <c:pt idx="486">
                  <c:v>64.5</c:v>
                </c:pt>
                <c:pt idx="487">
                  <c:v>62.5</c:v>
                </c:pt>
                <c:pt idx="488">
                  <c:v>62.5</c:v>
                </c:pt>
                <c:pt idx="489">
                  <c:v>61.75</c:v>
                </c:pt>
                <c:pt idx="490">
                  <c:v>61.75</c:v>
                </c:pt>
                <c:pt idx="491">
                  <c:v>62.75</c:v>
                </c:pt>
                <c:pt idx="492">
                  <c:v>62.75</c:v>
                </c:pt>
                <c:pt idx="493">
                  <c:v>62.75</c:v>
                </c:pt>
                <c:pt idx="494">
                  <c:v>62.75</c:v>
                </c:pt>
                <c:pt idx="495">
                  <c:v>62.75</c:v>
                </c:pt>
                <c:pt idx="496">
                  <c:v>62.75</c:v>
                </c:pt>
                <c:pt idx="497">
                  <c:v>60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62</c:v>
                </c:pt>
                <c:pt idx="502">
                  <c:v>62</c:v>
                </c:pt>
                <c:pt idx="503">
                  <c:v>62</c:v>
                </c:pt>
                <c:pt idx="504">
                  <c:v>58</c:v>
                </c:pt>
                <c:pt idx="505">
                  <c:v>58</c:v>
                </c:pt>
                <c:pt idx="506" formatCode="General">
                  <c:v>55</c:v>
                </c:pt>
                <c:pt idx="507" formatCode="General">
                  <c:v>55.5</c:v>
                </c:pt>
                <c:pt idx="508" formatCode="General">
                  <c:v>57</c:v>
                </c:pt>
                <c:pt idx="509" formatCode="General">
                  <c:v>55.5</c:v>
                </c:pt>
                <c:pt idx="510" formatCode="General">
                  <c:v>57</c:v>
                </c:pt>
                <c:pt idx="511" formatCode="General">
                  <c:v>58</c:v>
                </c:pt>
                <c:pt idx="512" formatCode="General">
                  <c:v>58.01</c:v>
                </c:pt>
                <c:pt idx="513" formatCode="General">
                  <c:v>62.5</c:v>
                </c:pt>
                <c:pt idx="514" formatCode="General">
                  <c:v>62.5</c:v>
                </c:pt>
                <c:pt idx="515" formatCode="General">
                  <c:v>62.5</c:v>
                </c:pt>
                <c:pt idx="516" formatCode="General">
                  <c:v>62.5</c:v>
                </c:pt>
                <c:pt idx="517" formatCode="General">
                  <c:v>58</c:v>
                </c:pt>
                <c:pt idx="518" formatCode="General">
                  <c:v>60.75</c:v>
                </c:pt>
                <c:pt idx="519" formatCode="General">
                  <c:v>60.75</c:v>
                </c:pt>
                <c:pt idx="520" formatCode="General">
                  <c:v>60.75</c:v>
                </c:pt>
                <c:pt idx="521" formatCode="General">
                  <c:v>60.75</c:v>
                </c:pt>
                <c:pt idx="522" formatCode="General">
                  <c:v>60.75</c:v>
                </c:pt>
                <c:pt idx="523" formatCode="General">
                  <c:v>60.75</c:v>
                </c:pt>
                <c:pt idx="524" formatCode="General">
                  <c:v>60</c:v>
                </c:pt>
                <c:pt idx="525" formatCode="General">
                  <c:v>60</c:v>
                </c:pt>
                <c:pt idx="526" formatCode="General">
                  <c:v>55</c:v>
                </c:pt>
                <c:pt idx="527" formatCode="General">
                  <c:v>52.75</c:v>
                </c:pt>
                <c:pt idx="528" formatCode="General">
                  <c:v>45</c:v>
                </c:pt>
                <c:pt idx="529" formatCode="General">
                  <c:v>46.75</c:v>
                </c:pt>
                <c:pt idx="530" formatCode="General">
                  <c:v>50.5</c:v>
                </c:pt>
                <c:pt idx="531" formatCode="General">
                  <c:v>52.5</c:v>
                </c:pt>
                <c:pt idx="532" formatCode="General">
                  <c:v>54.5</c:v>
                </c:pt>
                <c:pt idx="533" formatCode="General">
                  <c:v>51</c:v>
                </c:pt>
                <c:pt idx="534" formatCode="General">
                  <c:v>50.25</c:v>
                </c:pt>
                <c:pt idx="535" formatCode="General">
                  <c:v>51</c:v>
                </c:pt>
                <c:pt idx="536" formatCode="General">
                  <c:v>55</c:v>
                </c:pt>
                <c:pt idx="537" formatCode="General">
                  <c:v>55</c:v>
                </c:pt>
                <c:pt idx="538" formatCode="General">
                  <c:v>55</c:v>
                </c:pt>
                <c:pt idx="539" formatCode="General">
                  <c:v>55.25</c:v>
                </c:pt>
                <c:pt idx="540" formatCode="General">
                  <c:v>55.25</c:v>
                </c:pt>
                <c:pt idx="541" formatCode="General">
                  <c:v>55.25</c:v>
                </c:pt>
                <c:pt idx="542" formatCode="General">
                  <c:v>55.25</c:v>
                </c:pt>
                <c:pt idx="543" formatCode="General">
                  <c:v>55.25</c:v>
                </c:pt>
                <c:pt idx="544" formatCode="General">
                  <c:v>55.25</c:v>
                </c:pt>
                <c:pt idx="545" formatCode="General">
                  <c:v>55.25</c:v>
                </c:pt>
                <c:pt idx="546" formatCode="General">
                  <c:v>55.25</c:v>
                </c:pt>
                <c:pt idx="547" formatCode="General">
                  <c:v>55.25</c:v>
                </c:pt>
                <c:pt idx="548" formatCode="General">
                  <c:v>55.25</c:v>
                </c:pt>
                <c:pt idx="549" formatCode="General">
                  <c:v>55.25</c:v>
                </c:pt>
                <c:pt idx="550" formatCode="General">
                  <c:v>55.25</c:v>
                </c:pt>
                <c:pt idx="551" formatCode="General">
                  <c:v>55.25</c:v>
                </c:pt>
                <c:pt idx="552" formatCode="General">
                  <c:v>55.25</c:v>
                </c:pt>
                <c:pt idx="553" formatCode="General">
                  <c:v>55.25</c:v>
                </c:pt>
                <c:pt idx="554" formatCode="General">
                  <c:v>55.25</c:v>
                </c:pt>
                <c:pt idx="555" formatCode="General">
                  <c:v>55.25</c:v>
                </c:pt>
                <c:pt idx="556" formatCode="General">
                  <c:v>55.25</c:v>
                </c:pt>
                <c:pt idx="557" formatCode="General">
                  <c:v>55.25</c:v>
                </c:pt>
                <c:pt idx="558" formatCode="General">
                  <c:v>55.25</c:v>
                </c:pt>
                <c:pt idx="559" formatCode="General">
                  <c:v>52</c:v>
                </c:pt>
                <c:pt idx="560" formatCode="General">
                  <c:v>58</c:v>
                </c:pt>
                <c:pt idx="561" formatCode="General">
                  <c:v>56</c:v>
                </c:pt>
                <c:pt idx="562" formatCode="General">
                  <c:v>55</c:v>
                </c:pt>
                <c:pt idx="563" formatCode="General">
                  <c:v>55</c:v>
                </c:pt>
                <c:pt idx="564" formatCode="General">
                  <c:v>55.5</c:v>
                </c:pt>
                <c:pt idx="566" formatCode="General">
                  <c:v>55.5</c:v>
                </c:pt>
                <c:pt idx="567" formatCode="General">
                  <c:v>55.5</c:v>
                </c:pt>
                <c:pt idx="568" formatCode="General">
                  <c:v>55.5</c:v>
                </c:pt>
                <c:pt idx="569" formatCode="General">
                  <c:v>41.5</c:v>
                </c:pt>
                <c:pt idx="570" formatCode="General">
                  <c:v>47</c:v>
                </c:pt>
                <c:pt idx="571" formatCode="General">
                  <c:v>45</c:v>
                </c:pt>
                <c:pt idx="572" formatCode="General">
                  <c:v>45</c:v>
                </c:pt>
                <c:pt idx="573" formatCode="General">
                  <c:v>44</c:v>
                </c:pt>
                <c:pt idx="574" formatCode="General">
                  <c:v>42</c:v>
                </c:pt>
                <c:pt idx="575" formatCode="General">
                  <c:v>42</c:v>
                </c:pt>
                <c:pt idx="576" formatCode="General">
                  <c:v>42</c:v>
                </c:pt>
                <c:pt idx="577" formatCode="General">
                  <c:v>40</c:v>
                </c:pt>
                <c:pt idx="578" formatCode="General">
                  <c:v>39</c:v>
                </c:pt>
                <c:pt idx="579" formatCode="General">
                  <c:v>38</c:v>
                </c:pt>
                <c:pt idx="580" formatCode="General">
                  <c:v>38</c:v>
                </c:pt>
                <c:pt idx="581" formatCode="General">
                  <c:v>38</c:v>
                </c:pt>
                <c:pt idx="582" formatCode="General">
                  <c:v>38</c:v>
                </c:pt>
                <c:pt idx="583" formatCode="General">
                  <c:v>36</c:v>
                </c:pt>
                <c:pt idx="584" formatCode="General">
                  <c:v>36</c:v>
                </c:pt>
                <c:pt idx="585" formatCode="General">
                  <c:v>36</c:v>
                </c:pt>
                <c:pt idx="586" formatCode="General">
                  <c:v>36</c:v>
                </c:pt>
                <c:pt idx="587" formatCode="General">
                  <c:v>36</c:v>
                </c:pt>
                <c:pt idx="588" formatCode="General">
                  <c:v>36</c:v>
                </c:pt>
                <c:pt idx="589" formatCode="General">
                  <c:v>36</c:v>
                </c:pt>
                <c:pt idx="590" formatCode="General">
                  <c:v>34</c:v>
                </c:pt>
                <c:pt idx="591" formatCode="General">
                  <c:v>34</c:v>
                </c:pt>
                <c:pt idx="592" formatCode="General">
                  <c:v>34</c:v>
                </c:pt>
                <c:pt idx="593" formatCode="General">
                  <c:v>33</c:v>
                </c:pt>
                <c:pt idx="594" formatCode="General">
                  <c:v>33</c:v>
                </c:pt>
                <c:pt idx="595" formatCode="General">
                  <c:v>33</c:v>
                </c:pt>
                <c:pt idx="596" formatCode="General">
                  <c:v>33</c:v>
                </c:pt>
                <c:pt idx="597" formatCode="General">
                  <c:v>32</c:v>
                </c:pt>
                <c:pt idx="598" formatCode="General">
                  <c:v>32</c:v>
                </c:pt>
                <c:pt idx="599" formatCode="General">
                  <c:v>32</c:v>
                </c:pt>
                <c:pt idx="600" formatCode="General">
                  <c:v>31</c:v>
                </c:pt>
                <c:pt idx="601" formatCode="General">
                  <c:v>31</c:v>
                </c:pt>
                <c:pt idx="602" formatCode="General">
                  <c:v>31</c:v>
                </c:pt>
                <c:pt idx="603" formatCode="General">
                  <c:v>31</c:v>
                </c:pt>
                <c:pt idx="604" formatCode="General">
                  <c:v>31</c:v>
                </c:pt>
                <c:pt idx="605" formatCode="General">
                  <c:v>31</c:v>
                </c:pt>
                <c:pt idx="606" formatCode="General">
                  <c:v>33</c:v>
                </c:pt>
                <c:pt idx="607" formatCode="General">
                  <c:v>33</c:v>
                </c:pt>
                <c:pt idx="608" formatCode="General">
                  <c:v>33</c:v>
                </c:pt>
                <c:pt idx="609" formatCode="General">
                  <c:v>33</c:v>
                </c:pt>
                <c:pt idx="610" formatCode="General">
                  <c:v>34</c:v>
                </c:pt>
                <c:pt idx="611">
                  <c:v>33</c:v>
                </c:pt>
                <c:pt idx="612">
                  <c:v>33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32</c:v>
                </c:pt>
                <c:pt idx="620">
                  <c:v>31</c:v>
                </c:pt>
                <c:pt idx="621">
                  <c:v>30</c:v>
                </c:pt>
                <c:pt idx="622">
                  <c:v>30</c:v>
                </c:pt>
                <c:pt idx="623">
                  <c:v>31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31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33</c:v>
                </c:pt>
                <c:pt idx="637">
                  <c:v>33</c:v>
                </c:pt>
                <c:pt idx="638">
                  <c:v>33.5</c:v>
                </c:pt>
                <c:pt idx="639">
                  <c:v>33.5</c:v>
                </c:pt>
                <c:pt idx="640">
                  <c:v>34</c:v>
                </c:pt>
                <c:pt idx="641">
                  <c:v>36</c:v>
                </c:pt>
                <c:pt idx="642">
                  <c:v>35.5</c:v>
                </c:pt>
                <c:pt idx="643">
                  <c:v>34.549999999999997</c:v>
                </c:pt>
                <c:pt idx="644">
                  <c:v>35.5</c:v>
                </c:pt>
                <c:pt idx="645">
                  <c:v>35.5</c:v>
                </c:pt>
                <c:pt idx="648" formatCode="General">
                  <c:v>34.75</c:v>
                </c:pt>
                <c:pt idx="649" formatCode="General">
                  <c:v>34.75</c:v>
                </c:pt>
                <c:pt idx="650" formatCode="General">
                  <c:v>34.75</c:v>
                </c:pt>
                <c:pt idx="651" formatCode="General">
                  <c:v>34.75</c:v>
                </c:pt>
                <c:pt idx="652" formatCode="General">
                  <c:v>34.75</c:v>
                </c:pt>
                <c:pt idx="653" formatCode="General">
                  <c:v>34.75</c:v>
                </c:pt>
                <c:pt idx="654" formatCode="General">
                  <c:v>34.75</c:v>
                </c:pt>
                <c:pt idx="655" formatCode="General">
                  <c:v>34.75</c:v>
                </c:pt>
                <c:pt idx="656" formatCode="General">
                  <c:v>34.75</c:v>
                </c:pt>
                <c:pt idx="658" formatCode="General">
                  <c:v>34.75</c:v>
                </c:pt>
                <c:pt idx="659" formatCode="General">
                  <c:v>34.75</c:v>
                </c:pt>
                <c:pt idx="660" formatCode="General">
                  <c:v>34.75</c:v>
                </c:pt>
                <c:pt idx="661" formatCode="General">
                  <c:v>34.75</c:v>
                </c:pt>
                <c:pt idx="662" formatCode="General">
                  <c:v>34.75</c:v>
                </c:pt>
                <c:pt idx="663" formatCode="General">
                  <c:v>34.75</c:v>
                </c:pt>
                <c:pt idx="664" formatCode="General">
                  <c:v>34.75</c:v>
                </c:pt>
                <c:pt idx="665" formatCode="General">
                  <c:v>34.75</c:v>
                </c:pt>
                <c:pt idx="666" formatCode="General">
                  <c:v>34.75</c:v>
                </c:pt>
                <c:pt idx="667" formatCode="General">
                  <c:v>34.75</c:v>
                </c:pt>
                <c:pt idx="668" formatCode="General">
                  <c:v>34.75</c:v>
                </c:pt>
                <c:pt idx="669" formatCode="General">
                  <c:v>34.5</c:v>
                </c:pt>
                <c:pt idx="670" formatCode="General">
                  <c:v>34.5</c:v>
                </c:pt>
                <c:pt idx="671" formatCode="General">
                  <c:v>34</c:v>
                </c:pt>
                <c:pt idx="673" formatCode="General">
                  <c:v>34</c:v>
                </c:pt>
                <c:pt idx="674" formatCode="General">
                  <c:v>34</c:v>
                </c:pt>
                <c:pt idx="675" formatCode="General">
                  <c:v>34</c:v>
                </c:pt>
                <c:pt idx="676" formatCode="General">
                  <c:v>34</c:v>
                </c:pt>
                <c:pt idx="677" formatCode="General">
                  <c:v>32.5</c:v>
                </c:pt>
                <c:pt idx="678" formatCode="General">
                  <c:v>32.5</c:v>
                </c:pt>
                <c:pt idx="679" formatCode="General">
                  <c:v>32.5</c:v>
                </c:pt>
                <c:pt idx="680" formatCode="General">
                  <c:v>32.5</c:v>
                </c:pt>
                <c:pt idx="681" formatCode="General">
                  <c:v>28</c:v>
                </c:pt>
                <c:pt idx="682" formatCode="General">
                  <c:v>28</c:v>
                </c:pt>
                <c:pt idx="683" formatCode="General">
                  <c:v>28</c:v>
                </c:pt>
                <c:pt idx="684" formatCode="General">
                  <c:v>28</c:v>
                </c:pt>
                <c:pt idx="685" formatCode="General">
                  <c:v>28</c:v>
                </c:pt>
                <c:pt idx="686" formatCode="General">
                  <c:v>28</c:v>
                </c:pt>
                <c:pt idx="687" formatCode="General">
                  <c:v>28</c:v>
                </c:pt>
                <c:pt idx="688" formatCode="General">
                  <c:v>28</c:v>
                </c:pt>
                <c:pt idx="689" formatCode="General">
                  <c:v>28</c:v>
                </c:pt>
                <c:pt idx="690" formatCode="General">
                  <c:v>28</c:v>
                </c:pt>
                <c:pt idx="691" formatCode="General">
                  <c:v>28</c:v>
                </c:pt>
                <c:pt idx="692" formatCode="General">
                  <c:v>28</c:v>
                </c:pt>
                <c:pt idx="693" formatCode="General">
                  <c:v>28</c:v>
                </c:pt>
                <c:pt idx="694" formatCode="General">
                  <c:v>28</c:v>
                </c:pt>
                <c:pt idx="695" formatCode="General">
                  <c:v>29.5</c:v>
                </c:pt>
                <c:pt idx="696" formatCode="General">
                  <c:v>27.6</c:v>
                </c:pt>
                <c:pt idx="697" formatCode="General">
                  <c:v>29.5</c:v>
                </c:pt>
                <c:pt idx="698" formatCode="General">
                  <c:v>29.5</c:v>
                </c:pt>
                <c:pt idx="699" formatCode="General">
                  <c:v>29.5</c:v>
                </c:pt>
                <c:pt idx="700" formatCode="General">
                  <c:v>29.5</c:v>
                </c:pt>
                <c:pt idx="701" formatCode="General">
                  <c:v>29.5</c:v>
                </c:pt>
                <c:pt idx="702" formatCode="General">
                  <c:v>29.5</c:v>
                </c:pt>
                <c:pt idx="703" formatCode="General">
                  <c:v>28.5</c:v>
                </c:pt>
                <c:pt idx="704" formatCode="General">
                  <c:v>27.5</c:v>
                </c:pt>
                <c:pt idx="705" formatCode="General">
                  <c:v>27.5</c:v>
                </c:pt>
                <c:pt idx="706" formatCode="General">
                  <c:v>27.5</c:v>
                </c:pt>
                <c:pt idx="707" formatCode="General">
                  <c:v>28.5</c:v>
                </c:pt>
                <c:pt idx="708" formatCode="General">
                  <c:v>28.5</c:v>
                </c:pt>
                <c:pt idx="709" formatCode="General">
                  <c:v>28.5</c:v>
                </c:pt>
                <c:pt idx="710" formatCode="General">
                  <c:v>28.5</c:v>
                </c:pt>
                <c:pt idx="711" formatCode="General">
                  <c:v>28.5</c:v>
                </c:pt>
                <c:pt idx="712" formatCode="General">
                  <c:v>28.5</c:v>
                </c:pt>
                <c:pt idx="713" formatCode="General">
                  <c:v>28.5</c:v>
                </c:pt>
                <c:pt idx="714" formatCode="General">
                  <c:v>28.5</c:v>
                </c:pt>
                <c:pt idx="715" formatCode="General">
                  <c:v>28.5</c:v>
                </c:pt>
                <c:pt idx="716" formatCode="General">
                  <c:v>26</c:v>
                </c:pt>
                <c:pt idx="717" formatCode="General">
                  <c:v>26</c:v>
                </c:pt>
                <c:pt idx="718" formatCode="General">
                  <c:v>26</c:v>
                </c:pt>
                <c:pt idx="719" formatCode="General">
                  <c:v>26</c:v>
                </c:pt>
                <c:pt idx="720" formatCode="General">
                  <c:v>26</c:v>
                </c:pt>
                <c:pt idx="721" formatCode="General">
                  <c:v>26</c:v>
                </c:pt>
                <c:pt idx="722" formatCode="General">
                  <c:v>26.5</c:v>
                </c:pt>
                <c:pt idx="723" formatCode="General">
                  <c:v>28.3</c:v>
                </c:pt>
                <c:pt idx="724" formatCode="General">
                  <c:v>28.3</c:v>
                </c:pt>
                <c:pt idx="725" formatCode="General">
                  <c:v>28.5</c:v>
                </c:pt>
                <c:pt idx="726" formatCode="General">
                  <c:v>28.5</c:v>
                </c:pt>
                <c:pt idx="727" formatCode="General">
                  <c:v>30.5</c:v>
                </c:pt>
                <c:pt idx="728" formatCode="General">
                  <c:v>30.5</c:v>
                </c:pt>
                <c:pt idx="729" formatCode="General">
                  <c:v>30.5</c:v>
                </c:pt>
                <c:pt idx="730" formatCode="General">
                  <c:v>31.5</c:v>
                </c:pt>
                <c:pt idx="731" formatCode="General">
                  <c:v>31.5</c:v>
                </c:pt>
                <c:pt idx="732" formatCode="General">
                  <c:v>31.5</c:v>
                </c:pt>
                <c:pt idx="733" formatCode="General">
                  <c:v>31.5</c:v>
                </c:pt>
                <c:pt idx="734" formatCode="General">
                  <c:v>31.5</c:v>
                </c:pt>
                <c:pt idx="735" formatCode="General">
                  <c:v>31.5</c:v>
                </c:pt>
                <c:pt idx="736" formatCode="General">
                  <c:v>31.5</c:v>
                </c:pt>
                <c:pt idx="737" formatCode="General">
                  <c:v>31.5</c:v>
                </c:pt>
                <c:pt idx="738" formatCode="General">
                  <c:v>31.5</c:v>
                </c:pt>
                <c:pt idx="739" formatCode="General">
                  <c:v>31.5</c:v>
                </c:pt>
                <c:pt idx="740" formatCode="General">
                  <c:v>31.5</c:v>
                </c:pt>
                <c:pt idx="741" formatCode="General">
                  <c:v>35.5</c:v>
                </c:pt>
                <c:pt idx="742" formatCode="General">
                  <c:v>35.5</c:v>
                </c:pt>
                <c:pt idx="743" formatCode="General">
                  <c:v>35</c:v>
                </c:pt>
                <c:pt idx="744" formatCode="General">
                  <c:v>35.5</c:v>
                </c:pt>
                <c:pt idx="745" formatCode="General">
                  <c:v>35.25</c:v>
                </c:pt>
                <c:pt idx="746" formatCode="General">
                  <c:v>35.25</c:v>
                </c:pt>
                <c:pt idx="747" formatCode="General">
                  <c:v>36</c:v>
                </c:pt>
                <c:pt idx="748" formatCode="General">
                  <c:v>36.5</c:v>
                </c:pt>
                <c:pt idx="749" formatCode="General">
                  <c:v>36.5</c:v>
                </c:pt>
                <c:pt idx="751">
                  <c:v>28.216666666666669</c:v>
                </c:pt>
                <c:pt idx="752">
                  <c:v>29.823437499999997</c:v>
                </c:pt>
                <c:pt idx="753">
                  <c:v>29.823437499999997</c:v>
                </c:pt>
                <c:pt idx="754">
                  <c:v>29.823437499999997</c:v>
                </c:pt>
                <c:pt idx="755">
                  <c:v>29.823437499999997</c:v>
                </c:pt>
                <c:pt idx="756">
                  <c:v>29.823437499999997</c:v>
                </c:pt>
                <c:pt idx="757">
                  <c:v>29.823437499999997</c:v>
                </c:pt>
                <c:pt idx="758">
                  <c:v>29.823437499999997</c:v>
                </c:pt>
                <c:pt idx="759">
                  <c:v>29.823437499999997</c:v>
                </c:pt>
                <c:pt idx="760">
                  <c:v>29.823437499999997</c:v>
                </c:pt>
                <c:pt idx="761">
                  <c:v>29.823437499999997</c:v>
                </c:pt>
                <c:pt idx="762">
                  <c:v>29.823437499999997</c:v>
                </c:pt>
                <c:pt idx="763">
                  <c:v>29.823437499999997</c:v>
                </c:pt>
                <c:pt idx="764">
                  <c:v>29.823437499999997</c:v>
                </c:pt>
                <c:pt idx="765">
                  <c:v>29.823437499999997</c:v>
                </c:pt>
                <c:pt idx="766">
                  <c:v>29.823437499999997</c:v>
                </c:pt>
                <c:pt idx="767">
                  <c:v>29.823437499999997</c:v>
                </c:pt>
                <c:pt idx="768">
                  <c:v>29.823437499999997</c:v>
                </c:pt>
                <c:pt idx="769">
                  <c:v>29.823437499999997</c:v>
                </c:pt>
                <c:pt idx="770">
                  <c:v>29.823437499999997</c:v>
                </c:pt>
                <c:pt idx="771">
                  <c:v>29.823437499999997</c:v>
                </c:pt>
                <c:pt idx="772">
                  <c:v>29.823437499999997</c:v>
                </c:pt>
                <c:pt idx="773">
                  <c:v>29.823437499999997</c:v>
                </c:pt>
                <c:pt idx="774">
                  <c:v>29.823437499999997</c:v>
                </c:pt>
                <c:pt idx="775">
                  <c:v>29.823437499999997</c:v>
                </c:pt>
                <c:pt idx="776">
                  <c:v>29.823437499999997</c:v>
                </c:pt>
                <c:pt idx="777">
                  <c:v>29.823437499999997</c:v>
                </c:pt>
                <c:pt idx="778">
                  <c:v>29.823437499999997</c:v>
                </c:pt>
                <c:pt idx="779">
                  <c:v>29.823437499999997</c:v>
                </c:pt>
                <c:pt idx="780">
                  <c:v>29.823437499999997</c:v>
                </c:pt>
                <c:pt idx="781">
                  <c:v>29.823437499999997</c:v>
                </c:pt>
                <c:pt idx="782">
                  <c:v>29.823437499999997</c:v>
                </c:pt>
                <c:pt idx="783">
                  <c:v>29.823437499999997</c:v>
                </c:pt>
                <c:pt idx="784">
                  <c:v>29.823437499999997</c:v>
                </c:pt>
                <c:pt idx="785">
                  <c:v>29.823437499999997</c:v>
                </c:pt>
                <c:pt idx="786">
                  <c:v>29.823437499999997</c:v>
                </c:pt>
                <c:pt idx="787">
                  <c:v>29.823437499999997</c:v>
                </c:pt>
                <c:pt idx="788">
                  <c:v>29.823437499999997</c:v>
                </c:pt>
                <c:pt idx="789">
                  <c:v>29.823437499999997</c:v>
                </c:pt>
                <c:pt idx="790">
                  <c:v>29.823437499999997</c:v>
                </c:pt>
                <c:pt idx="791">
                  <c:v>29.823437499999997</c:v>
                </c:pt>
                <c:pt idx="792">
                  <c:v>29.823437499999997</c:v>
                </c:pt>
                <c:pt idx="793">
                  <c:v>29.823437499999997</c:v>
                </c:pt>
                <c:pt idx="794">
                  <c:v>29.823437499999997</c:v>
                </c:pt>
                <c:pt idx="795">
                  <c:v>29.823437499999997</c:v>
                </c:pt>
                <c:pt idx="796">
                  <c:v>29.823437499999997</c:v>
                </c:pt>
                <c:pt idx="797">
                  <c:v>29.823437499999997</c:v>
                </c:pt>
                <c:pt idx="798">
                  <c:v>29.823437499999997</c:v>
                </c:pt>
                <c:pt idx="799">
                  <c:v>29.823437499999997</c:v>
                </c:pt>
                <c:pt idx="800">
                  <c:v>29.823437499999997</c:v>
                </c:pt>
                <c:pt idx="801">
                  <c:v>29.823437499999997</c:v>
                </c:pt>
                <c:pt idx="802">
                  <c:v>29.823437499999997</c:v>
                </c:pt>
                <c:pt idx="803">
                  <c:v>29.823437499999997</c:v>
                </c:pt>
                <c:pt idx="804">
                  <c:v>29.823437499999997</c:v>
                </c:pt>
                <c:pt idx="805">
                  <c:v>29.823437499999997</c:v>
                </c:pt>
                <c:pt idx="806">
                  <c:v>29.823437499999997</c:v>
                </c:pt>
                <c:pt idx="807">
                  <c:v>29.823437499999997</c:v>
                </c:pt>
                <c:pt idx="808">
                  <c:v>29.823437499999997</c:v>
                </c:pt>
                <c:pt idx="809">
                  <c:v>29.823437499999997</c:v>
                </c:pt>
                <c:pt idx="810">
                  <c:v>29.823437499999997</c:v>
                </c:pt>
                <c:pt idx="811">
                  <c:v>29.823437499999997</c:v>
                </c:pt>
                <c:pt idx="812">
                  <c:v>29.823437499999997</c:v>
                </c:pt>
                <c:pt idx="813">
                  <c:v>29.823437499999997</c:v>
                </c:pt>
                <c:pt idx="814">
                  <c:v>29.823437499999997</c:v>
                </c:pt>
                <c:pt idx="815">
                  <c:v>29.823437499999997</c:v>
                </c:pt>
                <c:pt idx="816">
                  <c:v>29.823437499999997</c:v>
                </c:pt>
                <c:pt idx="817">
                  <c:v>29.823437499999997</c:v>
                </c:pt>
                <c:pt idx="818">
                  <c:v>29.823437499999997</c:v>
                </c:pt>
                <c:pt idx="819">
                  <c:v>29.823437499999997</c:v>
                </c:pt>
                <c:pt idx="820">
                  <c:v>29.823437499999997</c:v>
                </c:pt>
                <c:pt idx="821">
                  <c:v>29.823437499999997</c:v>
                </c:pt>
                <c:pt idx="822">
                  <c:v>29.823437499999997</c:v>
                </c:pt>
                <c:pt idx="823">
                  <c:v>29.823437499999997</c:v>
                </c:pt>
                <c:pt idx="824">
                  <c:v>29.823437499999997</c:v>
                </c:pt>
                <c:pt idx="825">
                  <c:v>29.823437499999997</c:v>
                </c:pt>
                <c:pt idx="826">
                  <c:v>29.823437499999997</c:v>
                </c:pt>
                <c:pt idx="827">
                  <c:v>29.823437499999997</c:v>
                </c:pt>
                <c:pt idx="828">
                  <c:v>29.823437499999997</c:v>
                </c:pt>
                <c:pt idx="829">
                  <c:v>29.823437499999997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4B-446E-827B-2FD4967B4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722848"/>
        <c:axId val="1236750784"/>
      </c:lineChart>
      <c:dateAx>
        <c:axId val="29363568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36928"/>
        <c:crosses val="autoZero"/>
        <c:auto val="1"/>
        <c:lblOffset val="100"/>
        <c:baseTimeUnit val="days"/>
      </c:dateAx>
      <c:valAx>
        <c:axId val="2936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35680"/>
        <c:crosses val="autoZero"/>
        <c:crossBetween val="between"/>
      </c:valAx>
      <c:valAx>
        <c:axId val="1236750784"/>
        <c:scaling>
          <c:orientation val="minMax"/>
          <c:min val="3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22848"/>
        <c:crosses val="max"/>
        <c:crossBetween val="between"/>
      </c:valAx>
      <c:dateAx>
        <c:axId val="1164722848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236750784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452543585457992E-2"/>
          <c:y val="0.91835384553123367"/>
          <c:w val="0.46542367121532552"/>
          <c:h val="6.4064266939527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'Oanda FX - Daily'!$A$3:$A$1875</c:f>
              <c:numCache>
                <c:formatCode>d\-mmm\-yy</c:formatCode>
                <c:ptCount val="1873"/>
                <c:pt idx="0">
                  <c:v>42675</c:v>
                </c:pt>
                <c:pt idx="1">
                  <c:v>42676</c:v>
                </c:pt>
                <c:pt idx="2">
                  <c:v>42677</c:v>
                </c:pt>
                <c:pt idx="3">
                  <c:v>42678</c:v>
                </c:pt>
                <c:pt idx="4">
                  <c:v>42679</c:v>
                </c:pt>
                <c:pt idx="5">
                  <c:v>42680</c:v>
                </c:pt>
                <c:pt idx="6">
                  <c:v>42681</c:v>
                </c:pt>
                <c:pt idx="7">
                  <c:v>42682</c:v>
                </c:pt>
                <c:pt idx="8">
                  <c:v>42683</c:v>
                </c:pt>
                <c:pt idx="9">
                  <c:v>42684</c:v>
                </c:pt>
                <c:pt idx="10">
                  <c:v>42685</c:v>
                </c:pt>
                <c:pt idx="11">
                  <c:v>42686</c:v>
                </c:pt>
                <c:pt idx="12">
                  <c:v>42687</c:v>
                </c:pt>
                <c:pt idx="13">
                  <c:v>42688</c:v>
                </c:pt>
                <c:pt idx="14">
                  <c:v>42689</c:v>
                </c:pt>
                <c:pt idx="15">
                  <c:v>42690</c:v>
                </c:pt>
                <c:pt idx="16">
                  <c:v>42691</c:v>
                </c:pt>
                <c:pt idx="17">
                  <c:v>42692</c:v>
                </c:pt>
                <c:pt idx="18">
                  <c:v>42693</c:v>
                </c:pt>
                <c:pt idx="19">
                  <c:v>42694</c:v>
                </c:pt>
                <c:pt idx="20">
                  <c:v>42695</c:v>
                </c:pt>
                <c:pt idx="21">
                  <c:v>42696</c:v>
                </c:pt>
                <c:pt idx="22">
                  <c:v>42697</c:v>
                </c:pt>
                <c:pt idx="23">
                  <c:v>42698</c:v>
                </c:pt>
                <c:pt idx="24">
                  <c:v>42699</c:v>
                </c:pt>
                <c:pt idx="25">
                  <c:v>42700</c:v>
                </c:pt>
                <c:pt idx="26">
                  <c:v>42701</c:v>
                </c:pt>
                <c:pt idx="27">
                  <c:v>42702</c:v>
                </c:pt>
                <c:pt idx="28">
                  <c:v>42703</c:v>
                </c:pt>
                <c:pt idx="29">
                  <c:v>42704</c:v>
                </c:pt>
                <c:pt idx="30">
                  <c:v>42705</c:v>
                </c:pt>
                <c:pt idx="31">
                  <c:v>42706</c:v>
                </c:pt>
                <c:pt idx="32">
                  <c:v>42707</c:v>
                </c:pt>
                <c:pt idx="33">
                  <c:v>42708</c:v>
                </c:pt>
                <c:pt idx="34">
                  <c:v>42709</c:v>
                </c:pt>
                <c:pt idx="35">
                  <c:v>42710</c:v>
                </c:pt>
                <c:pt idx="36">
                  <c:v>42711</c:v>
                </c:pt>
                <c:pt idx="37">
                  <c:v>42712</c:v>
                </c:pt>
                <c:pt idx="38">
                  <c:v>42713</c:v>
                </c:pt>
                <c:pt idx="39">
                  <c:v>42714</c:v>
                </c:pt>
                <c:pt idx="40">
                  <c:v>42715</c:v>
                </c:pt>
                <c:pt idx="41">
                  <c:v>42716</c:v>
                </c:pt>
                <c:pt idx="42">
                  <c:v>42717</c:v>
                </c:pt>
                <c:pt idx="43">
                  <c:v>42718</c:v>
                </c:pt>
                <c:pt idx="44">
                  <c:v>42719</c:v>
                </c:pt>
                <c:pt idx="45">
                  <c:v>42720</c:v>
                </c:pt>
                <c:pt idx="46">
                  <c:v>42721</c:v>
                </c:pt>
                <c:pt idx="47">
                  <c:v>42722</c:v>
                </c:pt>
                <c:pt idx="48">
                  <c:v>42723</c:v>
                </c:pt>
                <c:pt idx="49">
                  <c:v>42724</c:v>
                </c:pt>
                <c:pt idx="50">
                  <c:v>42725</c:v>
                </c:pt>
                <c:pt idx="51">
                  <c:v>42726</c:v>
                </c:pt>
                <c:pt idx="52">
                  <c:v>42727</c:v>
                </c:pt>
                <c:pt idx="53">
                  <c:v>42728</c:v>
                </c:pt>
                <c:pt idx="54">
                  <c:v>42729</c:v>
                </c:pt>
                <c:pt idx="55">
                  <c:v>42730</c:v>
                </c:pt>
                <c:pt idx="56">
                  <c:v>42731</c:v>
                </c:pt>
                <c:pt idx="57">
                  <c:v>42732</c:v>
                </c:pt>
                <c:pt idx="58">
                  <c:v>42733</c:v>
                </c:pt>
                <c:pt idx="59">
                  <c:v>42734</c:v>
                </c:pt>
                <c:pt idx="60">
                  <c:v>42735</c:v>
                </c:pt>
                <c:pt idx="61">
                  <c:v>42736</c:v>
                </c:pt>
                <c:pt idx="62">
                  <c:v>42737</c:v>
                </c:pt>
                <c:pt idx="63">
                  <c:v>42738</c:v>
                </c:pt>
                <c:pt idx="64">
                  <c:v>42739</c:v>
                </c:pt>
                <c:pt idx="65">
                  <c:v>42740</c:v>
                </c:pt>
                <c:pt idx="66">
                  <c:v>42741</c:v>
                </c:pt>
                <c:pt idx="67">
                  <c:v>42742</c:v>
                </c:pt>
                <c:pt idx="68">
                  <c:v>42743</c:v>
                </c:pt>
                <c:pt idx="69">
                  <c:v>42744</c:v>
                </c:pt>
                <c:pt idx="70">
                  <c:v>42745</c:v>
                </c:pt>
                <c:pt idx="71">
                  <c:v>42746</c:v>
                </c:pt>
                <c:pt idx="72">
                  <c:v>42747</c:v>
                </c:pt>
                <c:pt idx="73">
                  <c:v>42748</c:v>
                </c:pt>
                <c:pt idx="74">
                  <c:v>42749</c:v>
                </c:pt>
                <c:pt idx="75">
                  <c:v>42750</c:v>
                </c:pt>
                <c:pt idx="76">
                  <c:v>42751</c:v>
                </c:pt>
                <c:pt idx="77">
                  <c:v>42752</c:v>
                </c:pt>
                <c:pt idx="78">
                  <c:v>42753</c:v>
                </c:pt>
                <c:pt idx="79">
                  <c:v>42754</c:v>
                </c:pt>
                <c:pt idx="80">
                  <c:v>42755</c:v>
                </c:pt>
                <c:pt idx="81">
                  <c:v>42756</c:v>
                </c:pt>
                <c:pt idx="82">
                  <c:v>42757</c:v>
                </c:pt>
                <c:pt idx="83">
                  <c:v>42758</c:v>
                </c:pt>
                <c:pt idx="84">
                  <c:v>42759</c:v>
                </c:pt>
                <c:pt idx="85">
                  <c:v>42760</c:v>
                </c:pt>
                <c:pt idx="86">
                  <c:v>42761</c:v>
                </c:pt>
                <c:pt idx="87">
                  <c:v>42762</c:v>
                </c:pt>
                <c:pt idx="88">
                  <c:v>42763</c:v>
                </c:pt>
                <c:pt idx="89">
                  <c:v>42764</c:v>
                </c:pt>
                <c:pt idx="90">
                  <c:v>42765</c:v>
                </c:pt>
                <c:pt idx="91">
                  <c:v>42766</c:v>
                </c:pt>
                <c:pt idx="92">
                  <c:v>42767</c:v>
                </c:pt>
                <c:pt idx="93">
                  <c:v>42768</c:v>
                </c:pt>
                <c:pt idx="94">
                  <c:v>42769</c:v>
                </c:pt>
                <c:pt idx="95">
                  <c:v>42770</c:v>
                </c:pt>
                <c:pt idx="96">
                  <c:v>42771</c:v>
                </c:pt>
                <c:pt idx="97">
                  <c:v>42772</c:v>
                </c:pt>
                <c:pt idx="98">
                  <c:v>42773</c:v>
                </c:pt>
                <c:pt idx="99">
                  <c:v>42774</c:v>
                </c:pt>
                <c:pt idx="100">
                  <c:v>42775</c:v>
                </c:pt>
                <c:pt idx="101">
                  <c:v>42776</c:v>
                </c:pt>
                <c:pt idx="102">
                  <c:v>42777</c:v>
                </c:pt>
                <c:pt idx="103">
                  <c:v>42778</c:v>
                </c:pt>
                <c:pt idx="104">
                  <c:v>42779</c:v>
                </c:pt>
                <c:pt idx="105">
                  <c:v>42780</c:v>
                </c:pt>
                <c:pt idx="106">
                  <c:v>42781</c:v>
                </c:pt>
                <c:pt idx="107">
                  <c:v>42782</c:v>
                </c:pt>
                <c:pt idx="108">
                  <c:v>42783</c:v>
                </c:pt>
                <c:pt idx="109">
                  <c:v>42784</c:v>
                </c:pt>
                <c:pt idx="110">
                  <c:v>42785</c:v>
                </c:pt>
                <c:pt idx="111">
                  <c:v>42786</c:v>
                </c:pt>
                <c:pt idx="112">
                  <c:v>42787</c:v>
                </c:pt>
                <c:pt idx="113">
                  <c:v>42788</c:v>
                </c:pt>
                <c:pt idx="114">
                  <c:v>42789</c:v>
                </c:pt>
                <c:pt idx="115">
                  <c:v>42790</c:v>
                </c:pt>
                <c:pt idx="116">
                  <c:v>42791</c:v>
                </c:pt>
                <c:pt idx="117">
                  <c:v>42792</c:v>
                </c:pt>
                <c:pt idx="118">
                  <c:v>42793</c:v>
                </c:pt>
                <c:pt idx="119">
                  <c:v>42794</c:v>
                </c:pt>
                <c:pt idx="120">
                  <c:v>42795</c:v>
                </c:pt>
                <c:pt idx="121">
                  <c:v>42796</c:v>
                </c:pt>
                <c:pt idx="122">
                  <c:v>42797</c:v>
                </c:pt>
                <c:pt idx="123">
                  <c:v>42798</c:v>
                </c:pt>
                <c:pt idx="124">
                  <c:v>42799</c:v>
                </c:pt>
                <c:pt idx="125">
                  <c:v>42800</c:v>
                </c:pt>
                <c:pt idx="126">
                  <c:v>42801</c:v>
                </c:pt>
                <c:pt idx="127">
                  <c:v>42802</c:v>
                </c:pt>
                <c:pt idx="128">
                  <c:v>42803</c:v>
                </c:pt>
                <c:pt idx="129">
                  <c:v>42804</c:v>
                </c:pt>
                <c:pt idx="130">
                  <c:v>42805</c:v>
                </c:pt>
                <c:pt idx="131">
                  <c:v>42806</c:v>
                </c:pt>
                <c:pt idx="132">
                  <c:v>42807</c:v>
                </c:pt>
                <c:pt idx="133">
                  <c:v>42808</c:v>
                </c:pt>
                <c:pt idx="134">
                  <c:v>42809</c:v>
                </c:pt>
                <c:pt idx="135">
                  <c:v>42810</c:v>
                </c:pt>
                <c:pt idx="136">
                  <c:v>42811</c:v>
                </c:pt>
                <c:pt idx="137">
                  <c:v>42812</c:v>
                </c:pt>
                <c:pt idx="138">
                  <c:v>42813</c:v>
                </c:pt>
                <c:pt idx="139">
                  <c:v>42814</c:v>
                </c:pt>
                <c:pt idx="140">
                  <c:v>42815</c:v>
                </c:pt>
                <c:pt idx="141">
                  <c:v>42816</c:v>
                </c:pt>
                <c:pt idx="142">
                  <c:v>42817</c:v>
                </c:pt>
                <c:pt idx="143">
                  <c:v>42818</c:v>
                </c:pt>
                <c:pt idx="144">
                  <c:v>42819</c:v>
                </c:pt>
                <c:pt idx="145">
                  <c:v>42820</c:v>
                </c:pt>
                <c:pt idx="146">
                  <c:v>42821</c:v>
                </c:pt>
                <c:pt idx="147">
                  <c:v>42822</c:v>
                </c:pt>
                <c:pt idx="148">
                  <c:v>42823</c:v>
                </c:pt>
                <c:pt idx="149">
                  <c:v>42824</c:v>
                </c:pt>
                <c:pt idx="150">
                  <c:v>42825</c:v>
                </c:pt>
                <c:pt idx="151">
                  <c:v>42826</c:v>
                </c:pt>
                <c:pt idx="152">
                  <c:v>42827</c:v>
                </c:pt>
                <c:pt idx="153">
                  <c:v>42828</c:v>
                </c:pt>
                <c:pt idx="154">
                  <c:v>42829</c:v>
                </c:pt>
                <c:pt idx="155">
                  <c:v>42830</c:v>
                </c:pt>
                <c:pt idx="156">
                  <c:v>42831</c:v>
                </c:pt>
                <c:pt idx="157">
                  <c:v>42832</c:v>
                </c:pt>
                <c:pt idx="158">
                  <c:v>42833</c:v>
                </c:pt>
                <c:pt idx="159">
                  <c:v>42834</c:v>
                </c:pt>
                <c:pt idx="160">
                  <c:v>42835</c:v>
                </c:pt>
                <c:pt idx="161">
                  <c:v>42836</c:v>
                </c:pt>
                <c:pt idx="162">
                  <c:v>42837</c:v>
                </c:pt>
                <c:pt idx="163">
                  <c:v>42838</c:v>
                </c:pt>
                <c:pt idx="164">
                  <c:v>42839</c:v>
                </c:pt>
                <c:pt idx="165">
                  <c:v>42840</c:v>
                </c:pt>
                <c:pt idx="166">
                  <c:v>42841</c:v>
                </c:pt>
                <c:pt idx="167">
                  <c:v>42842</c:v>
                </c:pt>
                <c:pt idx="168">
                  <c:v>42843</c:v>
                </c:pt>
                <c:pt idx="169">
                  <c:v>42844</c:v>
                </c:pt>
                <c:pt idx="170">
                  <c:v>42845</c:v>
                </c:pt>
                <c:pt idx="171">
                  <c:v>42846</c:v>
                </c:pt>
                <c:pt idx="172">
                  <c:v>42847</c:v>
                </c:pt>
                <c:pt idx="173">
                  <c:v>42848</c:v>
                </c:pt>
                <c:pt idx="174">
                  <c:v>42849</c:v>
                </c:pt>
                <c:pt idx="175">
                  <c:v>42850</c:v>
                </c:pt>
                <c:pt idx="176">
                  <c:v>42851</c:v>
                </c:pt>
                <c:pt idx="177">
                  <c:v>42852</c:v>
                </c:pt>
                <c:pt idx="178">
                  <c:v>42853</c:v>
                </c:pt>
                <c:pt idx="179">
                  <c:v>42854</c:v>
                </c:pt>
                <c:pt idx="180">
                  <c:v>42855</c:v>
                </c:pt>
                <c:pt idx="181">
                  <c:v>42856</c:v>
                </c:pt>
                <c:pt idx="182">
                  <c:v>42857</c:v>
                </c:pt>
                <c:pt idx="183">
                  <c:v>42858</c:v>
                </c:pt>
                <c:pt idx="184">
                  <c:v>42859</c:v>
                </c:pt>
                <c:pt idx="185">
                  <c:v>42860</c:v>
                </c:pt>
                <c:pt idx="186">
                  <c:v>42861</c:v>
                </c:pt>
                <c:pt idx="187">
                  <c:v>42862</c:v>
                </c:pt>
                <c:pt idx="188">
                  <c:v>42863</c:v>
                </c:pt>
                <c:pt idx="189">
                  <c:v>42864</c:v>
                </c:pt>
                <c:pt idx="190">
                  <c:v>42865</c:v>
                </c:pt>
                <c:pt idx="191">
                  <c:v>42866</c:v>
                </c:pt>
                <c:pt idx="192">
                  <c:v>42867</c:v>
                </c:pt>
                <c:pt idx="193">
                  <c:v>42868</c:v>
                </c:pt>
                <c:pt idx="194">
                  <c:v>42869</c:v>
                </c:pt>
                <c:pt idx="195">
                  <c:v>42870</c:v>
                </c:pt>
                <c:pt idx="196">
                  <c:v>42871</c:v>
                </c:pt>
                <c:pt idx="197">
                  <c:v>42872</c:v>
                </c:pt>
                <c:pt idx="198">
                  <c:v>42873</c:v>
                </c:pt>
                <c:pt idx="199">
                  <c:v>42874</c:v>
                </c:pt>
                <c:pt idx="200">
                  <c:v>42875</c:v>
                </c:pt>
                <c:pt idx="201">
                  <c:v>42876</c:v>
                </c:pt>
                <c:pt idx="202">
                  <c:v>42877</c:v>
                </c:pt>
                <c:pt idx="203">
                  <c:v>42878</c:v>
                </c:pt>
                <c:pt idx="204">
                  <c:v>42879</c:v>
                </c:pt>
                <c:pt idx="205">
                  <c:v>42880</c:v>
                </c:pt>
                <c:pt idx="206">
                  <c:v>42881</c:v>
                </c:pt>
                <c:pt idx="207">
                  <c:v>42882</c:v>
                </c:pt>
                <c:pt idx="208">
                  <c:v>42883</c:v>
                </c:pt>
                <c:pt idx="209">
                  <c:v>42884</c:v>
                </c:pt>
                <c:pt idx="210">
                  <c:v>42885</c:v>
                </c:pt>
                <c:pt idx="211">
                  <c:v>42886</c:v>
                </c:pt>
                <c:pt idx="212">
                  <c:v>42887</c:v>
                </c:pt>
                <c:pt idx="213">
                  <c:v>42888</c:v>
                </c:pt>
                <c:pt idx="214">
                  <c:v>42889</c:v>
                </c:pt>
                <c:pt idx="215">
                  <c:v>42890</c:v>
                </c:pt>
                <c:pt idx="216">
                  <c:v>42891</c:v>
                </c:pt>
                <c:pt idx="217">
                  <c:v>42892</c:v>
                </c:pt>
                <c:pt idx="218">
                  <c:v>42893</c:v>
                </c:pt>
                <c:pt idx="219">
                  <c:v>42894</c:v>
                </c:pt>
                <c:pt idx="220">
                  <c:v>42895</c:v>
                </c:pt>
                <c:pt idx="221">
                  <c:v>42896</c:v>
                </c:pt>
                <c:pt idx="222">
                  <c:v>42897</c:v>
                </c:pt>
                <c:pt idx="223">
                  <c:v>42898</c:v>
                </c:pt>
                <c:pt idx="224">
                  <c:v>42899</c:v>
                </c:pt>
                <c:pt idx="225">
                  <c:v>42900</c:v>
                </c:pt>
                <c:pt idx="226">
                  <c:v>42901</c:v>
                </c:pt>
                <c:pt idx="227">
                  <c:v>42902</c:v>
                </c:pt>
                <c:pt idx="228">
                  <c:v>42903</c:v>
                </c:pt>
                <c:pt idx="229">
                  <c:v>42904</c:v>
                </c:pt>
                <c:pt idx="230">
                  <c:v>42905</c:v>
                </c:pt>
                <c:pt idx="231">
                  <c:v>42906</c:v>
                </c:pt>
                <c:pt idx="232">
                  <c:v>42907</c:v>
                </c:pt>
                <c:pt idx="233">
                  <c:v>42908</c:v>
                </c:pt>
                <c:pt idx="234">
                  <c:v>42909</c:v>
                </c:pt>
                <c:pt idx="235">
                  <c:v>42910</c:v>
                </c:pt>
                <c:pt idx="236">
                  <c:v>42911</c:v>
                </c:pt>
                <c:pt idx="237">
                  <c:v>42912</c:v>
                </c:pt>
                <c:pt idx="238">
                  <c:v>42913</c:v>
                </c:pt>
                <c:pt idx="239">
                  <c:v>42914</c:v>
                </c:pt>
                <c:pt idx="240">
                  <c:v>42915</c:v>
                </c:pt>
                <c:pt idx="241">
                  <c:v>42916</c:v>
                </c:pt>
                <c:pt idx="242">
                  <c:v>42917</c:v>
                </c:pt>
                <c:pt idx="243">
                  <c:v>42918</c:v>
                </c:pt>
                <c:pt idx="244">
                  <c:v>42919</c:v>
                </c:pt>
                <c:pt idx="245">
                  <c:v>42920</c:v>
                </c:pt>
                <c:pt idx="246">
                  <c:v>42921</c:v>
                </c:pt>
                <c:pt idx="247">
                  <c:v>42922</c:v>
                </c:pt>
                <c:pt idx="248">
                  <c:v>42923</c:v>
                </c:pt>
                <c:pt idx="249">
                  <c:v>42924</c:v>
                </c:pt>
                <c:pt idx="250">
                  <c:v>42925</c:v>
                </c:pt>
                <c:pt idx="251">
                  <c:v>42926</c:v>
                </c:pt>
                <c:pt idx="252">
                  <c:v>42927</c:v>
                </c:pt>
                <c:pt idx="253">
                  <c:v>42928</c:v>
                </c:pt>
                <c:pt idx="254">
                  <c:v>42929</c:v>
                </c:pt>
                <c:pt idx="255">
                  <c:v>42930</c:v>
                </c:pt>
                <c:pt idx="256">
                  <c:v>42931</c:v>
                </c:pt>
                <c:pt idx="257">
                  <c:v>42932</c:v>
                </c:pt>
                <c:pt idx="258">
                  <c:v>42933</c:v>
                </c:pt>
                <c:pt idx="259">
                  <c:v>42934</c:v>
                </c:pt>
                <c:pt idx="260">
                  <c:v>42935</c:v>
                </c:pt>
                <c:pt idx="261">
                  <c:v>42936</c:v>
                </c:pt>
                <c:pt idx="262">
                  <c:v>42937</c:v>
                </c:pt>
                <c:pt idx="263">
                  <c:v>42938</c:v>
                </c:pt>
                <c:pt idx="264">
                  <c:v>42939</c:v>
                </c:pt>
                <c:pt idx="265">
                  <c:v>42940</c:v>
                </c:pt>
                <c:pt idx="266">
                  <c:v>42941</c:v>
                </c:pt>
                <c:pt idx="267">
                  <c:v>42942</c:v>
                </c:pt>
                <c:pt idx="268">
                  <c:v>42943</c:v>
                </c:pt>
                <c:pt idx="269">
                  <c:v>42944</c:v>
                </c:pt>
                <c:pt idx="270">
                  <c:v>42945</c:v>
                </c:pt>
                <c:pt idx="271">
                  <c:v>42946</c:v>
                </c:pt>
                <c:pt idx="272">
                  <c:v>42947</c:v>
                </c:pt>
                <c:pt idx="273">
                  <c:v>42948</c:v>
                </c:pt>
                <c:pt idx="274">
                  <c:v>42949</c:v>
                </c:pt>
                <c:pt idx="275">
                  <c:v>42950</c:v>
                </c:pt>
                <c:pt idx="276">
                  <c:v>42951</c:v>
                </c:pt>
                <c:pt idx="277">
                  <c:v>42952</c:v>
                </c:pt>
                <c:pt idx="278">
                  <c:v>42953</c:v>
                </c:pt>
                <c:pt idx="279">
                  <c:v>42954</c:v>
                </c:pt>
                <c:pt idx="280">
                  <c:v>42955</c:v>
                </c:pt>
                <c:pt idx="281">
                  <c:v>42956</c:v>
                </c:pt>
                <c:pt idx="282">
                  <c:v>42957</c:v>
                </c:pt>
                <c:pt idx="283">
                  <c:v>42958</c:v>
                </c:pt>
                <c:pt idx="284">
                  <c:v>42959</c:v>
                </c:pt>
                <c:pt idx="285">
                  <c:v>42960</c:v>
                </c:pt>
                <c:pt idx="286">
                  <c:v>42961</c:v>
                </c:pt>
                <c:pt idx="287">
                  <c:v>42962</c:v>
                </c:pt>
                <c:pt idx="288">
                  <c:v>42963</c:v>
                </c:pt>
                <c:pt idx="289">
                  <c:v>42964</c:v>
                </c:pt>
                <c:pt idx="290">
                  <c:v>42965</c:v>
                </c:pt>
                <c:pt idx="291">
                  <c:v>42966</c:v>
                </c:pt>
                <c:pt idx="292">
                  <c:v>42967</c:v>
                </c:pt>
                <c:pt idx="293">
                  <c:v>42968</c:v>
                </c:pt>
                <c:pt idx="294">
                  <c:v>42969</c:v>
                </c:pt>
                <c:pt idx="295">
                  <c:v>42970</c:v>
                </c:pt>
                <c:pt idx="296">
                  <c:v>42971</c:v>
                </c:pt>
                <c:pt idx="297">
                  <c:v>42972</c:v>
                </c:pt>
                <c:pt idx="298">
                  <c:v>42973</c:v>
                </c:pt>
                <c:pt idx="299">
                  <c:v>42974</c:v>
                </c:pt>
                <c:pt idx="300">
                  <c:v>42975</c:v>
                </c:pt>
                <c:pt idx="301">
                  <c:v>42976</c:v>
                </c:pt>
                <c:pt idx="302">
                  <c:v>42977</c:v>
                </c:pt>
                <c:pt idx="303">
                  <c:v>42978</c:v>
                </c:pt>
                <c:pt idx="304">
                  <c:v>42979</c:v>
                </c:pt>
                <c:pt idx="305">
                  <c:v>42980</c:v>
                </c:pt>
                <c:pt idx="306">
                  <c:v>42981</c:v>
                </c:pt>
                <c:pt idx="307">
                  <c:v>42982</c:v>
                </c:pt>
                <c:pt idx="308">
                  <c:v>42983</c:v>
                </c:pt>
                <c:pt idx="309">
                  <c:v>42984</c:v>
                </c:pt>
                <c:pt idx="310">
                  <c:v>42985</c:v>
                </c:pt>
                <c:pt idx="311">
                  <c:v>42986</c:v>
                </c:pt>
                <c:pt idx="312">
                  <c:v>42987</c:v>
                </c:pt>
                <c:pt idx="313">
                  <c:v>42988</c:v>
                </c:pt>
                <c:pt idx="314">
                  <c:v>42989</c:v>
                </c:pt>
                <c:pt idx="315">
                  <c:v>42990</c:v>
                </c:pt>
                <c:pt idx="316">
                  <c:v>42991</c:v>
                </c:pt>
                <c:pt idx="317">
                  <c:v>42992</c:v>
                </c:pt>
                <c:pt idx="318">
                  <c:v>42993</c:v>
                </c:pt>
                <c:pt idx="319">
                  <c:v>42994</c:v>
                </c:pt>
                <c:pt idx="320">
                  <c:v>42995</c:v>
                </c:pt>
                <c:pt idx="321">
                  <c:v>42996</c:v>
                </c:pt>
                <c:pt idx="322">
                  <c:v>42997</c:v>
                </c:pt>
                <c:pt idx="323">
                  <c:v>42998</c:v>
                </c:pt>
                <c:pt idx="324">
                  <c:v>42999</c:v>
                </c:pt>
                <c:pt idx="325">
                  <c:v>43000</c:v>
                </c:pt>
                <c:pt idx="326">
                  <c:v>43001</c:v>
                </c:pt>
                <c:pt idx="327">
                  <c:v>43002</c:v>
                </c:pt>
                <c:pt idx="328">
                  <c:v>43003</c:v>
                </c:pt>
                <c:pt idx="329">
                  <c:v>43004</c:v>
                </c:pt>
                <c:pt idx="330">
                  <c:v>43005</c:v>
                </c:pt>
                <c:pt idx="331">
                  <c:v>43006</c:v>
                </c:pt>
                <c:pt idx="332">
                  <c:v>43007</c:v>
                </c:pt>
                <c:pt idx="333">
                  <c:v>43008</c:v>
                </c:pt>
                <c:pt idx="334">
                  <c:v>43009</c:v>
                </c:pt>
                <c:pt idx="335">
                  <c:v>43010</c:v>
                </c:pt>
                <c:pt idx="336">
                  <c:v>43011</c:v>
                </c:pt>
                <c:pt idx="337">
                  <c:v>43012</c:v>
                </c:pt>
                <c:pt idx="338">
                  <c:v>43013</c:v>
                </c:pt>
                <c:pt idx="339">
                  <c:v>43014</c:v>
                </c:pt>
                <c:pt idx="340">
                  <c:v>43015</c:v>
                </c:pt>
                <c:pt idx="341">
                  <c:v>43016</c:v>
                </c:pt>
                <c:pt idx="342">
                  <c:v>43017</c:v>
                </c:pt>
                <c:pt idx="343">
                  <c:v>43018</c:v>
                </c:pt>
                <c:pt idx="344">
                  <c:v>43019</c:v>
                </c:pt>
                <c:pt idx="345">
                  <c:v>43020</c:v>
                </c:pt>
                <c:pt idx="346">
                  <c:v>43021</c:v>
                </c:pt>
                <c:pt idx="347">
                  <c:v>43022</c:v>
                </c:pt>
                <c:pt idx="348">
                  <c:v>43023</c:v>
                </c:pt>
                <c:pt idx="349">
                  <c:v>43024</c:v>
                </c:pt>
                <c:pt idx="350">
                  <c:v>43025</c:v>
                </c:pt>
                <c:pt idx="351">
                  <c:v>43026</c:v>
                </c:pt>
                <c:pt idx="352">
                  <c:v>43027</c:v>
                </c:pt>
                <c:pt idx="353">
                  <c:v>43028</c:v>
                </c:pt>
                <c:pt idx="354">
                  <c:v>43029</c:v>
                </c:pt>
                <c:pt idx="355">
                  <c:v>43030</c:v>
                </c:pt>
                <c:pt idx="356">
                  <c:v>43031</c:v>
                </c:pt>
                <c:pt idx="357">
                  <c:v>43032</c:v>
                </c:pt>
                <c:pt idx="358">
                  <c:v>43033</c:v>
                </c:pt>
                <c:pt idx="359">
                  <c:v>43034</c:v>
                </c:pt>
                <c:pt idx="360">
                  <c:v>43035</c:v>
                </c:pt>
                <c:pt idx="361">
                  <c:v>43036</c:v>
                </c:pt>
                <c:pt idx="362">
                  <c:v>43037</c:v>
                </c:pt>
                <c:pt idx="363">
                  <c:v>43038</c:v>
                </c:pt>
                <c:pt idx="364">
                  <c:v>43039</c:v>
                </c:pt>
                <c:pt idx="365">
                  <c:v>43040</c:v>
                </c:pt>
                <c:pt idx="366">
                  <c:v>43041</c:v>
                </c:pt>
                <c:pt idx="367">
                  <c:v>43042</c:v>
                </c:pt>
                <c:pt idx="368">
                  <c:v>43043</c:v>
                </c:pt>
                <c:pt idx="369">
                  <c:v>43044</c:v>
                </c:pt>
                <c:pt idx="370">
                  <c:v>43045</c:v>
                </c:pt>
                <c:pt idx="371">
                  <c:v>43046</c:v>
                </c:pt>
                <c:pt idx="372">
                  <c:v>43047</c:v>
                </c:pt>
                <c:pt idx="373">
                  <c:v>43048</c:v>
                </c:pt>
                <c:pt idx="374">
                  <c:v>43049</c:v>
                </c:pt>
                <c:pt idx="375">
                  <c:v>43050</c:v>
                </c:pt>
                <c:pt idx="376">
                  <c:v>43051</c:v>
                </c:pt>
                <c:pt idx="377">
                  <c:v>43052</c:v>
                </c:pt>
                <c:pt idx="378">
                  <c:v>43053</c:v>
                </c:pt>
                <c:pt idx="379">
                  <c:v>43054</c:v>
                </c:pt>
                <c:pt idx="380">
                  <c:v>43055</c:v>
                </c:pt>
                <c:pt idx="381">
                  <c:v>43056</c:v>
                </c:pt>
                <c:pt idx="382">
                  <c:v>43057</c:v>
                </c:pt>
                <c:pt idx="383">
                  <c:v>43058</c:v>
                </c:pt>
                <c:pt idx="384">
                  <c:v>43059</c:v>
                </c:pt>
                <c:pt idx="385">
                  <c:v>43060</c:v>
                </c:pt>
                <c:pt idx="386">
                  <c:v>43061</c:v>
                </c:pt>
                <c:pt idx="387">
                  <c:v>43062</c:v>
                </c:pt>
                <c:pt idx="388">
                  <c:v>43063</c:v>
                </c:pt>
                <c:pt idx="389">
                  <c:v>43064</c:v>
                </c:pt>
                <c:pt idx="390">
                  <c:v>43065</c:v>
                </c:pt>
                <c:pt idx="391">
                  <c:v>43066</c:v>
                </c:pt>
                <c:pt idx="392">
                  <c:v>43067</c:v>
                </c:pt>
                <c:pt idx="393">
                  <c:v>43068</c:v>
                </c:pt>
                <c:pt idx="394">
                  <c:v>43069</c:v>
                </c:pt>
                <c:pt idx="395">
                  <c:v>43070</c:v>
                </c:pt>
                <c:pt idx="396">
                  <c:v>43071</c:v>
                </c:pt>
                <c:pt idx="397">
                  <c:v>43072</c:v>
                </c:pt>
                <c:pt idx="398">
                  <c:v>43073</c:v>
                </c:pt>
                <c:pt idx="399">
                  <c:v>43074</c:v>
                </c:pt>
                <c:pt idx="400">
                  <c:v>43075</c:v>
                </c:pt>
                <c:pt idx="401">
                  <c:v>43076</c:v>
                </c:pt>
                <c:pt idx="402">
                  <c:v>43077</c:v>
                </c:pt>
                <c:pt idx="403">
                  <c:v>43078</c:v>
                </c:pt>
                <c:pt idx="404">
                  <c:v>43079</c:v>
                </c:pt>
                <c:pt idx="405">
                  <c:v>43080</c:v>
                </c:pt>
                <c:pt idx="406">
                  <c:v>43081</c:v>
                </c:pt>
                <c:pt idx="407">
                  <c:v>43082</c:v>
                </c:pt>
                <c:pt idx="408">
                  <c:v>43083</c:v>
                </c:pt>
                <c:pt idx="409">
                  <c:v>43084</c:v>
                </c:pt>
                <c:pt idx="410">
                  <c:v>43085</c:v>
                </c:pt>
                <c:pt idx="411">
                  <c:v>43086</c:v>
                </c:pt>
                <c:pt idx="412">
                  <c:v>43087</c:v>
                </c:pt>
                <c:pt idx="413">
                  <c:v>43088</c:v>
                </c:pt>
                <c:pt idx="414">
                  <c:v>43089</c:v>
                </c:pt>
                <c:pt idx="415">
                  <c:v>43090</c:v>
                </c:pt>
                <c:pt idx="416">
                  <c:v>43091</c:v>
                </c:pt>
                <c:pt idx="417">
                  <c:v>43092</c:v>
                </c:pt>
                <c:pt idx="418">
                  <c:v>43093</c:v>
                </c:pt>
                <c:pt idx="419">
                  <c:v>43094</c:v>
                </c:pt>
                <c:pt idx="420">
                  <c:v>43095</c:v>
                </c:pt>
                <c:pt idx="421">
                  <c:v>43096</c:v>
                </c:pt>
                <c:pt idx="422">
                  <c:v>43097</c:v>
                </c:pt>
                <c:pt idx="423">
                  <c:v>43098</c:v>
                </c:pt>
                <c:pt idx="424">
                  <c:v>43099</c:v>
                </c:pt>
                <c:pt idx="425">
                  <c:v>43100</c:v>
                </c:pt>
                <c:pt idx="426">
                  <c:v>43101</c:v>
                </c:pt>
                <c:pt idx="427">
                  <c:v>43102</c:v>
                </c:pt>
                <c:pt idx="428">
                  <c:v>43103</c:v>
                </c:pt>
                <c:pt idx="429">
                  <c:v>43104</c:v>
                </c:pt>
                <c:pt idx="430">
                  <c:v>43105</c:v>
                </c:pt>
                <c:pt idx="431">
                  <c:v>43106</c:v>
                </c:pt>
                <c:pt idx="432">
                  <c:v>43107</c:v>
                </c:pt>
                <c:pt idx="433">
                  <c:v>43108</c:v>
                </c:pt>
                <c:pt idx="434">
                  <c:v>43109</c:v>
                </c:pt>
                <c:pt idx="435">
                  <c:v>43110</c:v>
                </c:pt>
                <c:pt idx="436">
                  <c:v>43111</c:v>
                </c:pt>
                <c:pt idx="437">
                  <c:v>43112</c:v>
                </c:pt>
                <c:pt idx="438">
                  <c:v>43113</c:v>
                </c:pt>
                <c:pt idx="439">
                  <c:v>43114</c:v>
                </c:pt>
                <c:pt idx="440">
                  <c:v>43115</c:v>
                </c:pt>
                <c:pt idx="441">
                  <c:v>43116</c:v>
                </c:pt>
                <c:pt idx="442">
                  <c:v>43117</c:v>
                </c:pt>
                <c:pt idx="443">
                  <c:v>43118</c:v>
                </c:pt>
                <c:pt idx="444">
                  <c:v>43119</c:v>
                </c:pt>
                <c:pt idx="445">
                  <c:v>43120</c:v>
                </c:pt>
                <c:pt idx="446">
                  <c:v>43121</c:v>
                </c:pt>
                <c:pt idx="447">
                  <c:v>43122</c:v>
                </c:pt>
                <c:pt idx="448">
                  <c:v>43123</c:v>
                </c:pt>
                <c:pt idx="449">
                  <c:v>43124</c:v>
                </c:pt>
                <c:pt idx="450">
                  <c:v>43125</c:v>
                </c:pt>
                <c:pt idx="451">
                  <c:v>43126</c:v>
                </c:pt>
                <c:pt idx="452">
                  <c:v>43127</c:v>
                </c:pt>
                <c:pt idx="453">
                  <c:v>43128</c:v>
                </c:pt>
                <c:pt idx="454">
                  <c:v>43129</c:v>
                </c:pt>
                <c:pt idx="455">
                  <c:v>43130</c:v>
                </c:pt>
                <c:pt idx="456">
                  <c:v>43131</c:v>
                </c:pt>
                <c:pt idx="457">
                  <c:v>43132</c:v>
                </c:pt>
                <c:pt idx="458">
                  <c:v>43133</c:v>
                </c:pt>
                <c:pt idx="459">
                  <c:v>43134</c:v>
                </c:pt>
                <c:pt idx="460">
                  <c:v>43135</c:v>
                </c:pt>
                <c:pt idx="461">
                  <c:v>43136</c:v>
                </c:pt>
                <c:pt idx="462">
                  <c:v>43137</c:v>
                </c:pt>
                <c:pt idx="463">
                  <c:v>43138</c:v>
                </c:pt>
                <c:pt idx="464">
                  <c:v>43139</c:v>
                </c:pt>
                <c:pt idx="465">
                  <c:v>43140</c:v>
                </c:pt>
                <c:pt idx="466">
                  <c:v>43141</c:v>
                </c:pt>
                <c:pt idx="467">
                  <c:v>43142</c:v>
                </c:pt>
                <c:pt idx="468">
                  <c:v>43143</c:v>
                </c:pt>
                <c:pt idx="469">
                  <c:v>43144</c:v>
                </c:pt>
                <c:pt idx="470">
                  <c:v>43145</c:v>
                </c:pt>
                <c:pt idx="471">
                  <c:v>43146</c:v>
                </c:pt>
                <c:pt idx="472">
                  <c:v>43147</c:v>
                </c:pt>
                <c:pt idx="473">
                  <c:v>43148</c:v>
                </c:pt>
                <c:pt idx="474">
                  <c:v>43149</c:v>
                </c:pt>
                <c:pt idx="475">
                  <c:v>43150</c:v>
                </c:pt>
                <c:pt idx="476">
                  <c:v>43151</c:v>
                </c:pt>
                <c:pt idx="477">
                  <c:v>43152</c:v>
                </c:pt>
                <c:pt idx="478">
                  <c:v>43153</c:v>
                </c:pt>
                <c:pt idx="479">
                  <c:v>43154</c:v>
                </c:pt>
                <c:pt idx="480">
                  <c:v>43155</c:v>
                </c:pt>
                <c:pt idx="481">
                  <c:v>43156</c:v>
                </c:pt>
                <c:pt idx="482">
                  <c:v>43157</c:v>
                </c:pt>
                <c:pt idx="483">
                  <c:v>43158</c:v>
                </c:pt>
                <c:pt idx="484">
                  <c:v>43159</c:v>
                </c:pt>
                <c:pt idx="485">
                  <c:v>43160</c:v>
                </c:pt>
                <c:pt idx="486">
                  <c:v>43161</c:v>
                </c:pt>
                <c:pt idx="487">
                  <c:v>43162</c:v>
                </c:pt>
                <c:pt idx="488">
                  <c:v>43163</c:v>
                </c:pt>
                <c:pt idx="489">
                  <c:v>43164</c:v>
                </c:pt>
                <c:pt idx="490">
                  <c:v>43165</c:v>
                </c:pt>
                <c:pt idx="491">
                  <c:v>43166</c:v>
                </c:pt>
                <c:pt idx="492">
                  <c:v>43167</c:v>
                </c:pt>
                <c:pt idx="493">
                  <c:v>43168</c:v>
                </c:pt>
                <c:pt idx="494">
                  <c:v>43169</c:v>
                </c:pt>
                <c:pt idx="495">
                  <c:v>43170</c:v>
                </c:pt>
                <c:pt idx="496">
                  <c:v>43171</c:v>
                </c:pt>
                <c:pt idx="497">
                  <c:v>43172</c:v>
                </c:pt>
                <c:pt idx="498">
                  <c:v>43173</c:v>
                </c:pt>
                <c:pt idx="499">
                  <c:v>43174</c:v>
                </c:pt>
                <c:pt idx="500">
                  <c:v>43175</c:v>
                </c:pt>
                <c:pt idx="501">
                  <c:v>43176</c:v>
                </c:pt>
                <c:pt idx="502">
                  <c:v>43177</c:v>
                </c:pt>
                <c:pt idx="503">
                  <c:v>43178</c:v>
                </c:pt>
                <c:pt idx="504">
                  <c:v>43179</c:v>
                </c:pt>
                <c:pt idx="505">
                  <c:v>43180</c:v>
                </c:pt>
                <c:pt idx="506">
                  <c:v>43181</c:v>
                </c:pt>
                <c:pt idx="507">
                  <c:v>43182</c:v>
                </c:pt>
                <c:pt idx="508">
                  <c:v>43183</c:v>
                </c:pt>
                <c:pt idx="509">
                  <c:v>43184</c:v>
                </c:pt>
                <c:pt idx="510">
                  <c:v>43185</c:v>
                </c:pt>
                <c:pt idx="511">
                  <c:v>43186</c:v>
                </c:pt>
                <c:pt idx="512">
                  <c:v>43187</c:v>
                </c:pt>
                <c:pt idx="513">
                  <c:v>43188</c:v>
                </c:pt>
                <c:pt idx="514">
                  <c:v>43189</c:v>
                </c:pt>
                <c:pt idx="515">
                  <c:v>43190</c:v>
                </c:pt>
                <c:pt idx="516">
                  <c:v>43191</c:v>
                </c:pt>
                <c:pt idx="517">
                  <c:v>43192</c:v>
                </c:pt>
                <c:pt idx="518">
                  <c:v>43193</c:v>
                </c:pt>
                <c:pt idx="519">
                  <c:v>43194</c:v>
                </c:pt>
                <c:pt idx="520">
                  <c:v>43195</c:v>
                </c:pt>
                <c:pt idx="521">
                  <c:v>43196</c:v>
                </c:pt>
                <c:pt idx="522">
                  <c:v>43197</c:v>
                </c:pt>
                <c:pt idx="523">
                  <c:v>43198</c:v>
                </c:pt>
                <c:pt idx="524">
                  <c:v>43199</c:v>
                </c:pt>
                <c:pt idx="525">
                  <c:v>43200</c:v>
                </c:pt>
                <c:pt idx="526">
                  <c:v>43201</c:v>
                </c:pt>
                <c:pt idx="527">
                  <c:v>43202</c:v>
                </c:pt>
                <c:pt idx="528">
                  <c:v>43203</c:v>
                </c:pt>
                <c:pt idx="529">
                  <c:v>43204</c:v>
                </c:pt>
                <c:pt idx="530">
                  <c:v>43205</c:v>
                </c:pt>
                <c:pt idx="531">
                  <c:v>43206</c:v>
                </c:pt>
                <c:pt idx="532">
                  <c:v>43207</c:v>
                </c:pt>
                <c:pt idx="533">
                  <c:v>43208</c:v>
                </c:pt>
                <c:pt idx="534">
                  <c:v>43209</c:v>
                </c:pt>
                <c:pt idx="535">
                  <c:v>43210</c:v>
                </c:pt>
                <c:pt idx="536">
                  <c:v>43211</c:v>
                </c:pt>
                <c:pt idx="537">
                  <c:v>43212</c:v>
                </c:pt>
                <c:pt idx="538">
                  <c:v>43213</c:v>
                </c:pt>
                <c:pt idx="539">
                  <c:v>43214</c:v>
                </c:pt>
                <c:pt idx="540">
                  <c:v>43215</c:v>
                </c:pt>
                <c:pt idx="541">
                  <c:v>43216</c:v>
                </c:pt>
                <c:pt idx="542">
                  <c:v>43217</c:v>
                </c:pt>
                <c:pt idx="543">
                  <c:v>43218</c:v>
                </c:pt>
                <c:pt idx="544">
                  <c:v>43219</c:v>
                </c:pt>
                <c:pt idx="545">
                  <c:v>43220</c:v>
                </c:pt>
                <c:pt idx="546">
                  <c:v>43221</c:v>
                </c:pt>
                <c:pt idx="547">
                  <c:v>43222</c:v>
                </c:pt>
                <c:pt idx="548">
                  <c:v>43223</c:v>
                </c:pt>
                <c:pt idx="549">
                  <c:v>43224</c:v>
                </c:pt>
                <c:pt idx="550">
                  <c:v>43225</c:v>
                </c:pt>
                <c:pt idx="551">
                  <c:v>43226</c:v>
                </c:pt>
                <c:pt idx="552">
                  <c:v>43227</c:v>
                </c:pt>
                <c:pt idx="553">
                  <c:v>43228</c:v>
                </c:pt>
                <c:pt idx="554">
                  <c:v>43229</c:v>
                </c:pt>
                <c:pt idx="555">
                  <c:v>43230</c:v>
                </c:pt>
                <c:pt idx="556">
                  <c:v>43231</c:v>
                </c:pt>
                <c:pt idx="557">
                  <c:v>43232</c:v>
                </c:pt>
                <c:pt idx="558">
                  <c:v>43233</c:v>
                </c:pt>
                <c:pt idx="559">
                  <c:v>43234</c:v>
                </c:pt>
                <c:pt idx="560">
                  <c:v>43235</c:v>
                </c:pt>
                <c:pt idx="561">
                  <c:v>43236</c:v>
                </c:pt>
                <c:pt idx="562">
                  <c:v>43237</c:v>
                </c:pt>
                <c:pt idx="563">
                  <c:v>43238</c:v>
                </c:pt>
                <c:pt idx="564">
                  <c:v>43239</c:v>
                </c:pt>
                <c:pt idx="565">
                  <c:v>43240</c:v>
                </c:pt>
                <c:pt idx="566">
                  <c:v>43241</c:v>
                </c:pt>
                <c:pt idx="567">
                  <c:v>43242</c:v>
                </c:pt>
                <c:pt idx="568">
                  <c:v>43243</c:v>
                </c:pt>
                <c:pt idx="569">
                  <c:v>43244</c:v>
                </c:pt>
                <c:pt idx="570">
                  <c:v>43245</c:v>
                </c:pt>
                <c:pt idx="571">
                  <c:v>43246</c:v>
                </c:pt>
                <c:pt idx="572">
                  <c:v>43247</c:v>
                </c:pt>
                <c:pt idx="573">
                  <c:v>43248</c:v>
                </c:pt>
                <c:pt idx="574">
                  <c:v>43249</c:v>
                </c:pt>
                <c:pt idx="575">
                  <c:v>43250</c:v>
                </c:pt>
                <c:pt idx="576">
                  <c:v>43251</c:v>
                </c:pt>
                <c:pt idx="577">
                  <c:v>43252</c:v>
                </c:pt>
                <c:pt idx="578">
                  <c:v>43253</c:v>
                </c:pt>
                <c:pt idx="579">
                  <c:v>43254</c:v>
                </c:pt>
                <c:pt idx="580">
                  <c:v>43255</c:v>
                </c:pt>
                <c:pt idx="581">
                  <c:v>43256</c:v>
                </c:pt>
                <c:pt idx="582">
                  <c:v>43257</c:v>
                </c:pt>
                <c:pt idx="583">
                  <c:v>43258</c:v>
                </c:pt>
                <c:pt idx="584">
                  <c:v>43259</c:v>
                </c:pt>
                <c:pt idx="585">
                  <c:v>43260</c:v>
                </c:pt>
                <c:pt idx="586">
                  <c:v>43261</c:v>
                </c:pt>
                <c:pt idx="587">
                  <c:v>43262</c:v>
                </c:pt>
                <c:pt idx="588">
                  <c:v>43263</c:v>
                </c:pt>
                <c:pt idx="589">
                  <c:v>43264</c:v>
                </c:pt>
                <c:pt idx="590">
                  <c:v>43265</c:v>
                </c:pt>
                <c:pt idx="591">
                  <c:v>43266</c:v>
                </c:pt>
                <c:pt idx="592">
                  <c:v>43267</c:v>
                </c:pt>
                <c:pt idx="593">
                  <c:v>43268</c:v>
                </c:pt>
                <c:pt idx="594">
                  <c:v>43269</c:v>
                </c:pt>
                <c:pt idx="595">
                  <c:v>43270</c:v>
                </c:pt>
                <c:pt idx="596">
                  <c:v>43271</c:v>
                </c:pt>
                <c:pt idx="597">
                  <c:v>43272</c:v>
                </c:pt>
                <c:pt idx="598">
                  <c:v>43273</c:v>
                </c:pt>
                <c:pt idx="599">
                  <c:v>43274</c:v>
                </c:pt>
                <c:pt idx="600">
                  <c:v>43275</c:v>
                </c:pt>
                <c:pt idx="601">
                  <c:v>43276</c:v>
                </c:pt>
                <c:pt idx="602">
                  <c:v>43277</c:v>
                </c:pt>
                <c:pt idx="603">
                  <c:v>43278</c:v>
                </c:pt>
                <c:pt idx="604">
                  <c:v>43279</c:v>
                </c:pt>
                <c:pt idx="605">
                  <c:v>43280</c:v>
                </c:pt>
                <c:pt idx="606">
                  <c:v>43281</c:v>
                </c:pt>
                <c:pt idx="607">
                  <c:v>43282</c:v>
                </c:pt>
                <c:pt idx="608">
                  <c:v>43283</c:v>
                </c:pt>
                <c:pt idx="609">
                  <c:v>43284</c:v>
                </c:pt>
                <c:pt idx="610">
                  <c:v>43285</c:v>
                </c:pt>
                <c:pt idx="611">
                  <c:v>43286</c:v>
                </c:pt>
                <c:pt idx="612">
                  <c:v>43287</c:v>
                </c:pt>
                <c:pt idx="613">
                  <c:v>43288</c:v>
                </c:pt>
                <c:pt idx="614">
                  <c:v>43289</c:v>
                </c:pt>
                <c:pt idx="615">
                  <c:v>43290</c:v>
                </c:pt>
                <c:pt idx="616">
                  <c:v>43291</c:v>
                </c:pt>
                <c:pt idx="617">
                  <c:v>43292</c:v>
                </c:pt>
                <c:pt idx="618">
                  <c:v>43293</c:v>
                </c:pt>
                <c:pt idx="619">
                  <c:v>43294</c:v>
                </c:pt>
                <c:pt idx="620">
                  <c:v>43295</c:v>
                </c:pt>
                <c:pt idx="621">
                  <c:v>43296</c:v>
                </c:pt>
                <c:pt idx="622">
                  <c:v>43297</c:v>
                </c:pt>
                <c:pt idx="623">
                  <c:v>43298</c:v>
                </c:pt>
                <c:pt idx="624">
                  <c:v>43299</c:v>
                </c:pt>
                <c:pt idx="625">
                  <c:v>43300</c:v>
                </c:pt>
                <c:pt idx="626">
                  <c:v>43301</c:v>
                </c:pt>
                <c:pt idx="627">
                  <c:v>43302</c:v>
                </c:pt>
                <c:pt idx="628">
                  <c:v>43303</c:v>
                </c:pt>
                <c:pt idx="629">
                  <c:v>43304</c:v>
                </c:pt>
                <c:pt idx="630">
                  <c:v>43305</c:v>
                </c:pt>
                <c:pt idx="631">
                  <c:v>43306</c:v>
                </c:pt>
                <c:pt idx="632">
                  <c:v>43307</c:v>
                </c:pt>
                <c:pt idx="633">
                  <c:v>43308</c:v>
                </c:pt>
                <c:pt idx="634">
                  <c:v>43309</c:v>
                </c:pt>
                <c:pt idx="635">
                  <c:v>43310</c:v>
                </c:pt>
                <c:pt idx="636">
                  <c:v>43311</c:v>
                </c:pt>
                <c:pt idx="637">
                  <c:v>43312</c:v>
                </c:pt>
                <c:pt idx="638">
                  <c:v>43313</c:v>
                </c:pt>
                <c:pt idx="639">
                  <c:v>43314</c:v>
                </c:pt>
                <c:pt idx="640">
                  <c:v>43315</c:v>
                </c:pt>
                <c:pt idx="641">
                  <c:v>43316</c:v>
                </c:pt>
                <c:pt idx="642">
                  <c:v>43317</c:v>
                </c:pt>
                <c:pt idx="643">
                  <c:v>43318</c:v>
                </c:pt>
                <c:pt idx="644">
                  <c:v>43319</c:v>
                </c:pt>
                <c:pt idx="645">
                  <c:v>43320</c:v>
                </c:pt>
                <c:pt idx="646">
                  <c:v>43321</c:v>
                </c:pt>
                <c:pt idx="647">
                  <c:v>43322</c:v>
                </c:pt>
                <c:pt idx="648">
                  <c:v>43323</c:v>
                </c:pt>
                <c:pt idx="649">
                  <c:v>43324</c:v>
                </c:pt>
                <c:pt idx="650">
                  <c:v>43325</c:v>
                </c:pt>
                <c:pt idx="651">
                  <c:v>43326</c:v>
                </c:pt>
                <c:pt idx="652">
                  <c:v>43327</c:v>
                </c:pt>
                <c:pt idx="653">
                  <c:v>43328</c:v>
                </c:pt>
                <c:pt idx="654">
                  <c:v>43329</c:v>
                </c:pt>
                <c:pt idx="655">
                  <c:v>43330</c:v>
                </c:pt>
                <c:pt idx="656">
                  <c:v>43331</c:v>
                </c:pt>
                <c:pt idx="657">
                  <c:v>43332</c:v>
                </c:pt>
                <c:pt idx="658">
                  <c:v>43333</c:v>
                </c:pt>
                <c:pt idx="659">
                  <c:v>43334</c:v>
                </c:pt>
                <c:pt idx="660">
                  <c:v>43335</c:v>
                </c:pt>
                <c:pt idx="661">
                  <c:v>43336</c:v>
                </c:pt>
                <c:pt idx="662">
                  <c:v>43337</c:v>
                </c:pt>
                <c:pt idx="663">
                  <c:v>43338</c:v>
                </c:pt>
                <c:pt idx="664">
                  <c:v>43339</c:v>
                </c:pt>
                <c:pt idx="665">
                  <c:v>43340</c:v>
                </c:pt>
                <c:pt idx="666">
                  <c:v>43341</c:v>
                </c:pt>
                <c:pt idx="667">
                  <c:v>43342</c:v>
                </c:pt>
                <c:pt idx="668">
                  <c:v>43343</c:v>
                </c:pt>
                <c:pt idx="669">
                  <c:v>43344</c:v>
                </c:pt>
                <c:pt idx="670">
                  <c:v>43345</c:v>
                </c:pt>
                <c:pt idx="671">
                  <c:v>43346</c:v>
                </c:pt>
                <c:pt idx="672">
                  <c:v>43347</c:v>
                </c:pt>
                <c:pt idx="673">
                  <c:v>43348</c:v>
                </c:pt>
                <c:pt idx="674">
                  <c:v>43349</c:v>
                </c:pt>
                <c:pt idx="675">
                  <c:v>43350</c:v>
                </c:pt>
                <c:pt idx="676">
                  <c:v>43351</c:v>
                </c:pt>
                <c:pt idx="677">
                  <c:v>43352</c:v>
                </c:pt>
                <c:pt idx="678">
                  <c:v>43353</c:v>
                </c:pt>
                <c:pt idx="679">
                  <c:v>43354</c:v>
                </c:pt>
                <c:pt idx="680">
                  <c:v>43355</c:v>
                </c:pt>
                <c:pt idx="681">
                  <c:v>43356</c:v>
                </c:pt>
                <c:pt idx="682">
                  <c:v>43357</c:v>
                </c:pt>
                <c:pt idx="683">
                  <c:v>43358</c:v>
                </c:pt>
                <c:pt idx="684">
                  <c:v>43359</c:v>
                </c:pt>
                <c:pt idx="685">
                  <c:v>43360</c:v>
                </c:pt>
                <c:pt idx="686">
                  <c:v>43361</c:v>
                </c:pt>
                <c:pt idx="687">
                  <c:v>43362</c:v>
                </c:pt>
                <c:pt idx="688">
                  <c:v>43363</c:v>
                </c:pt>
                <c:pt idx="689">
                  <c:v>43364</c:v>
                </c:pt>
                <c:pt idx="690">
                  <c:v>43365</c:v>
                </c:pt>
                <c:pt idx="691">
                  <c:v>43366</c:v>
                </c:pt>
                <c:pt idx="692">
                  <c:v>43367</c:v>
                </c:pt>
                <c:pt idx="693">
                  <c:v>43368</c:v>
                </c:pt>
                <c:pt idx="694">
                  <c:v>43369</c:v>
                </c:pt>
                <c:pt idx="695">
                  <c:v>43370</c:v>
                </c:pt>
                <c:pt idx="696">
                  <c:v>43371</c:v>
                </c:pt>
                <c:pt idx="697">
                  <c:v>43372</c:v>
                </c:pt>
                <c:pt idx="698">
                  <c:v>43373</c:v>
                </c:pt>
                <c:pt idx="699">
                  <c:v>43374</c:v>
                </c:pt>
                <c:pt idx="700">
                  <c:v>43375</c:v>
                </c:pt>
                <c:pt idx="701">
                  <c:v>43376</c:v>
                </c:pt>
                <c:pt idx="702">
                  <c:v>43377</c:v>
                </c:pt>
                <c:pt idx="703">
                  <c:v>43378</c:v>
                </c:pt>
                <c:pt idx="704">
                  <c:v>43379</c:v>
                </c:pt>
                <c:pt idx="705">
                  <c:v>43380</c:v>
                </c:pt>
                <c:pt idx="706">
                  <c:v>43381</c:v>
                </c:pt>
                <c:pt idx="707">
                  <c:v>43382</c:v>
                </c:pt>
                <c:pt idx="708">
                  <c:v>43383</c:v>
                </c:pt>
                <c:pt idx="709">
                  <c:v>43384</c:v>
                </c:pt>
                <c:pt idx="710">
                  <c:v>43385</c:v>
                </c:pt>
                <c:pt idx="711">
                  <c:v>43386</c:v>
                </c:pt>
                <c:pt idx="712">
                  <c:v>43387</c:v>
                </c:pt>
                <c:pt idx="713">
                  <c:v>43388</c:v>
                </c:pt>
                <c:pt idx="714">
                  <c:v>43389</c:v>
                </c:pt>
                <c:pt idx="715">
                  <c:v>43390</c:v>
                </c:pt>
                <c:pt idx="716">
                  <c:v>43391</c:v>
                </c:pt>
                <c:pt idx="717">
                  <c:v>43392</c:v>
                </c:pt>
                <c:pt idx="718">
                  <c:v>43393</c:v>
                </c:pt>
                <c:pt idx="719">
                  <c:v>43394</c:v>
                </c:pt>
                <c:pt idx="720">
                  <c:v>43395</c:v>
                </c:pt>
                <c:pt idx="721">
                  <c:v>43396</c:v>
                </c:pt>
                <c:pt idx="722">
                  <c:v>43397</c:v>
                </c:pt>
                <c:pt idx="723">
                  <c:v>43398</c:v>
                </c:pt>
                <c:pt idx="724">
                  <c:v>43399</c:v>
                </c:pt>
                <c:pt idx="725">
                  <c:v>43400</c:v>
                </c:pt>
                <c:pt idx="726">
                  <c:v>43401</c:v>
                </c:pt>
                <c:pt idx="727">
                  <c:v>43402</c:v>
                </c:pt>
                <c:pt idx="728">
                  <c:v>43403</c:v>
                </c:pt>
                <c:pt idx="729">
                  <c:v>43404</c:v>
                </c:pt>
                <c:pt idx="730">
                  <c:v>43405</c:v>
                </c:pt>
                <c:pt idx="731">
                  <c:v>43406</c:v>
                </c:pt>
                <c:pt idx="732">
                  <c:v>43407</c:v>
                </c:pt>
                <c:pt idx="733">
                  <c:v>43408</c:v>
                </c:pt>
                <c:pt idx="734">
                  <c:v>43409</c:v>
                </c:pt>
                <c:pt idx="735">
                  <c:v>43410</c:v>
                </c:pt>
                <c:pt idx="736">
                  <c:v>43411</c:v>
                </c:pt>
                <c:pt idx="737">
                  <c:v>43412</c:v>
                </c:pt>
                <c:pt idx="738">
                  <c:v>43413</c:v>
                </c:pt>
                <c:pt idx="739">
                  <c:v>43414</c:v>
                </c:pt>
                <c:pt idx="740">
                  <c:v>43415</c:v>
                </c:pt>
                <c:pt idx="741">
                  <c:v>43416</c:v>
                </c:pt>
                <c:pt idx="742">
                  <c:v>43417</c:v>
                </c:pt>
                <c:pt idx="743">
                  <c:v>43418</c:v>
                </c:pt>
                <c:pt idx="744">
                  <c:v>43419</c:v>
                </c:pt>
                <c:pt idx="745">
                  <c:v>43420</c:v>
                </c:pt>
                <c:pt idx="746">
                  <c:v>43421</c:v>
                </c:pt>
                <c:pt idx="747">
                  <c:v>43422</c:v>
                </c:pt>
                <c:pt idx="748">
                  <c:v>43423</c:v>
                </c:pt>
                <c:pt idx="749">
                  <c:v>43424</c:v>
                </c:pt>
                <c:pt idx="750">
                  <c:v>43425</c:v>
                </c:pt>
                <c:pt idx="751">
                  <c:v>43426</c:v>
                </c:pt>
                <c:pt idx="752">
                  <c:v>43427</c:v>
                </c:pt>
                <c:pt idx="753">
                  <c:v>43428</c:v>
                </c:pt>
                <c:pt idx="754">
                  <c:v>43429</c:v>
                </c:pt>
                <c:pt idx="755">
                  <c:v>43430</c:v>
                </c:pt>
                <c:pt idx="756">
                  <c:v>43431</c:v>
                </c:pt>
                <c:pt idx="757">
                  <c:v>43432</c:v>
                </c:pt>
                <c:pt idx="758">
                  <c:v>43433</c:v>
                </c:pt>
                <c:pt idx="759">
                  <c:v>43434</c:v>
                </c:pt>
                <c:pt idx="760">
                  <c:v>43435</c:v>
                </c:pt>
                <c:pt idx="761">
                  <c:v>43436</c:v>
                </c:pt>
                <c:pt idx="762">
                  <c:v>43437</c:v>
                </c:pt>
                <c:pt idx="763">
                  <c:v>43438</c:v>
                </c:pt>
                <c:pt idx="764">
                  <c:v>43439</c:v>
                </c:pt>
                <c:pt idx="765">
                  <c:v>43440</c:v>
                </c:pt>
                <c:pt idx="766">
                  <c:v>43441</c:v>
                </c:pt>
                <c:pt idx="767">
                  <c:v>43442</c:v>
                </c:pt>
                <c:pt idx="768">
                  <c:v>43443</c:v>
                </c:pt>
                <c:pt idx="769">
                  <c:v>43444</c:v>
                </c:pt>
                <c:pt idx="770">
                  <c:v>43445</c:v>
                </c:pt>
                <c:pt idx="771">
                  <c:v>43446</c:v>
                </c:pt>
                <c:pt idx="772">
                  <c:v>43447</c:v>
                </c:pt>
                <c:pt idx="773">
                  <c:v>43448</c:v>
                </c:pt>
                <c:pt idx="774">
                  <c:v>43449</c:v>
                </c:pt>
                <c:pt idx="775">
                  <c:v>43450</c:v>
                </c:pt>
                <c:pt idx="776">
                  <c:v>43451</c:v>
                </c:pt>
                <c:pt idx="777">
                  <c:v>43452</c:v>
                </c:pt>
                <c:pt idx="778">
                  <c:v>43453</c:v>
                </c:pt>
                <c:pt idx="779">
                  <c:v>43454</c:v>
                </c:pt>
                <c:pt idx="780">
                  <c:v>43455</c:v>
                </c:pt>
                <c:pt idx="781">
                  <c:v>43456</c:v>
                </c:pt>
                <c:pt idx="782">
                  <c:v>43457</c:v>
                </c:pt>
                <c:pt idx="783">
                  <c:v>43458</c:v>
                </c:pt>
                <c:pt idx="784">
                  <c:v>43459</c:v>
                </c:pt>
                <c:pt idx="785">
                  <c:v>43460</c:v>
                </c:pt>
                <c:pt idx="786">
                  <c:v>43461</c:v>
                </c:pt>
                <c:pt idx="787">
                  <c:v>43462</c:v>
                </c:pt>
                <c:pt idx="788">
                  <c:v>43463</c:v>
                </c:pt>
                <c:pt idx="789">
                  <c:v>43464</c:v>
                </c:pt>
                <c:pt idx="790">
                  <c:v>43465</c:v>
                </c:pt>
                <c:pt idx="791">
                  <c:v>43466</c:v>
                </c:pt>
                <c:pt idx="792">
                  <c:v>43467</c:v>
                </c:pt>
                <c:pt idx="793">
                  <c:v>43468</c:v>
                </c:pt>
                <c:pt idx="794">
                  <c:v>43469</c:v>
                </c:pt>
                <c:pt idx="795">
                  <c:v>43470</c:v>
                </c:pt>
                <c:pt idx="796">
                  <c:v>43471</c:v>
                </c:pt>
                <c:pt idx="797">
                  <c:v>43472</c:v>
                </c:pt>
                <c:pt idx="798">
                  <c:v>43473</c:v>
                </c:pt>
                <c:pt idx="799">
                  <c:v>43474</c:v>
                </c:pt>
                <c:pt idx="800">
                  <c:v>43475</c:v>
                </c:pt>
                <c:pt idx="801">
                  <c:v>43476</c:v>
                </c:pt>
                <c:pt idx="802">
                  <c:v>43477</c:v>
                </c:pt>
                <c:pt idx="803">
                  <c:v>43478</c:v>
                </c:pt>
                <c:pt idx="804">
                  <c:v>43479</c:v>
                </c:pt>
                <c:pt idx="805">
                  <c:v>43480</c:v>
                </c:pt>
                <c:pt idx="806">
                  <c:v>43481</c:v>
                </c:pt>
                <c:pt idx="807">
                  <c:v>43482</c:v>
                </c:pt>
                <c:pt idx="808">
                  <c:v>43483</c:v>
                </c:pt>
                <c:pt idx="809">
                  <c:v>43484</c:v>
                </c:pt>
                <c:pt idx="810">
                  <c:v>43485</c:v>
                </c:pt>
                <c:pt idx="811">
                  <c:v>43486</c:v>
                </c:pt>
                <c:pt idx="812">
                  <c:v>43487</c:v>
                </c:pt>
                <c:pt idx="813">
                  <c:v>43488</c:v>
                </c:pt>
                <c:pt idx="814">
                  <c:v>43489</c:v>
                </c:pt>
                <c:pt idx="815">
                  <c:v>43490</c:v>
                </c:pt>
                <c:pt idx="816">
                  <c:v>43491</c:v>
                </c:pt>
                <c:pt idx="817">
                  <c:v>43492</c:v>
                </c:pt>
                <c:pt idx="818">
                  <c:v>43493</c:v>
                </c:pt>
                <c:pt idx="819">
                  <c:v>43494</c:v>
                </c:pt>
                <c:pt idx="820">
                  <c:v>43495</c:v>
                </c:pt>
                <c:pt idx="821">
                  <c:v>43496</c:v>
                </c:pt>
                <c:pt idx="822">
                  <c:v>43497</c:v>
                </c:pt>
                <c:pt idx="823">
                  <c:v>43498</c:v>
                </c:pt>
                <c:pt idx="824">
                  <c:v>43499</c:v>
                </c:pt>
                <c:pt idx="825">
                  <c:v>43500</c:v>
                </c:pt>
                <c:pt idx="826">
                  <c:v>43501</c:v>
                </c:pt>
                <c:pt idx="827">
                  <c:v>43502</c:v>
                </c:pt>
                <c:pt idx="828">
                  <c:v>43503</c:v>
                </c:pt>
                <c:pt idx="829">
                  <c:v>43504</c:v>
                </c:pt>
                <c:pt idx="830">
                  <c:v>43505</c:v>
                </c:pt>
                <c:pt idx="831">
                  <c:v>43506</c:v>
                </c:pt>
                <c:pt idx="832">
                  <c:v>43507</c:v>
                </c:pt>
                <c:pt idx="833">
                  <c:v>43508</c:v>
                </c:pt>
                <c:pt idx="834">
                  <c:v>43509</c:v>
                </c:pt>
                <c:pt idx="835">
                  <c:v>43510</c:v>
                </c:pt>
                <c:pt idx="836">
                  <c:v>43511</c:v>
                </c:pt>
                <c:pt idx="837">
                  <c:v>43512</c:v>
                </c:pt>
                <c:pt idx="838">
                  <c:v>43513</c:v>
                </c:pt>
                <c:pt idx="839">
                  <c:v>43514</c:v>
                </c:pt>
                <c:pt idx="840">
                  <c:v>43515</c:v>
                </c:pt>
                <c:pt idx="841">
                  <c:v>43516</c:v>
                </c:pt>
                <c:pt idx="842">
                  <c:v>43517</c:v>
                </c:pt>
                <c:pt idx="843">
                  <c:v>43518</c:v>
                </c:pt>
                <c:pt idx="844">
                  <c:v>43519</c:v>
                </c:pt>
                <c:pt idx="845">
                  <c:v>43520</c:v>
                </c:pt>
                <c:pt idx="846">
                  <c:v>43521</c:v>
                </c:pt>
                <c:pt idx="847">
                  <c:v>43522</c:v>
                </c:pt>
                <c:pt idx="848">
                  <c:v>43523</c:v>
                </c:pt>
                <c:pt idx="849">
                  <c:v>43524</c:v>
                </c:pt>
                <c:pt idx="850">
                  <c:v>43525</c:v>
                </c:pt>
                <c:pt idx="851">
                  <c:v>43526</c:v>
                </c:pt>
                <c:pt idx="852">
                  <c:v>43527</c:v>
                </c:pt>
                <c:pt idx="853">
                  <c:v>43528</c:v>
                </c:pt>
                <c:pt idx="854">
                  <c:v>43529</c:v>
                </c:pt>
                <c:pt idx="855">
                  <c:v>43530</c:v>
                </c:pt>
                <c:pt idx="856">
                  <c:v>43531</c:v>
                </c:pt>
                <c:pt idx="857">
                  <c:v>43532</c:v>
                </c:pt>
                <c:pt idx="858">
                  <c:v>43533</c:v>
                </c:pt>
                <c:pt idx="859">
                  <c:v>43534</c:v>
                </c:pt>
                <c:pt idx="860">
                  <c:v>43535</c:v>
                </c:pt>
                <c:pt idx="861">
                  <c:v>43536</c:v>
                </c:pt>
                <c:pt idx="862">
                  <c:v>43537</c:v>
                </c:pt>
                <c:pt idx="863">
                  <c:v>43538</c:v>
                </c:pt>
                <c:pt idx="864">
                  <c:v>43539</c:v>
                </c:pt>
                <c:pt idx="865">
                  <c:v>43540</c:v>
                </c:pt>
                <c:pt idx="866">
                  <c:v>43541</c:v>
                </c:pt>
                <c:pt idx="867">
                  <c:v>43542</c:v>
                </c:pt>
                <c:pt idx="868">
                  <c:v>43543</c:v>
                </c:pt>
                <c:pt idx="869">
                  <c:v>43544</c:v>
                </c:pt>
                <c:pt idx="870">
                  <c:v>43545</c:v>
                </c:pt>
                <c:pt idx="871">
                  <c:v>43546</c:v>
                </c:pt>
                <c:pt idx="872">
                  <c:v>43547</c:v>
                </c:pt>
                <c:pt idx="873">
                  <c:v>43548</c:v>
                </c:pt>
                <c:pt idx="874">
                  <c:v>43549</c:v>
                </c:pt>
                <c:pt idx="875">
                  <c:v>43550</c:v>
                </c:pt>
                <c:pt idx="876">
                  <c:v>43551</c:v>
                </c:pt>
                <c:pt idx="877">
                  <c:v>43552</c:v>
                </c:pt>
                <c:pt idx="878">
                  <c:v>43553</c:v>
                </c:pt>
                <c:pt idx="879">
                  <c:v>43554</c:v>
                </c:pt>
                <c:pt idx="880">
                  <c:v>43555</c:v>
                </c:pt>
                <c:pt idx="881">
                  <c:v>43556</c:v>
                </c:pt>
                <c:pt idx="882">
                  <c:v>43557</c:v>
                </c:pt>
                <c:pt idx="883">
                  <c:v>43558</c:v>
                </c:pt>
                <c:pt idx="884">
                  <c:v>43559</c:v>
                </c:pt>
                <c:pt idx="885">
                  <c:v>43560</c:v>
                </c:pt>
                <c:pt idx="886">
                  <c:v>43561</c:v>
                </c:pt>
                <c:pt idx="887">
                  <c:v>43562</c:v>
                </c:pt>
                <c:pt idx="888">
                  <c:v>43563</c:v>
                </c:pt>
                <c:pt idx="889">
                  <c:v>43564</c:v>
                </c:pt>
                <c:pt idx="890">
                  <c:v>43565</c:v>
                </c:pt>
                <c:pt idx="891">
                  <c:v>43566</c:v>
                </c:pt>
                <c:pt idx="892">
                  <c:v>43567</c:v>
                </c:pt>
                <c:pt idx="893">
                  <c:v>43568</c:v>
                </c:pt>
                <c:pt idx="894">
                  <c:v>43569</c:v>
                </c:pt>
                <c:pt idx="895">
                  <c:v>43570</c:v>
                </c:pt>
                <c:pt idx="896">
                  <c:v>43571</c:v>
                </c:pt>
                <c:pt idx="897">
                  <c:v>43572</c:v>
                </c:pt>
                <c:pt idx="898">
                  <c:v>43573</c:v>
                </c:pt>
                <c:pt idx="899">
                  <c:v>43574</c:v>
                </c:pt>
                <c:pt idx="900">
                  <c:v>43575</c:v>
                </c:pt>
                <c:pt idx="901">
                  <c:v>43576</c:v>
                </c:pt>
                <c:pt idx="902">
                  <c:v>43577</c:v>
                </c:pt>
                <c:pt idx="903">
                  <c:v>43578</c:v>
                </c:pt>
                <c:pt idx="904">
                  <c:v>43579</c:v>
                </c:pt>
                <c:pt idx="905">
                  <c:v>43580</c:v>
                </c:pt>
                <c:pt idx="906">
                  <c:v>43581</c:v>
                </c:pt>
                <c:pt idx="907">
                  <c:v>43582</c:v>
                </c:pt>
                <c:pt idx="908">
                  <c:v>43583</c:v>
                </c:pt>
                <c:pt idx="909">
                  <c:v>43584</c:v>
                </c:pt>
                <c:pt idx="910">
                  <c:v>43585</c:v>
                </c:pt>
                <c:pt idx="911">
                  <c:v>43586</c:v>
                </c:pt>
                <c:pt idx="912">
                  <c:v>43587</c:v>
                </c:pt>
                <c:pt idx="913">
                  <c:v>43588</c:v>
                </c:pt>
                <c:pt idx="914">
                  <c:v>43589</c:v>
                </c:pt>
                <c:pt idx="915">
                  <c:v>43590</c:v>
                </c:pt>
                <c:pt idx="916">
                  <c:v>43591</c:v>
                </c:pt>
                <c:pt idx="917">
                  <c:v>43592</c:v>
                </c:pt>
                <c:pt idx="918">
                  <c:v>43593</c:v>
                </c:pt>
                <c:pt idx="919">
                  <c:v>43594</c:v>
                </c:pt>
                <c:pt idx="920">
                  <c:v>43595</c:v>
                </c:pt>
                <c:pt idx="921">
                  <c:v>43596</c:v>
                </c:pt>
                <c:pt idx="922">
                  <c:v>43597</c:v>
                </c:pt>
                <c:pt idx="923">
                  <c:v>43598</c:v>
                </c:pt>
                <c:pt idx="924">
                  <c:v>43599</c:v>
                </c:pt>
                <c:pt idx="925">
                  <c:v>43600</c:v>
                </c:pt>
                <c:pt idx="926">
                  <c:v>43601</c:v>
                </c:pt>
                <c:pt idx="927">
                  <c:v>43602</c:v>
                </c:pt>
                <c:pt idx="928">
                  <c:v>43603</c:v>
                </c:pt>
                <c:pt idx="929">
                  <c:v>43604</c:v>
                </c:pt>
                <c:pt idx="930">
                  <c:v>43605</c:v>
                </c:pt>
                <c:pt idx="931">
                  <c:v>43606</c:v>
                </c:pt>
                <c:pt idx="932">
                  <c:v>43607</c:v>
                </c:pt>
                <c:pt idx="933">
                  <c:v>43608</c:v>
                </c:pt>
                <c:pt idx="934">
                  <c:v>43609</c:v>
                </c:pt>
                <c:pt idx="935">
                  <c:v>43610</c:v>
                </c:pt>
                <c:pt idx="936">
                  <c:v>43611</c:v>
                </c:pt>
                <c:pt idx="937">
                  <c:v>43612</c:v>
                </c:pt>
                <c:pt idx="938">
                  <c:v>43613</c:v>
                </c:pt>
                <c:pt idx="939">
                  <c:v>43614</c:v>
                </c:pt>
                <c:pt idx="940">
                  <c:v>43615</c:v>
                </c:pt>
                <c:pt idx="941">
                  <c:v>43616</c:v>
                </c:pt>
                <c:pt idx="942">
                  <c:v>43617</c:v>
                </c:pt>
                <c:pt idx="943">
                  <c:v>43618</c:v>
                </c:pt>
                <c:pt idx="944">
                  <c:v>43619</c:v>
                </c:pt>
                <c:pt idx="945">
                  <c:v>43620</c:v>
                </c:pt>
                <c:pt idx="946">
                  <c:v>43621</c:v>
                </c:pt>
                <c:pt idx="947">
                  <c:v>43622</c:v>
                </c:pt>
                <c:pt idx="948">
                  <c:v>43623</c:v>
                </c:pt>
                <c:pt idx="949">
                  <c:v>43624</c:v>
                </c:pt>
                <c:pt idx="950">
                  <c:v>43625</c:v>
                </c:pt>
                <c:pt idx="951">
                  <c:v>43626</c:v>
                </c:pt>
                <c:pt idx="952">
                  <c:v>43627</c:v>
                </c:pt>
                <c:pt idx="953">
                  <c:v>43628</c:v>
                </c:pt>
                <c:pt idx="954">
                  <c:v>43629</c:v>
                </c:pt>
                <c:pt idx="955">
                  <c:v>43630</c:v>
                </c:pt>
                <c:pt idx="956">
                  <c:v>43631</c:v>
                </c:pt>
                <c:pt idx="957">
                  <c:v>43632</c:v>
                </c:pt>
                <c:pt idx="958">
                  <c:v>43633</c:v>
                </c:pt>
                <c:pt idx="959">
                  <c:v>43634</c:v>
                </c:pt>
                <c:pt idx="960">
                  <c:v>43635</c:v>
                </c:pt>
                <c:pt idx="961">
                  <c:v>43636</c:v>
                </c:pt>
                <c:pt idx="962">
                  <c:v>43637</c:v>
                </c:pt>
                <c:pt idx="963">
                  <c:v>43638</c:v>
                </c:pt>
                <c:pt idx="964">
                  <c:v>43639</c:v>
                </c:pt>
                <c:pt idx="965">
                  <c:v>43640</c:v>
                </c:pt>
                <c:pt idx="966">
                  <c:v>43641</c:v>
                </c:pt>
                <c:pt idx="967">
                  <c:v>43642</c:v>
                </c:pt>
                <c:pt idx="968">
                  <c:v>43643</c:v>
                </c:pt>
                <c:pt idx="969">
                  <c:v>43644</c:v>
                </c:pt>
                <c:pt idx="970">
                  <c:v>43645</c:v>
                </c:pt>
                <c:pt idx="971">
                  <c:v>43646</c:v>
                </c:pt>
                <c:pt idx="972">
                  <c:v>43647</c:v>
                </c:pt>
                <c:pt idx="973">
                  <c:v>43648</c:v>
                </c:pt>
                <c:pt idx="974">
                  <c:v>43649</c:v>
                </c:pt>
                <c:pt idx="975">
                  <c:v>43650</c:v>
                </c:pt>
                <c:pt idx="976">
                  <c:v>43651</c:v>
                </c:pt>
                <c:pt idx="977">
                  <c:v>43652</c:v>
                </c:pt>
                <c:pt idx="978">
                  <c:v>43653</c:v>
                </c:pt>
                <c:pt idx="979">
                  <c:v>43654</c:v>
                </c:pt>
                <c:pt idx="980">
                  <c:v>43655</c:v>
                </c:pt>
                <c:pt idx="981">
                  <c:v>43656</c:v>
                </c:pt>
                <c:pt idx="982">
                  <c:v>43657</c:v>
                </c:pt>
                <c:pt idx="983">
                  <c:v>43658</c:v>
                </c:pt>
                <c:pt idx="984">
                  <c:v>43659</c:v>
                </c:pt>
                <c:pt idx="985">
                  <c:v>43660</c:v>
                </c:pt>
                <c:pt idx="986">
                  <c:v>43661</c:v>
                </c:pt>
                <c:pt idx="987">
                  <c:v>43662</c:v>
                </c:pt>
                <c:pt idx="988">
                  <c:v>43663</c:v>
                </c:pt>
                <c:pt idx="989">
                  <c:v>43664</c:v>
                </c:pt>
                <c:pt idx="990">
                  <c:v>43665</c:v>
                </c:pt>
                <c:pt idx="991">
                  <c:v>43666</c:v>
                </c:pt>
                <c:pt idx="992">
                  <c:v>43667</c:v>
                </c:pt>
                <c:pt idx="993">
                  <c:v>43668</c:v>
                </c:pt>
                <c:pt idx="994">
                  <c:v>43669</c:v>
                </c:pt>
                <c:pt idx="995">
                  <c:v>43670</c:v>
                </c:pt>
                <c:pt idx="996">
                  <c:v>43671</c:v>
                </c:pt>
                <c:pt idx="997">
                  <c:v>43672</c:v>
                </c:pt>
                <c:pt idx="998">
                  <c:v>43673</c:v>
                </c:pt>
                <c:pt idx="999">
                  <c:v>43674</c:v>
                </c:pt>
                <c:pt idx="1000">
                  <c:v>43675</c:v>
                </c:pt>
                <c:pt idx="1001">
                  <c:v>43676</c:v>
                </c:pt>
                <c:pt idx="1002">
                  <c:v>43677</c:v>
                </c:pt>
                <c:pt idx="1003">
                  <c:v>43678</c:v>
                </c:pt>
                <c:pt idx="1004">
                  <c:v>43679</c:v>
                </c:pt>
                <c:pt idx="1005">
                  <c:v>43680</c:v>
                </c:pt>
                <c:pt idx="1006">
                  <c:v>43681</c:v>
                </c:pt>
                <c:pt idx="1007">
                  <c:v>43682</c:v>
                </c:pt>
                <c:pt idx="1008">
                  <c:v>43683</c:v>
                </c:pt>
                <c:pt idx="1009">
                  <c:v>43684</c:v>
                </c:pt>
                <c:pt idx="1010">
                  <c:v>43685</c:v>
                </c:pt>
                <c:pt idx="1011">
                  <c:v>43686</c:v>
                </c:pt>
                <c:pt idx="1012">
                  <c:v>43687</c:v>
                </c:pt>
                <c:pt idx="1013">
                  <c:v>43688</c:v>
                </c:pt>
                <c:pt idx="1014">
                  <c:v>43689</c:v>
                </c:pt>
                <c:pt idx="1015">
                  <c:v>43690</c:v>
                </c:pt>
                <c:pt idx="1016">
                  <c:v>43691</c:v>
                </c:pt>
                <c:pt idx="1017">
                  <c:v>43692</c:v>
                </c:pt>
                <c:pt idx="1018">
                  <c:v>43693</c:v>
                </c:pt>
                <c:pt idx="1019">
                  <c:v>43694</c:v>
                </c:pt>
                <c:pt idx="1020">
                  <c:v>43695</c:v>
                </c:pt>
                <c:pt idx="1021">
                  <c:v>43696</c:v>
                </c:pt>
                <c:pt idx="1022">
                  <c:v>43697</c:v>
                </c:pt>
                <c:pt idx="1023">
                  <c:v>43698</c:v>
                </c:pt>
                <c:pt idx="1024">
                  <c:v>43699</c:v>
                </c:pt>
                <c:pt idx="1025">
                  <c:v>43700</c:v>
                </c:pt>
                <c:pt idx="1026">
                  <c:v>43701</c:v>
                </c:pt>
                <c:pt idx="1027">
                  <c:v>43702</c:v>
                </c:pt>
                <c:pt idx="1028">
                  <c:v>43703</c:v>
                </c:pt>
                <c:pt idx="1029">
                  <c:v>43704</c:v>
                </c:pt>
                <c:pt idx="1030">
                  <c:v>43705</c:v>
                </c:pt>
                <c:pt idx="1031">
                  <c:v>43706</c:v>
                </c:pt>
                <c:pt idx="1032">
                  <c:v>43707</c:v>
                </c:pt>
                <c:pt idx="1033">
                  <c:v>43708</c:v>
                </c:pt>
                <c:pt idx="1034">
                  <c:v>43709</c:v>
                </c:pt>
                <c:pt idx="1035">
                  <c:v>43710</c:v>
                </c:pt>
                <c:pt idx="1036">
                  <c:v>43711</c:v>
                </c:pt>
                <c:pt idx="1037">
                  <c:v>43712</c:v>
                </c:pt>
                <c:pt idx="1038">
                  <c:v>43713</c:v>
                </c:pt>
                <c:pt idx="1039">
                  <c:v>43714</c:v>
                </c:pt>
                <c:pt idx="1040">
                  <c:v>43715</c:v>
                </c:pt>
                <c:pt idx="1041">
                  <c:v>43716</c:v>
                </c:pt>
                <c:pt idx="1042">
                  <c:v>43717</c:v>
                </c:pt>
                <c:pt idx="1043">
                  <c:v>43718</c:v>
                </c:pt>
                <c:pt idx="1044">
                  <c:v>43719</c:v>
                </c:pt>
                <c:pt idx="1045">
                  <c:v>43720</c:v>
                </c:pt>
                <c:pt idx="1046">
                  <c:v>43721</c:v>
                </c:pt>
                <c:pt idx="1047">
                  <c:v>43722</c:v>
                </c:pt>
                <c:pt idx="1048">
                  <c:v>43723</c:v>
                </c:pt>
                <c:pt idx="1049">
                  <c:v>43724</c:v>
                </c:pt>
                <c:pt idx="1050">
                  <c:v>43725</c:v>
                </c:pt>
                <c:pt idx="1051">
                  <c:v>43726</c:v>
                </c:pt>
                <c:pt idx="1052">
                  <c:v>43727</c:v>
                </c:pt>
                <c:pt idx="1053">
                  <c:v>43728</c:v>
                </c:pt>
                <c:pt idx="1054">
                  <c:v>43729</c:v>
                </c:pt>
                <c:pt idx="1055">
                  <c:v>43730</c:v>
                </c:pt>
                <c:pt idx="1056">
                  <c:v>43731</c:v>
                </c:pt>
                <c:pt idx="1057">
                  <c:v>43732</c:v>
                </c:pt>
                <c:pt idx="1058">
                  <c:v>43733</c:v>
                </c:pt>
                <c:pt idx="1059">
                  <c:v>43734</c:v>
                </c:pt>
                <c:pt idx="1060">
                  <c:v>43735</c:v>
                </c:pt>
                <c:pt idx="1061">
                  <c:v>43736</c:v>
                </c:pt>
                <c:pt idx="1062">
                  <c:v>43737</c:v>
                </c:pt>
                <c:pt idx="1063">
                  <c:v>43738</c:v>
                </c:pt>
                <c:pt idx="1064">
                  <c:v>43739</c:v>
                </c:pt>
                <c:pt idx="1065">
                  <c:v>43740</c:v>
                </c:pt>
                <c:pt idx="1066">
                  <c:v>43741</c:v>
                </c:pt>
                <c:pt idx="1067">
                  <c:v>43742</c:v>
                </c:pt>
                <c:pt idx="1068">
                  <c:v>43743</c:v>
                </c:pt>
                <c:pt idx="1069">
                  <c:v>43744</c:v>
                </c:pt>
                <c:pt idx="1070">
                  <c:v>43745</c:v>
                </c:pt>
                <c:pt idx="1071">
                  <c:v>43746</c:v>
                </c:pt>
                <c:pt idx="1072">
                  <c:v>43747</c:v>
                </c:pt>
                <c:pt idx="1073">
                  <c:v>43748</c:v>
                </c:pt>
                <c:pt idx="1074">
                  <c:v>43749</c:v>
                </c:pt>
                <c:pt idx="1075">
                  <c:v>43750</c:v>
                </c:pt>
                <c:pt idx="1076">
                  <c:v>43751</c:v>
                </c:pt>
                <c:pt idx="1077">
                  <c:v>43752</c:v>
                </c:pt>
                <c:pt idx="1078">
                  <c:v>43753</c:v>
                </c:pt>
                <c:pt idx="1079">
                  <c:v>43754</c:v>
                </c:pt>
                <c:pt idx="1080">
                  <c:v>43755</c:v>
                </c:pt>
                <c:pt idx="1081">
                  <c:v>43756</c:v>
                </c:pt>
                <c:pt idx="1082">
                  <c:v>43757</c:v>
                </c:pt>
                <c:pt idx="1083">
                  <c:v>43758</c:v>
                </c:pt>
                <c:pt idx="1084">
                  <c:v>43759</c:v>
                </c:pt>
                <c:pt idx="1085">
                  <c:v>43760</c:v>
                </c:pt>
                <c:pt idx="1086">
                  <c:v>43761</c:v>
                </c:pt>
                <c:pt idx="1087">
                  <c:v>43762</c:v>
                </c:pt>
                <c:pt idx="1088">
                  <c:v>43763</c:v>
                </c:pt>
                <c:pt idx="1089">
                  <c:v>43764</c:v>
                </c:pt>
                <c:pt idx="1090">
                  <c:v>43765</c:v>
                </c:pt>
                <c:pt idx="1091">
                  <c:v>43766</c:v>
                </c:pt>
                <c:pt idx="1092">
                  <c:v>43767</c:v>
                </c:pt>
                <c:pt idx="1093">
                  <c:v>43768</c:v>
                </c:pt>
                <c:pt idx="1094">
                  <c:v>43769</c:v>
                </c:pt>
                <c:pt idx="1095">
                  <c:v>43770</c:v>
                </c:pt>
                <c:pt idx="1096">
                  <c:v>43771</c:v>
                </c:pt>
                <c:pt idx="1097">
                  <c:v>43772</c:v>
                </c:pt>
                <c:pt idx="1098">
                  <c:v>43773</c:v>
                </c:pt>
                <c:pt idx="1099">
                  <c:v>43774</c:v>
                </c:pt>
                <c:pt idx="1100">
                  <c:v>43775</c:v>
                </c:pt>
                <c:pt idx="1101">
                  <c:v>43776</c:v>
                </c:pt>
                <c:pt idx="1102">
                  <c:v>43777</c:v>
                </c:pt>
                <c:pt idx="1103">
                  <c:v>43778</c:v>
                </c:pt>
                <c:pt idx="1104">
                  <c:v>43779</c:v>
                </c:pt>
                <c:pt idx="1105">
                  <c:v>43780</c:v>
                </c:pt>
                <c:pt idx="1106">
                  <c:v>43781</c:v>
                </c:pt>
                <c:pt idx="1107">
                  <c:v>43782</c:v>
                </c:pt>
                <c:pt idx="1108">
                  <c:v>43783</c:v>
                </c:pt>
                <c:pt idx="1109">
                  <c:v>43784</c:v>
                </c:pt>
                <c:pt idx="1110">
                  <c:v>43785</c:v>
                </c:pt>
                <c:pt idx="1111">
                  <c:v>43786</c:v>
                </c:pt>
                <c:pt idx="1112">
                  <c:v>43787</c:v>
                </c:pt>
                <c:pt idx="1113">
                  <c:v>43788</c:v>
                </c:pt>
                <c:pt idx="1114">
                  <c:v>43789</c:v>
                </c:pt>
                <c:pt idx="1115">
                  <c:v>43790</c:v>
                </c:pt>
                <c:pt idx="1116">
                  <c:v>43791</c:v>
                </c:pt>
                <c:pt idx="1117">
                  <c:v>43792</c:v>
                </c:pt>
                <c:pt idx="1118">
                  <c:v>43793</c:v>
                </c:pt>
                <c:pt idx="1119">
                  <c:v>43794</c:v>
                </c:pt>
                <c:pt idx="1120">
                  <c:v>43795</c:v>
                </c:pt>
                <c:pt idx="1121">
                  <c:v>43796</c:v>
                </c:pt>
                <c:pt idx="1122">
                  <c:v>43797</c:v>
                </c:pt>
                <c:pt idx="1123">
                  <c:v>43798</c:v>
                </c:pt>
                <c:pt idx="1124">
                  <c:v>43799</c:v>
                </c:pt>
                <c:pt idx="1125">
                  <c:v>43800</c:v>
                </c:pt>
                <c:pt idx="1126">
                  <c:v>43801</c:v>
                </c:pt>
                <c:pt idx="1127">
                  <c:v>43802</c:v>
                </c:pt>
                <c:pt idx="1128">
                  <c:v>43803</c:v>
                </c:pt>
                <c:pt idx="1129">
                  <c:v>43804</c:v>
                </c:pt>
                <c:pt idx="1130">
                  <c:v>43805</c:v>
                </c:pt>
                <c:pt idx="1131">
                  <c:v>43806</c:v>
                </c:pt>
                <c:pt idx="1132">
                  <c:v>43807</c:v>
                </c:pt>
                <c:pt idx="1133">
                  <c:v>43808</c:v>
                </c:pt>
                <c:pt idx="1134">
                  <c:v>43809</c:v>
                </c:pt>
                <c:pt idx="1135">
                  <c:v>43810</c:v>
                </c:pt>
                <c:pt idx="1136">
                  <c:v>43811</c:v>
                </c:pt>
                <c:pt idx="1137">
                  <c:v>43812</c:v>
                </c:pt>
                <c:pt idx="1138">
                  <c:v>43813</c:v>
                </c:pt>
                <c:pt idx="1139">
                  <c:v>43814</c:v>
                </c:pt>
                <c:pt idx="1140">
                  <c:v>43815</c:v>
                </c:pt>
                <c:pt idx="1141">
                  <c:v>43816</c:v>
                </c:pt>
                <c:pt idx="1142">
                  <c:v>43817</c:v>
                </c:pt>
                <c:pt idx="1143">
                  <c:v>43818</c:v>
                </c:pt>
                <c:pt idx="1144">
                  <c:v>43819</c:v>
                </c:pt>
                <c:pt idx="1145">
                  <c:v>43820</c:v>
                </c:pt>
                <c:pt idx="1146">
                  <c:v>43821</c:v>
                </c:pt>
                <c:pt idx="1147">
                  <c:v>43822</c:v>
                </c:pt>
                <c:pt idx="1148">
                  <c:v>43823</c:v>
                </c:pt>
                <c:pt idx="1149">
                  <c:v>43824</c:v>
                </c:pt>
                <c:pt idx="1150">
                  <c:v>43825</c:v>
                </c:pt>
                <c:pt idx="1151">
                  <c:v>43826</c:v>
                </c:pt>
                <c:pt idx="1152">
                  <c:v>43827</c:v>
                </c:pt>
                <c:pt idx="1153">
                  <c:v>43828</c:v>
                </c:pt>
                <c:pt idx="1154">
                  <c:v>43829</c:v>
                </c:pt>
                <c:pt idx="1155">
                  <c:v>43830</c:v>
                </c:pt>
                <c:pt idx="1156">
                  <c:v>43831</c:v>
                </c:pt>
                <c:pt idx="1157">
                  <c:v>43832</c:v>
                </c:pt>
                <c:pt idx="1158">
                  <c:v>43833</c:v>
                </c:pt>
                <c:pt idx="1159">
                  <c:v>43834</c:v>
                </c:pt>
                <c:pt idx="1160">
                  <c:v>43835</c:v>
                </c:pt>
                <c:pt idx="1161">
                  <c:v>43836</c:v>
                </c:pt>
                <c:pt idx="1162">
                  <c:v>43837</c:v>
                </c:pt>
                <c:pt idx="1163">
                  <c:v>43838</c:v>
                </c:pt>
                <c:pt idx="1164">
                  <c:v>43839</c:v>
                </c:pt>
                <c:pt idx="1165">
                  <c:v>43840</c:v>
                </c:pt>
                <c:pt idx="1166">
                  <c:v>43841</c:v>
                </c:pt>
                <c:pt idx="1167">
                  <c:v>43842</c:v>
                </c:pt>
                <c:pt idx="1168">
                  <c:v>43843</c:v>
                </c:pt>
                <c:pt idx="1169">
                  <c:v>43844</c:v>
                </c:pt>
                <c:pt idx="1170">
                  <c:v>43845</c:v>
                </c:pt>
                <c:pt idx="1171">
                  <c:v>43846</c:v>
                </c:pt>
                <c:pt idx="1172">
                  <c:v>43847</c:v>
                </c:pt>
                <c:pt idx="1173">
                  <c:v>43848</c:v>
                </c:pt>
                <c:pt idx="1174">
                  <c:v>43849</c:v>
                </c:pt>
                <c:pt idx="1175">
                  <c:v>43850</c:v>
                </c:pt>
                <c:pt idx="1176">
                  <c:v>43851</c:v>
                </c:pt>
                <c:pt idx="1177">
                  <c:v>43852</c:v>
                </c:pt>
                <c:pt idx="1178">
                  <c:v>43853</c:v>
                </c:pt>
                <c:pt idx="1179">
                  <c:v>43854</c:v>
                </c:pt>
                <c:pt idx="1180">
                  <c:v>43855</c:v>
                </c:pt>
                <c:pt idx="1181">
                  <c:v>43856</c:v>
                </c:pt>
                <c:pt idx="1182">
                  <c:v>43857</c:v>
                </c:pt>
                <c:pt idx="1183">
                  <c:v>43858</c:v>
                </c:pt>
                <c:pt idx="1184">
                  <c:v>43859</c:v>
                </c:pt>
                <c:pt idx="1185">
                  <c:v>43860</c:v>
                </c:pt>
                <c:pt idx="1186">
                  <c:v>43861</c:v>
                </c:pt>
                <c:pt idx="1187">
                  <c:v>43862</c:v>
                </c:pt>
                <c:pt idx="1188">
                  <c:v>43863</c:v>
                </c:pt>
                <c:pt idx="1189">
                  <c:v>43864</c:v>
                </c:pt>
                <c:pt idx="1190">
                  <c:v>43865</c:v>
                </c:pt>
                <c:pt idx="1191">
                  <c:v>43866</c:v>
                </c:pt>
                <c:pt idx="1192">
                  <c:v>43867</c:v>
                </c:pt>
                <c:pt idx="1193">
                  <c:v>43868</c:v>
                </c:pt>
                <c:pt idx="1194">
                  <c:v>43869</c:v>
                </c:pt>
                <c:pt idx="1195">
                  <c:v>43870</c:v>
                </c:pt>
                <c:pt idx="1196">
                  <c:v>43871</c:v>
                </c:pt>
                <c:pt idx="1197">
                  <c:v>43872</c:v>
                </c:pt>
                <c:pt idx="1198">
                  <c:v>43873</c:v>
                </c:pt>
                <c:pt idx="1199">
                  <c:v>43874</c:v>
                </c:pt>
                <c:pt idx="1200">
                  <c:v>43875</c:v>
                </c:pt>
                <c:pt idx="1201">
                  <c:v>43876</c:v>
                </c:pt>
                <c:pt idx="1202">
                  <c:v>43877</c:v>
                </c:pt>
                <c:pt idx="1203">
                  <c:v>43878</c:v>
                </c:pt>
                <c:pt idx="1204">
                  <c:v>43879</c:v>
                </c:pt>
                <c:pt idx="1205">
                  <c:v>43880</c:v>
                </c:pt>
                <c:pt idx="1206">
                  <c:v>43881</c:v>
                </c:pt>
                <c:pt idx="1207">
                  <c:v>43882</c:v>
                </c:pt>
                <c:pt idx="1208">
                  <c:v>43883</c:v>
                </c:pt>
                <c:pt idx="1209">
                  <c:v>43884</c:v>
                </c:pt>
                <c:pt idx="1210">
                  <c:v>43885</c:v>
                </c:pt>
                <c:pt idx="1211">
                  <c:v>43886</c:v>
                </c:pt>
                <c:pt idx="1212">
                  <c:v>43887</c:v>
                </c:pt>
                <c:pt idx="1213">
                  <c:v>43888</c:v>
                </c:pt>
                <c:pt idx="1214">
                  <c:v>43889</c:v>
                </c:pt>
                <c:pt idx="1215">
                  <c:v>43890</c:v>
                </c:pt>
                <c:pt idx="1216">
                  <c:v>43891</c:v>
                </c:pt>
                <c:pt idx="1217">
                  <c:v>43892</c:v>
                </c:pt>
                <c:pt idx="1218">
                  <c:v>43893</c:v>
                </c:pt>
                <c:pt idx="1219">
                  <c:v>43894</c:v>
                </c:pt>
                <c:pt idx="1220">
                  <c:v>43895</c:v>
                </c:pt>
                <c:pt idx="1221">
                  <c:v>43896</c:v>
                </c:pt>
                <c:pt idx="1222">
                  <c:v>43897</c:v>
                </c:pt>
                <c:pt idx="1223">
                  <c:v>43898</c:v>
                </c:pt>
                <c:pt idx="1224">
                  <c:v>43899</c:v>
                </c:pt>
                <c:pt idx="1225">
                  <c:v>43900</c:v>
                </c:pt>
                <c:pt idx="1226">
                  <c:v>43901</c:v>
                </c:pt>
                <c:pt idx="1227">
                  <c:v>43902</c:v>
                </c:pt>
                <c:pt idx="1228">
                  <c:v>43903</c:v>
                </c:pt>
                <c:pt idx="1229">
                  <c:v>43904</c:v>
                </c:pt>
                <c:pt idx="1230">
                  <c:v>43905</c:v>
                </c:pt>
                <c:pt idx="1231">
                  <c:v>43906</c:v>
                </c:pt>
                <c:pt idx="1232">
                  <c:v>43907</c:v>
                </c:pt>
                <c:pt idx="1233">
                  <c:v>43908</c:v>
                </c:pt>
                <c:pt idx="1234">
                  <c:v>43909</c:v>
                </c:pt>
                <c:pt idx="1235">
                  <c:v>43910</c:v>
                </c:pt>
                <c:pt idx="1236">
                  <c:v>43911</c:v>
                </c:pt>
                <c:pt idx="1237">
                  <c:v>43912</c:v>
                </c:pt>
                <c:pt idx="1238">
                  <c:v>43913</c:v>
                </c:pt>
                <c:pt idx="1239">
                  <c:v>43914</c:v>
                </c:pt>
                <c:pt idx="1240">
                  <c:v>43915</c:v>
                </c:pt>
                <c:pt idx="1241">
                  <c:v>43916</c:v>
                </c:pt>
                <c:pt idx="1242">
                  <c:v>43917</c:v>
                </c:pt>
                <c:pt idx="1243">
                  <c:v>43918</c:v>
                </c:pt>
                <c:pt idx="1244">
                  <c:v>43919</c:v>
                </c:pt>
                <c:pt idx="1245">
                  <c:v>43920</c:v>
                </c:pt>
                <c:pt idx="1246">
                  <c:v>43921</c:v>
                </c:pt>
                <c:pt idx="1247">
                  <c:v>43922</c:v>
                </c:pt>
                <c:pt idx="1248">
                  <c:v>43923</c:v>
                </c:pt>
                <c:pt idx="1249">
                  <c:v>43924</c:v>
                </c:pt>
                <c:pt idx="1250">
                  <c:v>43925</c:v>
                </c:pt>
                <c:pt idx="1251">
                  <c:v>43926</c:v>
                </c:pt>
                <c:pt idx="1252">
                  <c:v>43927</c:v>
                </c:pt>
                <c:pt idx="1253">
                  <c:v>43928</c:v>
                </c:pt>
                <c:pt idx="1254">
                  <c:v>43929</c:v>
                </c:pt>
                <c:pt idx="1255">
                  <c:v>43930</c:v>
                </c:pt>
                <c:pt idx="1256">
                  <c:v>43931</c:v>
                </c:pt>
                <c:pt idx="1257">
                  <c:v>43932</c:v>
                </c:pt>
                <c:pt idx="1258">
                  <c:v>43933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43939</c:v>
                </c:pt>
                <c:pt idx="1265">
                  <c:v>43940</c:v>
                </c:pt>
                <c:pt idx="1266">
                  <c:v>43941</c:v>
                </c:pt>
                <c:pt idx="1267">
                  <c:v>43942</c:v>
                </c:pt>
                <c:pt idx="1268">
                  <c:v>43943</c:v>
                </c:pt>
                <c:pt idx="1269">
                  <c:v>43944</c:v>
                </c:pt>
                <c:pt idx="1270">
                  <c:v>43945</c:v>
                </c:pt>
                <c:pt idx="1271">
                  <c:v>43946</c:v>
                </c:pt>
                <c:pt idx="1272">
                  <c:v>43947</c:v>
                </c:pt>
                <c:pt idx="1273">
                  <c:v>43948</c:v>
                </c:pt>
                <c:pt idx="1274">
                  <c:v>43949</c:v>
                </c:pt>
                <c:pt idx="1275">
                  <c:v>43950</c:v>
                </c:pt>
                <c:pt idx="1276">
                  <c:v>43951</c:v>
                </c:pt>
                <c:pt idx="1277">
                  <c:v>43952</c:v>
                </c:pt>
                <c:pt idx="1278">
                  <c:v>43953</c:v>
                </c:pt>
                <c:pt idx="1279">
                  <c:v>43954</c:v>
                </c:pt>
                <c:pt idx="1280">
                  <c:v>43955</c:v>
                </c:pt>
                <c:pt idx="1281">
                  <c:v>43956</c:v>
                </c:pt>
                <c:pt idx="1282">
                  <c:v>43957</c:v>
                </c:pt>
                <c:pt idx="1283">
                  <c:v>43958</c:v>
                </c:pt>
                <c:pt idx="1284">
                  <c:v>43959</c:v>
                </c:pt>
                <c:pt idx="1285">
                  <c:v>43960</c:v>
                </c:pt>
                <c:pt idx="1286">
                  <c:v>43961</c:v>
                </c:pt>
                <c:pt idx="1287">
                  <c:v>43962</c:v>
                </c:pt>
                <c:pt idx="1288">
                  <c:v>43963</c:v>
                </c:pt>
                <c:pt idx="1289">
                  <c:v>43964</c:v>
                </c:pt>
                <c:pt idx="1290">
                  <c:v>43965</c:v>
                </c:pt>
                <c:pt idx="1291">
                  <c:v>43966</c:v>
                </c:pt>
                <c:pt idx="1292">
                  <c:v>43967</c:v>
                </c:pt>
                <c:pt idx="1293">
                  <c:v>43968</c:v>
                </c:pt>
                <c:pt idx="1294">
                  <c:v>43969</c:v>
                </c:pt>
                <c:pt idx="1295">
                  <c:v>43970</c:v>
                </c:pt>
                <c:pt idx="1296">
                  <c:v>43971</c:v>
                </c:pt>
                <c:pt idx="1297">
                  <c:v>43972</c:v>
                </c:pt>
                <c:pt idx="1298">
                  <c:v>43973</c:v>
                </c:pt>
                <c:pt idx="1299">
                  <c:v>43974</c:v>
                </c:pt>
                <c:pt idx="1300">
                  <c:v>43975</c:v>
                </c:pt>
                <c:pt idx="1301">
                  <c:v>43976</c:v>
                </c:pt>
                <c:pt idx="1302">
                  <c:v>43977</c:v>
                </c:pt>
                <c:pt idx="1303">
                  <c:v>43978</c:v>
                </c:pt>
                <c:pt idx="1304">
                  <c:v>43979</c:v>
                </c:pt>
                <c:pt idx="1305">
                  <c:v>43980</c:v>
                </c:pt>
                <c:pt idx="1306">
                  <c:v>43981</c:v>
                </c:pt>
                <c:pt idx="1307">
                  <c:v>43982</c:v>
                </c:pt>
                <c:pt idx="1308">
                  <c:v>43983</c:v>
                </c:pt>
                <c:pt idx="1309">
                  <c:v>43984</c:v>
                </c:pt>
                <c:pt idx="1310">
                  <c:v>43985</c:v>
                </c:pt>
                <c:pt idx="1311">
                  <c:v>43986</c:v>
                </c:pt>
                <c:pt idx="1312">
                  <c:v>43987</c:v>
                </c:pt>
                <c:pt idx="1313">
                  <c:v>43988</c:v>
                </c:pt>
                <c:pt idx="1314">
                  <c:v>43989</c:v>
                </c:pt>
                <c:pt idx="1315">
                  <c:v>43990</c:v>
                </c:pt>
                <c:pt idx="1316">
                  <c:v>43991</c:v>
                </c:pt>
                <c:pt idx="1317">
                  <c:v>43992</c:v>
                </c:pt>
                <c:pt idx="1318">
                  <c:v>43993</c:v>
                </c:pt>
                <c:pt idx="1319">
                  <c:v>43994</c:v>
                </c:pt>
                <c:pt idx="1320">
                  <c:v>43995</c:v>
                </c:pt>
                <c:pt idx="1321">
                  <c:v>43996</c:v>
                </c:pt>
                <c:pt idx="1322">
                  <c:v>43997</c:v>
                </c:pt>
                <c:pt idx="1323">
                  <c:v>43998</c:v>
                </c:pt>
                <c:pt idx="1324">
                  <c:v>43999</c:v>
                </c:pt>
                <c:pt idx="1325">
                  <c:v>44000</c:v>
                </c:pt>
                <c:pt idx="1326">
                  <c:v>44001</c:v>
                </c:pt>
                <c:pt idx="1327">
                  <c:v>44002</c:v>
                </c:pt>
                <c:pt idx="1328">
                  <c:v>44003</c:v>
                </c:pt>
                <c:pt idx="1329">
                  <c:v>44004</c:v>
                </c:pt>
                <c:pt idx="1330">
                  <c:v>44005</c:v>
                </c:pt>
                <c:pt idx="1331">
                  <c:v>44006</c:v>
                </c:pt>
                <c:pt idx="1332">
                  <c:v>44007</c:v>
                </c:pt>
                <c:pt idx="1333">
                  <c:v>44008</c:v>
                </c:pt>
                <c:pt idx="1334">
                  <c:v>44009</c:v>
                </c:pt>
                <c:pt idx="1335">
                  <c:v>44010</c:v>
                </c:pt>
                <c:pt idx="1336">
                  <c:v>44011</c:v>
                </c:pt>
                <c:pt idx="1337">
                  <c:v>44012</c:v>
                </c:pt>
                <c:pt idx="1338">
                  <c:v>44013</c:v>
                </c:pt>
                <c:pt idx="1339">
                  <c:v>44014</c:v>
                </c:pt>
                <c:pt idx="1340">
                  <c:v>44015</c:v>
                </c:pt>
                <c:pt idx="1341">
                  <c:v>44016</c:v>
                </c:pt>
                <c:pt idx="1342">
                  <c:v>44017</c:v>
                </c:pt>
                <c:pt idx="1343">
                  <c:v>44018</c:v>
                </c:pt>
                <c:pt idx="1344">
                  <c:v>44019</c:v>
                </c:pt>
                <c:pt idx="1345">
                  <c:v>44020</c:v>
                </c:pt>
                <c:pt idx="1346">
                  <c:v>44021</c:v>
                </c:pt>
                <c:pt idx="1347">
                  <c:v>44022</c:v>
                </c:pt>
                <c:pt idx="1348">
                  <c:v>44023</c:v>
                </c:pt>
                <c:pt idx="1349">
                  <c:v>44024</c:v>
                </c:pt>
                <c:pt idx="1350">
                  <c:v>44025</c:v>
                </c:pt>
                <c:pt idx="1351">
                  <c:v>44026</c:v>
                </c:pt>
                <c:pt idx="1352">
                  <c:v>44027</c:v>
                </c:pt>
                <c:pt idx="1353">
                  <c:v>44028</c:v>
                </c:pt>
                <c:pt idx="1354">
                  <c:v>44029</c:v>
                </c:pt>
                <c:pt idx="1355">
                  <c:v>44030</c:v>
                </c:pt>
                <c:pt idx="1356">
                  <c:v>44031</c:v>
                </c:pt>
                <c:pt idx="1357">
                  <c:v>44032</c:v>
                </c:pt>
                <c:pt idx="1358">
                  <c:v>44033</c:v>
                </c:pt>
                <c:pt idx="1359">
                  <c:v>44034</c:v>
                </c:pt>
                <c:pt idx="1360">
                  <c:v>44035</c:v>
                </c:pt>
                <c:pt idx="1361">
                  <c:v>44036</c:v>
                </c:pt>
                <c:pt idx="1362">
                  <c:v>44037</c:v>
                </c:pt>
                <c:pt idx="1363">
                  <c:v>44038</c:v>
                </c:pt>
                <c:pt idx="1364">
                  <c:v>44039</c:v>
                </c:pt>
                <c:pt idx="1365">
                  <c:v>44040</c:v>
                </c:pt>
                <c:pt idx="1366">
                  <c:v>44041</c:v>
                </c:pt>
                <c:pt idx="1367">
                  <c:v>44042</c:v>
                </c:pt>
                <c:pt idx="1368">
                  <c:v>44043</c:v>
                </c:pt>
                <c:pt idx="1369">
                  <c:v>44044</c:v>
                </c:pt>
                <c:pt idx="1370">
                  <c:v>44045</c:v>
                </c:pt>
                <c:pt idx="1371">
                  <c:v>44046</c:v>
                </c:pt>
                <c:pt idx="1372">
                  <c:v>44047</c:v>
                </c:pt>
                <c:pt idx="1373">
                  <c:v>44048</c:v>
                </c:pt>
                <c:pt idx="1374">
                  <c:v>44049</c:v>
                </c:pt>
                <c:pt idx="1375">
                  <c:v>44050</c:v>
                </c:pt>
                <c:pt idx="1376">
                  <c:v>44051</c:v>
                </c:pt>
                <c:pt idx="1377">
                  <c:v>44052</c:v>
                </c:pt>
                <c:pt idx="1378">
                  <c:v>44053</c:v>
                </c:pt>
                <c:pt idx="1379">
                  <c:v>44054</c:v>
                </c:pt>
                <c:pt idx="1380">
                  <c:v>44055</c:v>
                </c:pt>
                <c:pt idx="1381">
                  <c:v>44056</c:v>
                </c:pt>
                <c:pt idx="1382">
                  <c:v>44057</c:v>
                </c:pt>
                <c:pt idx="1383">
                  <c:v>44058</c:v>
                </c:pt>
                <c:pt idx="1384">
                  <c:v>44059</c:v>
                </c:pt>
                <c:pt idx="1385">
                  <c:v>44060</c:v>
                </c:pt>
                <c:pt idx="1386">
                  <c:v>44061</c:v>
                </c:pt>
                <c:pt idx="1387">
                  <c:v>44062</c:v>
                </c:pt>
                <c:pt idx="1388">
                  <c:v>44063</c:v>
                </c:pt>
                <c:pt idx="1389">
                  <c:v>44064</c:v>
                </c:pt>
                <c:pt idx="1390">
                  <c:v>44065</c:v>
                </c:pt>
                <c:pt idx="1391">
                  <c:v>44066</c:v>
                </c:pt>
                <c:pt idx="1392">
                  <c:v>44067</c:v>
                </c:pt>
                <c:pt idx="1393">
                  <c:v>44068</c:v>
                </c:pt>
                <c:pt idx="1394">
                  <c:v>44069</c:v>
                </c:pt>
                <c:pt idx="1395">
                  <c:v>44070</c:v>
                </c:pt>
                <c:pt idx="1396">
                  <c:v>44071</c:v>
                </c:pt>
                <c:pt idx="1397">
                  <c:v>44072</c:v>
                </c:pt>
                <c:pt idx="1398">
                  <c:v>44073</c:v>
                </c:pt>
                <c:pt idx="1399">
                  <c:v>44074</c:v>
                </c:pt>
                <c:pt idx="1400">
                  <c:v>44075</c:v>
                </c:pt>
                <c:pt idx="1401">
                  <c:v>44076</c:v>
                </c:pt>
                <c:pt idx="1402">
                  <c:v>44077</c:v>
                </c:pt>
                <c:pt idx="1403">
                  <c:v>44078</c:v>
                </c:pt>
                <c:pt idx="1404">
                  <c:v>44079</c:v>
                </c:pt>
                <c:pt idx="1405">
                  <c:v>44080</c:v>
                </c:pt>
                <c:pt idx="1406">
                  <c:v>44081</c:v>
                </c:pt>
                <c:pt idx="1407">
                  <c:v>44082</c:v>
                </c:pt>
                <c:pt idx="1408">
                  <c:v>44083</c:v>
                </c:pt>
                <c:pt idx="1409">
                  <c:v>44084</c:v>
                </c:pt>
                <c:pt idx="1410">
                  <c:v>44085</c:v>
                </c:pt>
                <c:pt idx="1411">
                  <c:v>44086</c:v>
                </c:pt>
                <c:pt idx="1412">
                  <c:v>44087</c:v>
                </c:pt>
                <c:pt idx="1413">
                  <c:v>44088</c:v>
                </c:pt>
                <c:pt idx="1414">
                  <c:v>44089</c:v>
                </c:pt>
                <c:pt idx="1415">
                  <c:v>44090</c:v>
                </c:pt>
                <c:pt idx="1416">
                  <c:v>44091</c:v>
                </c:pt>
                <c:pt idx="1417">
                  <c:v>44092</c:v>
                </c:pt>
                <c:pt idx="1418">
                  <c:v>44093</c:v>
                </c:pt>
                <c:pt idx="1419">
                  <c:v>44094</c:v>
                </c:pt>
                <c:pt idx="1420">
                  <c:v>44095</c:v>
                </c:pt>
                <c:pt idx="1421">
                  <c:v>44096</c:v>
                </c:pt>
                <c:pt idx="1422">
                  <c:v>44097</c:v>
                </c:pt>
                <c:pt idx="1423">
                  <c:v>44098</c:v>
                </c:pt>
                <c:pt idx="1424">
                  <c:v>44099</c:v>
                </c:pt>
                <c:pt idx="1425">
                  <c:v>44100</c:v>
                </c:pt>
                <c:pt idx="1426">
                  <c:v>44101</c:v>
                </c:pt>
                <c:pt idx="1427">
                  <c:v>44102</c:v>
                </c:pt>
                <c:pt idx="1428">
                  <c:v>44103</c:v>
                </c:pt>
                <c:pt idx="1429">
                  <c:v>44104</c:v>
                </c:pt>
                <c:pt idx="1430">
                  <c:v>44105</c:v>
                </c:pt>
                <c:pt idx="1431">
                  <c:v>44106</c:v>
                </c:pt>
                <c:pt idx="1432">
                  <c:v>44107</c:v>
                </c:pt>
                <c:pt idx="1433">
                  <c:v>44108</c:v>
                </c:pt>
                <c:pt idx="1434">
                  <c:v>44109</c:v>
                </c:pt>
                <c:pt idx="1435">
                  <c:v>44110</c:v>
                </c:pt>
                <c:pt idx="1436">
                  <c:v>44111</c:v>
                </c:pt>
                <c:pt idx="1437">
                  <c:v>44112</c:v>
                </c:pt>
                <c:pt idx="1438">
                  <c:v>44113</c:v>
                </c:pt>
                <c:pt idx="1439">
                  <c:v>44114</c:v>
                </c:pt>
                <c:pt idx="1440">
                  <c:v>44115</c:v>
                </c:pt>
                <c:pt idx="1441">
                  <c:v>44116</c:v>
                </c:pt>
                <c:pt idx="1442">
                  <c:v>44117</c:v>
                </c:pt>
                <c:pt idx="1443">
                  <c:v>44118</c:v>
                </c:pt>
                <c:pt idx="1444">
                  <c:v>44119</c:v>
                </c:pt>
                <c:pt idx="1445">
                  <c:v>44120</c:v>
                </c:pt>
                <c:pt idx="1446">
                  <c:v>44121</c:v>
                </c:pt>
                <c:pt idx="1447">
                  <c:v>44122</c:v>
                </c:pt>
                <c:pt idx="1448">
                  <c:v>44123</c:v>
                </c:pt>
                <c:pt idx="1449">
                  <c:v>44124</c:v>
                </c:pt>
                <c:pt idx="1450">
                  <c:v>44125</c:v>
                </c:pt>
                <c:pt idx="1451">
                  <c:v>44126</c:v>
                </c:pt>
                <c:pt idx="1452">
                  <c:v>44127</c:v>
                </c:pt>
                <c:pt idx="1453">
                  <c:v>44128</c:v>
                </c:pt>
                <c:pt idx="1454">
                  <c:v>44129</c:v>
                </c:pt>
                <c:pt idx="1455">
                  <c:v>44130</c:v>
                </c:pt>
                <c:pt idx="1456">
                  <c:v>44131</c:v>
                </c:pt>
                <c:pt idx="1457">
                  <c:v>44132</c:v>
                </c:pt>
                <c:pt idx="1458">
                  <c:v>44133</c:v>
                </c:pt>
                <c:pt idx="1459">
                  <c:v>44134</c:v>
                </c:pt>
                <c:pt idx="1460">
                  <c:v>44135</c:v>
                </c:pt>
                <c:pt idx="1461">
                  <c:v>44136</c:v>
                </c:pt>
                <c:pt idx="1462">
                  <c:v>44137</c:v>
                </c:pt>
                <c:pt idx="1463">
                  <c:v>44138</c:v>
                </c:pt>
                <c:pt idx="1464">
                  <c:v>44139</c:v>
                </c:pt>
                <c:pt idx="1465">
                  <c:v>44140</c:v>
                </c:pt>
                <c:pt idx="1466">
                  <c:v>44141</c:v>
                </c:pt>
                <c:pt idx="1467">
                  <c:v>44142</c:v>
                </c:pt>
                <c:pt idx="1468">
                  <c:v>44143</c:v>
                </c:pt>
                <c:pt idx="1469">
                  <c:v>44144</c:v>
                </c:pt>
                <c:pt idx="1470">
                  <c:v>44145</c:v>
                </c:pt>
                <c:pt idx="1471">
                  <c:v>44146</c:v>
                </c:pt>
                <c:pt idx="1472">
                  <c:v>44147</c:v>
                </c:pt>
                <c:pt idx="1473">
                  <c:v>44148</c:v>
                </c:pt>
                <c:pt idx="1474">
                  <c:v>44149</c:v>
                </c:pt>
                <c:pt idx="1475">
                  <c:v>44150</c:v>
                </c:pt>
                <c:pt idx="1476">
                  <c:v>44151</c:v>
                </c:pt>
                <c:pt idx="1477">
                  <c:v>44152</c:v>
                </c:pt>
                <c:pt idx="1478">
                  <c:v>44153</c:v>
                </c:pt>
                <c:pt idx="1479">
                  <c:v>44154</c:v>
                </c:pt>
                <c:pt idx="1480">
                  <c:v>44155</c:v>
                </c:pt>
                <c:pt idx="1481">
                  <c:v>44156</c:v>
                </c:pt>
                <c:pt idx="1482">
                  <c:v>44157</c:v>
                </c:pt>
                <c:pt idx="1483">
                  <c:v>44158</c:v>
                </c:pt>
                <c:pt idx="1484">
                  <c:v>44159</c:v>
                </c:pt>
                <c:pt idx="1485">
                  <c:v>44160</c:v>
                </c:pt>
                <c:pt idx="1486">
                  <c:v>44161</c:v>
                </c:pt>
                <c:pt idx="1487">
                  <c:v>44162</c:v>
                </c:pt>
                <c:pt idx="1488">
                  <c:v>44163</c:v>
                </c:pt>
                <c:pt idx="1489">
                  <c:v>44164</c:v>
                </c:pt>
                <c:pt idx="1490">
                  <c:v>44165</c:v>
                </c:pt>
                <c:pt idx="1491">
                  <c:v>44166</c:v>
                </c:pt>
                <c:pt idx="1492">
                  <c:v>44167</c:v>
                </c:pt>
                <c:pt idx="1493">
                  <c:v>44168</c:v>
                </c:pt>
                <c:pt idx="1494">
                  <c:v>44169</c:v>
                </c:pt>
                <c:pt idx="1495">
                  <c:v>44170</c:v>
                </c:pt>
                <c:pt idx="1496">
                  <c:v>44171</c:v>
                </c:pt>
                <c:pt idx="1497">
                  <c:v>44172</c:v>
                </c:pt>
                <c:pt idx="1498">
                  <c:v>44173</c:v>
                </c:pt>
                <c:pt idx="1499">
                  <c:v>44174</c:v>
                </c:pt>
                <c:pt idx="1500">
                  <c:v>44175</c:v>
                </c:pt>
                <c:pt idx="1501">
                  <c:v>44176</c:v>
                </c:pt>
                <c:pt idx="1502">
                  <c:v>44177</c:v>
                </c:pt>
                <c:pt idx="1503">
                  <c:v>44178</c:v>
                </c:pt>
                <c:pt idx="1504">
                  <c:v>44179</c:v>
                </c:pt>
                <c:pt idx="1505">
                  <c:v>44180</c:v>
                </c:pt>
                <c:pt idx="1506">
                  <c:v>44181</c:v>
                </c:pt>
                <c:pt idx="1507">
                  <c:v>44182</c:v>
                </c:pt>
                <c:pt idx="1508">
                  <c:v>44183</c:v>
                </c:pt>
                <c:pt idx="1509">
                  <c:v>44184</c:v>
                </c:pt>
                <c:pt idx="1510">
                  <c:v>44185</c:v>
                </c:pt>
                <c:pt idx="1511">
                  <c:v>44186</c:v>
                </c:pt>
                <c:pt idx="1512">
                  <c:v>44187</c:v>
                </c:pt>
                <c:pt idx="1513">
                  <c:v>44188</c:v>
                </c:pt>
                <c:pt idx="1514">
                  <c:v>44189</c:v>
                </c:pt>
                <c:pt idx="1515">
                  <c:v>44190</c:v>
                </c:pt>
                <c:pt idx="1516">
                  <c:v>44191</c:v>
                </c:pt>
                <c:pt idx="1517">
                  <c:v>44192</c:v>
                </c:pt>
                <c:pt idx="1518">
                  <c:v>44193</c:v>
                </c:pt>
                <c:pt idx="1519">
                  <c:v>44194</c:v>
                </c:pt>
                <c:pt idx="1520">
                  <c:v>44195</c:v>
                </c:pt>
                <c:pt idx="1521">
                  <c:v>44196</c:v>
                </c:pt>
                <c:pt idx="1522">
                  <c:v>44197</c:v>
                </c:pt>
                <c:pt idx="1523">
                  <c:v>44198</c:v>
                </c:pt>
                <c:pt idx="1524">
                  <c:v>44199</c:v>
                </c:pt>
                <c:pt idx="1525">
                  <c:v>44200</c:v>
                </c:pt>
                <c:pt idx="1526">
                  <c:v>44201</c:v>
                </c:pt>
                <c:pt idx="1527">
                  <c:v>44202</c:v>
                </c:pt>
                <c:pt idx="1528">
                  <c:v>44203</c:v>
                </c:pt>
                <c:pt idx="1529">
                  <c:v>44204</c:v>
                </c:pt>
                <c:pt idx="1530">
                  <c:v>44205</c:v>
                </c:pt>
                <c:pt idx="1531">
                  <c:v>44206</c:v>
                </c:pt>
                <c:pt idx="1532">
                  <c:v>44207</c:v>
                </c:pt>
                <c:pt idx="1533">
                  <c:v>44208</c:v>
                </c:pt>
                <c:pt idx="1534">
                  <c:v>44209</c:v>
                </c:pt>
                <c:pt idx="1535">
                  <c:v>44210</c:v>
                </c:pt>
                <c:pt idx="1536">
                  <c:v>44211</c:v>
                </c:pt>
                <c:pt idx="1537">
                  <c:v>44212</c:v>
                </c:pt>
                <c:pt idx="1538">
                  <c:v>44213</c:v>
                </c:pt>
                <c:pt idx="1539">
                  <c:v>44214</c:v>
                </c:pt>
                <c:pt idx="1540">
                  <c:v>44215</c:v>
                </c:pt>
                <c:pt idx="1541">
                  <c:v>44216</c:v>
                </c:pt>
                <c:pt idx="1542">
                  <c:v>44217</c:v>
                </c:pt>
                <c:pt idx="1543">
                  <c:v>44218</c:v>
                </c:pt>
                <c:pt idx="1544">
                  <c:v>44219</c:v>
                </c:pt>
                <c:pt idx="1545">
                  <c:v>44220</c:v>
                </c:pt>
                <c:pt idx="1546">
                  <c:v>44221</c:v>
                </c:pt>
                <c:pt idx="1547">
                  <c:v>44222</c:v>
                </c:pt>
                <c:pt idx="1548">
                  <c:v>44223</c:v>
                </c:pt>
                <c:pt idx="1549">
                  <c:v>44224</c:v>
                </c:pt>
                <c:pt idx="1550">
                  <c:v>44225</c:v>
                </c:pt>
                <c:pt idx="1551">
                  <c:v>44226</c:v>
                </c:pt>
                <c:pt idx="1552">
                  <c:v>44227</c:v>
                </c:pt>
                <c:pt idx="1553">
                  <c:v>44228</c:v>
                </c:pt>
                <c:pt idx="1554">
                  <c:v>44229</c:v>
                </c:pt>
                <c:pt idx="1555">
                  <c:v>44230</c:v>
                </c:pt>
                <c:pt idx="1556">
                  <c:v>44231</c:v>
                </c:pt>
                <c:pt idx="1557">
                  <c:v>44232</c:v>
                </c:pt>
                <c:pt idx="1558">
                  <c:v>44233</c:v>
                </c:pt>
                <c:pt idx="1559">
                  <c:v>44234</c:v>
                </c:pt>
                <c:pt idx="1560">
                  <c:v>44235</c:v>
                </c:pt>
                <c:pt idx="1561">
                  <c:v>44236</c:v>
                </c:pt>
                <c:pt idx="1562">
                  <c:v>44237</c:v>
                </c:pt>
                <c:pt idx="1563">
                  <c:v>44238</c:v>
                </c:pt>
                <c:pt idx="1564">
                  <c:v>44239</c:v>
                </c:pt>
                <c:pt idx="1565">
                  <c:v>44240</c:v>
                </c:pt>
                <c:pt idx="1566">
                  <c:v>44241</c:v>
                </c:pt>
                <c:pt idx="1567">
                  <c:v>44242</c:v>
                </c:pt>
                <c:pt idx="1568">
                  <c:v>44243</c:v>
                </c:pt>
                <c:pt idx="1569">
                  <c:v>44244</c:v>
                </c:pt>
                <c:pt idx="1570">
                  <c:v>44245</c:v>
                </c:pt>
                <c:pt idx="1571">
                  <c:v>44246</c:v>
                </c:pt>
                <c:pt idx="1572">
                  <c:v>44247</c:v>
                </c:pt>
                <c:pt idx="1573">
                  <c:v>44248</c:v>
                </c:pt>
                <c:pt idx="1574">
                  <c:v>44249</c:v>
                </c:pt>
                <c:pt idx="1575">
                  <c:v>44250</c:v>
                </c:pt>
                <c:pt idx="1576">
                  <c:v>44251</c:v>
                </c:pt>
                <c:pt idx="1577">
                  <c:v>44252</c:v>
                </c:pt>
                <c:pt idx="1578">
                  <c:v>44253</c:v>
                </c:pt>
                <c:pt idx="1579">
                  <c:v>44254</c:v>
                </c:pt>
                <c:pt idx="1580">
                  <c:v>44255</c:v>
                </c:pt>
                <c:pt idx="1581">
                  <c:v>44256</c:v>
                </c:pt>
                <c:pt idx="1582">
                  <c:v>44257</c:v>
                </c:pt>
                <c:pt idx="1583">
                  <c:v>44258</c:v>
                </c:pt>
                <c:pt idx="1584">
                  <c:v>44259</c:v>
                </c:pt>
                <c:pt idx="1585">
                  <c:v>44260</c:v>
                </c:pt>
                <c:pt idx="1586">
                  <c:v>44261</c:v>
                </c:pt>
                <c:pt idx="1587">
                  <c:v>44262</c:v>
                </c:pt>
                <c:pt idx="1588">
                  <c:v>44263</c:v>
                </c:pt>
                <c:pt idx="1589">
                  <c:v>44264</c:v>
                </c:pt>
                <c:pt idx="1590">
                  <c:v>44265</c:v>
                </c:pt>
                <c:pt idx="1591">
                  <c:v>44266</c:v>
                </c:pt>
                <c:pt idx="1592">
                  <c:v>44267</c:v>
                </c:pt>
                <c:pt idx="1593">
                  <c:v>44268</c:v>
                </c:pt>
                <c:pt idx="1594">
                  <c:v>44269</c:v>
                </c:pt>
                <c:pt idx="1595">
                  <c:v>44270</c:v>
                </c:pt>
                <c:pt idx="1596">
                  <c:v>44271</c:v>
                </c:pt>
                <c:pt idx="1597">
                  <c:v>44272</c:v>
                </c:pt>
                <c:pt idx="1598">
                  <c:v>44273</c:v>
                </c:pt>
                <c:pt idx="1599">
                  <c:v>44274</c:v>
                </c:pt>
                <c:pt idx="1600">
                  <c:v>44275</c:v>
                </c:pt>
                <c:pt idx="1601">
                  <c:v>44276</c:v>
                </c:pt>
                <c:pt idx="1602">
                  <c:v>44277</c:v>
                </c:pt>
                <c:pt idx="1603">
                  <c:v>44278</c:v>
                </c:pt>
                <c:pt idx="1604">
                  <c:v>44279</c:v>
                </c:pt>
                <c:pt idx="1605">
                  <c:v>44280</c:v>
                </c:pt>
                <c:pt idx="1606">
                  <c:v>44281</c:v>
                </c:pt>
                <c:pt idx="1607">
                  <c:v>44282</c:v>
                </c:pt>
                <c:pt idx="1608">
                  <c:v>44283</c:v>
                </c:pt>
                <c:pt idx="1609">
                  <c:v>44284</c:v>
                </c:pt>
                <c:pt idx="1610">
                  <c:v>44285</c:v>
                </c:pt>
                <c:pt idx="1611">
                  <c:v>44286</c:v>
                </c:pt>
                <c:pt idx="1612">
                  <c:v>44287</c:v>
                </c:pt>
                <c:pt idx="1613">
                  <c:v>44288</c:v>
                </c:pt>
                <c:pt idx="1614">
                  <c:v>44289</c:v>
                </c:pt>
                <c:pt idx="1615">
                  <c:v>44290</c:v>
                </c:pt>
                <c:pt idx="1616">
                  <c:v>44291</c:v>
                </c:pt>
                <c:pt idx="1617">
                  <c:v>44292</c:v>
                </c:pt>
                <c:pt idx="1618">
                  <c:v>44293</c:v>
                </c:pt>
                <c:pt idx="1619">
                  <c:v>44294</c:v>
                </c:pt>
                <c:pt idx="1620">
                  <c:v>44295</c:v>
                </c:pt>
                <c:pt idx="1621">
                  <c:v>44296</c:v>
                </c:pt>
                <c:pt idx="1622">
                  <c:v>44297</c:v>
                </c:pt>
                <c:pt idx="1623">
                  <c:v>44298</c:v>
                </c:pt>
                <c:pt idx="1624">
                  <c:v>44299</c:v>
                </c:pt>
                <c:pt idx="1625">
                  <c:v>44300</c:v>
                </c:pt>
                <c:pt idx="1626">
                  <c:v>44301</c:v>
                </c:pt>
                <c:pt idx="1627">
                  <c:v>44302</c:v>
                </c:pt>
                <c:pt idx="1628">
                  <c:v>44303</c:v>
                </c:pt>
                <c:pt idx="1629">
                  <c:v>44304</c:v>
                </c:pt>
                <c:pt idx="1630">
                  <c:v>44305</c:v>
                </c:pt>
                <c:pt idx="1631">
                  <c:v>44306</c:v>
                </c:pt>
                <c:pt idx="1632">
                  <c:v>44307</c:v>
                </c:pt>
                <c:pt idx="1633">
                  <c:v>44308</c:v>
                </c:pt>
                <c:pt idx="1634">
                  <c:v>44309</c:v>
                </c:pt>
                <c:pt idx="1635">
                  <c:v>44310</c:v>
                </c:pt>
                <c:pt idx="1636">
                  <c:v>44311</c:v>
                </c:pt>
                <c:pt idx="1637">
                  <c:v>44312</c:v>
                </c:pt>
                <c:pt idx="1638">
                  <c:v>44313</c:v>
                </c:pt>
                <c:pt idx="1639">
                  <c:v>44314</c:v>
                </c:pt>
                <c:pt idx="1640">
                  <c:v>44315</c:v>
                </c:pt>
                <c:pt idx="1641">
                  <c:v>44316</c:v>
                </c:pt>
                <c:pt idx="1642">
                  <c:v>44317</c:v>
                </c:pt>
                <c:pt idx="1643">
                  <c:v>44318</c:v>
                </c:pt>
                <c:pt idx="1644">
                  <c:v>44319</c:v>
                </c:pt>
                <c:pt idx="1645">
                  <c:v>44320</c:v>
                </c:pt>
                <c:pt idx="1646">
                  <c:v>44321</c:v>
                </c:pt>
                <c:pt idx="1647">
                  <c:v>44322</c:v>
                </c:pt>
                <c:pt idx="1648">
                  <c:v>44323</c:v>
                </c:pt>
                <c:pt idx="1649">
                  <c:v>44324</c:v>
                </c:pt>
                <c:pt idx="1650">
                  <c:v>44325</c:v>
                </c:pt>
                <c:pt idx="1651">
                  <c:v>44326</c:v>
                </c:pt>
                <c:pt idx="1652">
                  <c:v>44327</c:v>
                </c:pt>
                <c:pt idx="1653">
                  <c:v>44328</c:v>
                </c:pt>
                <c:pt idx="1654">
                  <c:v>44329</c:v>
                </c:pt>
                <c:pt idx="1655">
                  <c:v>44330</c:v>
                </c:pt>
                <c:pt idx="1656">
                  <c:v>44331</c:v>
                </c:pt>
                <c:pt idx="1657">
                  <c:v>44332</c:v>
                </c:pt>
                <c:pt idx="1658">
                  <c:v>44333</c:v>
                </c:pt>
                <c:pt idx="1659">
                  <c:v>44334</c:v>
                </c:pt>
                <c:pt idx="1660">
                  <c:v>44335</c:v>
                </c:pt>
                <c:pt idx="1661">
                  <c:v>44336</c:v>
                </c:pt>
                <c:pt idx="1662">
                  <c:v>44337</c:v>
                </c:pt>
                <c:pt idx="1663">
                  <c:v>44338</c:v>
                </c:pt>
                <c:pt idx="1664">
                  <c:v>44339</c:v>
                </c:pt>
                <c:pt idx="1665">
                  <c:v>44340</c:v>
                </c:pt>
                <c:pt idx="1666">
                  <c:v>44341</c:v>
                </c:pt>
                <c:pt idx="1667">
                  <c:v>44342</c:v>
                </c:pt>
                <c:pt idx="1668">
                  <c:v>44343</c:v>
                </c:pt>
                <c:pt idx="1669">
                  <c:v>44344</c:v>
                </c:pt>
                <c:pt idx="1670">
                  <c:v>44345</c:v>
                </c:pt>
                <c:pt idx="1671">
                  <c:v>44346</c:v>
                </c:pt>
                <c:pt idx="1672">
                  <c:v>44347</c:v>
                </c:pt>
                <c:pt idx="1673">
                  <c:v>44348</c:v>
                </c:pt>
                <c:pt idx="1674">
                  <c:v>44349</c:v>
                </c:pt>
                <c:pt idx="1675">
                  <c:v>44350</c:v>
                </c:pt>
                <c:pt idx="1676">
                  <c:v>44351</c:v>
                </c:pt>
                <c:pt idx="1677">
                  <c:v>44352</c:v>
                </c:pt>
                <c:pt idx="1678">
                  <c:v>44353</c:v>
                </c:pt>
                <c:pt idx="1679">
                  <c:v>44354</c:v>
                </c:pt>
                <c:pt idx="1680">
                  <c:v>44355</c:v>
                </c:pt>
                <c:pt idx="1681">
                  <c:v>44356</c:v>
                </c:pt>
                <c:pt idx="1682">
                  <c:v>44357</c:v>
                </c:pt>
                <c:pt idx="1683">
                  <c:v>44358</c:v>
                </c:pt>
                <c:pt idx="1684">
                  <c:v>44359</c:v>
                </c:pt>
                <c:pt idx="1685">
                  <c:v>44360</c:v>
                </c:pt>
                <c:pt idx="1686">
                  <c:v>44361</c:v>
                </c:pt>
                <c:pt idx="1687">
                  <c:v>44362</c:v>
                </c:pt>
                <c:pt idx="1688">
                  <c:v>44363</c:v>
                </c:pt>
                <c:pt idx="1689">
                  <c:v>44364</c:v>
                </c:pt>
                <c:pt idx="1690">
                  <c:v>44365</c:v>
                </c:pt>
                <c:pt idx="1691">
                  <c:v>44366</c:v>
                </c:pt>
                <c:pt idx="1692">
                  <c:v>44367</c:v>
                </c:pt>
                <c:pt idx="1693">
                  <c:v>44368</c:v>
                </c:pt>
                <c:pt idx="1694">
                  <c:v>44369</c:v>
                </c:pt>
                <c:pt idx="1695">
                  <c:v>44370</c:v>
                </c:pt>
                <c:pt idx="1696">
                  <c:v>44371</c:v>
                </c:pt>
                <c:pt idx="1697">
                  <c:v>44372</c:v>
                </c:pt>
                <c:pt idx="1698">
                  <c:v>44373</c:v>
                </c:pt>
                <c:pt idx="1699">
                  <c:v>44374</c:v>
                </c:pt>
                <c:pt idx="1700">
                  <c:v>44375</c:v>
                </c:pt>
                <c:pt idx="1701">
                  <c:v>44376</c:v>
                </c:pt>
                <c:pt idx="1702">
                  <c:v>44377</c:v>
                </c:pt>
                <c:pt idx="1703">
                  <c:v>44378</c:v>
                </c:pt>
                <c:pt idx="1704">
                  <c:v>44379</c:v>
                </c:pt>
                <c:pt idx="1705">
                  <c:v>44380</c:v>
                </c:pt>
                <c:pt idx="1706">
                  <c:v>44381</c:v>
                </c:pt>
                <c:pt idx="1707">
                  <c:v>44382</c:v>
                </c:pt>
                <c:pt idx="1708">
                  <c:v>44383</c:v>
                </c:pt>
                <c:pt idx="1709">
                  <c:v>44384</c:v>
                </c:pt>
                <c:pt idx="1710">
                  <c:v>44385</c:v>
                </c:pt>
                <c:pt idx="1711">
                  <c:v>44386</c:v>
                </c:pt>
                <c:pt idx="1712">
                  <c:v>44387</c:v>
                </c:pt>
                <c:pt idx="1713">
                  <c:v>44388</c:v>
                </c:pt>
                <c:pt idx="1714">
                  <c:v>44389</c:v>
                </c:pt>
                <c:pt idx="1715">
                  <c:v>44390</c:v>
                </c:pt>
                <c:pt idx="1716">
                  <c:v>44391</c:v>
                </c:pt>
                <c:pt idx="1717">
                  <c:v>44392</c:v>
                </c:pt>
                <c:pt idx="1718">
                  <c:v>44393</c:v>
                </c:pt>
                <c:pt idx="1719">
                  <c:v>44394</c:v>
                </c:pt>
                <c:pt idx="1720">
                  <c:v>44395</c:v>
                </c:pt>
                <c:pt idx="1721">
                  <c:v>44396</c:v>
                </c:pt>
                <c:pt idx="1722">
                  <c:v>44397</c:v>
                </c:pt>
                <c:pt idx="1723">
                  <c:v>44398</c:v>
                </c:pt>
                <c:pt idx="1724">
                  <c:v>44399</c:v>
                </c:pt>
                <c:pt idx="1725">
                  <c:v>44400</c:v>
                </c:pt>
                <c:pt idx="1726">
                  <c:v>44401</c:v>
                </c:pt>
                <c:pt idx="1727">
                  <c:v>44402</c:v>
                </c:pt>
                <c:pt idx="1728">
                  <c:v>44403</c:v>
                </c:pt>
                <c:pt idx="1729">
                  <c:v>44404</c:v>
                </c:pt>
                <c:pt idx="1730">
                  <c:v>44405</c:v>
                </c:pt>
                <c:pt idx="1731">
                  <c:v>44406</c:v>
                </c:pt>
                <c:pt idx="1732">
                  <c:v>44407</c:v>
                </c:pt>
                <c:pt idx="1733">
                  <c:v>44408</c:v>
                </c:pt>
                <c:pt idx="1734">
                  <c:v>44409</c:v>
                </c:pt>
                <c:pt idx="1735">
                  <c:v>44410</c:v>
                </c:pt>
                <c:pt idx="1736">
                  <c:v>44411</c:v>
                </c:pt>
                <c:pt idx="1737">
                  <c:v>44412</c:v>
                </c:pt>
                <c:pt idx="1738">
                  <c:v>44413</c:v>
                </c:pt>
                <c:pt idx="1739">
                  <c:v>44414</c:v>
                </c:pt>
                <c:pt idx="1740">
                  <c:v>44415</c:v>
                </c:pt>
                <c:pt idx="1741">
                  <c:v>44416</c:v>
                </c:pt>
                <c:pt idx="1742">
                  <c:v>44417</c:v>
                </c:pt>
                <c:pt idx="1743">
                  <c:v>44418</c:v>
                </c:pt>
                <c:pt idx="1744">
                  <c:v>44419</c:v>
                </c:pt>
                <c:pt idx="1745">
                  <c:v>44420</c:v>
                </c:pt>
                <c:pt idx="1746">
                  <c:v>44421</c:v>
                </c:pt>
                <c:pt idx="1747">
                  <c:v>44422</c:v>
                </c:pt>
                <c:pt idx="1748">
                  <c:v>44423</c:v>
                </c:pt>
                <c:pt idx="1749">
                  <c:v>44424</c:v>
                </c:pt>
                <c:pt idx="1750">
                  <c:v>44425</c:v>
                </c:pt>
                <c:pt idx="1751">
                  <c:v>44426</c:v>
                </c:pt>
                <c:pt idx="1752">
                  <c:v>44427</c:v>
                </c:pt>
                <c:pt idx="1753">
                  <c:v>44428</c:v>
                </c:pt>
                <c:pt idx="1754">
                  <c:v>44429</c:v>
                </c:pt>
                <c:pt idx="1755">
                  <c:v>44430</c:v>
                </c:pt>
                <c:pt idx="1756">
                  <c:v>44431</c:v>
                </c:pt>
                <c:pt idx="1757">
                  <c:v>44432</c:v>
                </c:pt>
                <c:pt idx="1758">
                  <c:v>44433</c:v>
                </c:pt>
                <c:pt idx="1759">
                  <c:v>44434</c:v>
                </c:pt>
                <c:pt idx="1760">
                  <c:v>44435</c:v>
                </c:pt>
                <c:pt idx="1761">
                  <c:v>44436</c:v>
                </c:pt>
                <c:pt idx="1762">
                  <c:v>44437</c:v>
                </c:pt>
                <c:pt idx="1763">
                  <c:v>44438</c:v>
                </c:pt>
                <c:pt idx="1764">
                  <c:v>44439</c:v>
                </c:pt>
                <c:pt idx="1765">
                  <c:v>44440</c:v>
                </c:pt>
                <c:pt idx="1766">
                  <c:v>44441</c:v>
                </c:pt>
                <c:pt idx="1767">
                  <c:v>44442</c:v>
                </c:pt>
                <c:pt idx="1768">
                  <c:v>44443</c:v>
                </c:pt>
                <c:pt idx="1769">
                  <c:v>44444</c:v>
                </c:pt>
                <c:pt idx="1770">
                  <c:v>44445</c:v>
                </c:pt>
                <c:pt idx="1771">
                  <c:v>44446</c:v>
                </c:pt>
                <c:pt idx="1772">
                  <c:v>44447</c:v>
                </c:pt>
                <c:pt idx="1773">
                  <c:v>44448</c:v>
                </c:pt>
                <c:pt idx="1774">
                  <c:v>44449</c:v>
                </c:pt>
                <c:pt idx="1775">
                  <c:v>44450</c:v>
                </c:pt>
                <c:pt idx="1776">
                  <c:v>44451</c:v>
                </c:pt>
                <c:pt idx="1777">
                  <c:v>44452</c:v>
                </c:pt>
                <c:pt idx="1778">
                  <c:v>44453</c:v>
                </c:pt>
                <c:pt idx="1779">
                  <c:v>44454</c:v>
                </c:pt>
                <c:pt idx="1780">
                  <c:v>44455</c:v>
                </c:pt>
                <c:pt idx="1781">
                  <c:v>44456</c:v>
                </c:pt>
                <c:pt idx="1782">
                  <c:v>44457</c:v>
                </c:pt>
                <c:pt idx="1783">
                  <c:v>44458</c:v>
                </c:pt>
                <c:pt idx="1784">
                  <c:v>44459</c:v>
                </c:pt>
                <c:pt idx="1785">
                  <c:v>44460</c:v>
                </c:pt>
                <c:pt idx="1786">
                  <c:v>44461</c:v>
                </c:pt>
                <c:pt idx="1787">
                  <c:v>44462</c:v>
                </c:pt>
                <c:pt idx="1788">
                  <c:v>44463</c:v>
                </c:pt>
                <c:pt idx="1789">
                  <c:v>44464</c:v>
                </c:pt>
                <c:pt idx="1790">
                  <c:v>44465</c:v>
                </c:pt>
                <c:pt idx="1791">
                  <c:v>44466</c:v>
                </c:pt>
                <c:pt idx="1792">
                  <c:v>44467</c:v>
                </c:pt>
                <c:pt idx="1793">
                  <c:v>44468</c:v>
                </c:pt>
                <c:pt idx="1794">
                  <c:v>44469</c:v>
                </c:pt>
                <c:pt idx="1795">
                  <c:v>44470</c:v>
                </c:pt>
                <c:pt idx="1796">
                  <c:v>44471</c:v>
                </c:pt>
                <c:pt idx="1797">
                  <c:v>44472</c:v>
                </c:pt>
                <c:pt idx="1798">
                  <c:v>44473</c:v>
                </c:pt>
                <c:pt idx="1799">
                  <c:v>44474</c:v>
                </c:pt>
                <c:pt idx="1800">
                  <c:v>44475</c:v>
                </c:pt>
                <c:pt idx="1801">
                  <c:v>44476</c:v>
                </c:pt>
                <c:pt idx="1802">
                  <c:v>44477</c:v>
                </c:pt>
                <c:pt idx="1803">
                  <c:v>44478</c:v>
                </c:pt>
                <c:pt idx="1804">
                  <c:v>44479</c:v>
                </c:pt>
                <c:pt idx="1805">
                  <c:v>44480</c:v>
                </c:pt>
                <c:pt idx="1806">
                  <c:v>44481</c:v>
                </c:pt>
                <c:pt idx="1807">
                  <c:v>44482</c:v>
                </c:pt>
                <c:pt idx="1808">
                  <c:v>44483</c:v>
                </c:pt>
                <c:pt idx="1809">
                  <c:v>44484</c:v>
                </c:pt>
                <c:pt idx="1810">
                  <c:v>44485</c:v>
                </c:pt>
                <c:pt idx="1811">
                  <c:v>44486</c:v>
                </c:pt>
                <c:pt idx="1812">
                  <c:v>44487</c:v>
                </c:pt>
                <c:pt idx="1813">
                  <c:v>44488</c:v>
                </c:pt>
                <c:pt idx="1814">
                  <c:v>44489</c:v>
                </c:pt>
                <c:pt idx="1815">
                  <c:v>44490</c:v>
                </c:pt>
                <c:pt idx="1816">
                  <c:v>44491</c:v>
                </c:pt>
                <c:pt idx="1817">
                  <c:v>44492</c:v>
                </c:pt>
                <c:pt idx="1818">
                  <c:v>44493</c:v>
                </c:pt>
                <c:pt idx="1819">
                  <c:v>44494</c:v>
                </c:pt>
                <c:pt idx="1820">
                  <c:v>44495</c:v>
                </c:pt>
                <c:pt idx="1821">
                  <c:v>44496</c:v>
                </c:pt>
                <c:pt idx="1822">
                  <c:v>44497</c:v>
                </c:pt>
                <c:pt idx="1823">
                  <c:v>44498</c:v>
                </c:pt>
                <c:pt idx="1824">
                  <c:v>44499</c:v>
                </c:pt>
                <c:pt idx="1825">
                  <c:v>44500</c:v>
                </c:pt>
                <c:pt idx="1826">
                  <c:v>44501</c:v>
                </c:pt>
                <c:pt idx="1827">
                  <c:v>44502</c:v>
                </c:pt>
                <c:pt idx="1828">
                  <c:v>44503</c:v>
                </c:pt>
                <c:pt idx="1829">
                  <c:v>44504</c:v>
                </c:pt>
                <c:pt idx="1830">
                  <c:v>44505</c:v>
                </c:pt>
                <c:pt idx="1831">
                  <c:v>44506</c:v>
                </c:pt>
                <c:pt idx="1832">
                  <c:v>44507</c:v>
                </c:pt>
                <c:pt idx="1833">
                  <c:v>44508</c:v>
                </c:pt>
                <c:pt idx="1834">
                  <c:v>44509</c:v>
                </c:pt>
                <c:pt idx="1835">
                  <c:v>44510</c:v>
                </c:pt>
                <c:pt idx="1836">
                  <c:v>44511</c:v>
                </c:pt>
                <c:pt idx="1837">
                  <c:v>44512</c:v>
                </c:pt>
                <c:pt idx="1838">
                  <c:v>44513</c:v>
                </c:pt>
                <c:pt idx="1839">
                  <c:v>44514</c:v>
                </c:pt>
                <c:pt idx="1840">
                  <c:v>44515</c:v>
                </c:pt>
                <c:pt idx="1841">
                  <c:v>44516</c:v>
                </c:pt>
                <c:pt idx="1842">
                  <c:v>44517</c:v>
                </c:pt>
                <c:pt idx="1843">
                  <c:v>44518</c:v>
                </c:pt>
                <c:pt idx="1844">
                  <c:v>44519</c:v>
                </c:pt>
                <c:pt idx="1845">
                  <c:v>44520</c:v>
                </c:pt>
                <c:pt idx="1846">
                  <c:v>44521</c:v>
                </c:pt>
                <c:pt idx="1847">
                  <c:v>44522</c:v>
                </c:pt>
                <c:pt idx="1848">
                  <c:v>44523</c:v>
                </c:pt>
                <c:pt idx="1849">
                  <c:v>44524</c:v>
                </c:pt>
                <c:pt idx="1850">
                  <c:v>44525</c:v>
                </c:pt>
                <c:pt idx="1851">
                  <c:v>44526</c:v>
                </c:pt>
                <c:pt idx="1852">
                  <c:v>44527</c:v>
                </c:pt>
                <c:pt idx="1853">
                  <c:v>44528</c:v>
                </c:pt>
                <c:pt idx="1854">
                  <c:v>44529</c:v>
                </c:pt>
                <c:pt idx="1855">
                  <c:v>44530</c:v>
                </c:pt>
                <c:pt idx="1856">
                  <c:v>44531</c:v>
                </c:pt>
                <c:pt idx="1857">
                  <c:v>44532</c:v>
                </c:pt>
                <c:pt idx="1858">
                  <c:v>44533</c:v>
                </c:pt>
                <c:pt idx="1859">
                  <c:v>44534</c:v>
                </c:pt>
                <c:pt idx="1860">
                  <c:v>44535</c:v>
                </c:pt>
                <c:pt idx="1861">
                  <c:v>44536</c:v>
                </c:pt>
                <c:pt idx="1862">
                  <c:v>44537</c:v>
                </c:pt>
                <c:pt idx="1863">
                  <c:v>44538</c:v>
                </c:pt>
                <c:pt idx="1864">
                  <c:v>44539</c:v>
                </c:pt>
                <c:pt idx="1865">
                  <c:v>44540</c:v>
                </c:pt>
                <c:pt idx="1866">
                  <c:v>44541</c:v>
                </c:pt>
                <c:pt idx="1867">
                  <c:v>44542</c:v>
                </c:pt>
                <c:pt idx="1868">
                  <c:v>44543</c:v>
                </c:pt>
                <c:pt idx="1869">
                  <c:v>44544</c:v>
                </c:pt>
                <c:pt idx="1870">
                  <c:v>44545</c:v>
                </c:pt>
                <c:pt idx="1871">
                  <c:v>44546</c:v>
                </c:pt>
                <c:pt idx="1872">
                  <c:v>44547</c:v>
                </c:pt>
              </c:numCache>
            </c:numRef>
          </c:cat>
          <c:val>
            <c:numRef>
              <c:f>'Oanda FX - Daily'!$D$3:$D$1875</c:f>
              <c:numCache>
                <c:formatCode>0.000</c:formatCode>
                <c:ptCount val="1873"/>
                <c:pt idx="0">
                  <c:v>104.69799999999999</c:v>
                </c:pt>
                <c:pt idx="1">
                  <c:v>103.60299999999999</c:v>
                </c:pt>
                <c:pt idx="2">
                  <c:v>103.038</c:v>
                </c:pt>
                <c:pt idx="3">
                  <c:v>103.059</c:v>
                </c:pt>
                <c:pt idx="4">
                  <c:v>103.126</c:v>
                </c:pt>
                <c:pt idx="5">
                  <c:v>103.126</c:v>
                </c:pt>
                <c:pt idx="6">
                  <c:v>104.31100000000001</c:v>
                </c:pt>
                <c:pt idx="7">
                  <c:v>104.64400000000001</c:v>
                </c:pt>
                <c:pt idx="8">
                  <c:v>103.93300000000001</c:v>
                </c:pt>
                <c:pt idx="9">
                  <c:v>106.08799999999999</c:v>
                </c:pt>
                <c:pt idx="10">
                  <c:v>106.587</c:v>
                </c:pt>
                <c:pt idx="11">
                  <c:v>106.684</c:v>
                </c:pt>
                <c:pt idx="12">
                  <c:v>106.68300000000001</c:v>
                </c:pt>
                <c:pt idx="13">
                  <c:v>107.703</c:v>
                </c:pt>
                <c:pt idx="14">
                  <c:v>108.416</c:v>
                </c:pt>
                <c:pt idx="15">
                  <c:v>109.244</c:v>
                </c:pt>
                <c:pt idx="16">
                  <c:v>109.221</c:v>
                </c:pt>
                <c:pt idx="17">
                  <c:v>110.46899999999999</c:v>
                </c:pt>
                <c:pt idx="18">
                  <c:v>110.88800000000001</c:v>
                </c:pt>
                <c:pt idx="19">
                  <c:v>110.88800000000001</c:v>
                </c:pt>
                <c:pt idx="20">
                  <c:v>110.928</c:v>
                </c:pt>
                <c:pt idx="21">
                  <c:v>110.869</c:v>
                </c:pt>
                <c:pt idx="22">
                  <c:v>111.511</c:v>
                </c:pt>
                <c:pt idx="23">
                  <c:v>112.971</c:v>
                </c:pt>
                <c:pt idx="24">
                  <c:v>113.206</c:v>
                </c:pt>
                <c:pt idx="25">
                  <c:v>113.246</c:v>
                </c:pt>
                <c:pt idx="26">
                  <c:v>113.253</c:v>
                </c:pt>
                <c:pt idx="27">
                  <c:v>112.294</c:v>
                </c:pt>
                <c:pt idx="28">
                  <c:v>112.36799999999999</c:v>
                </c:pt>
                <c:pt idx="29">
                  <c:v>113.10899999999999</c:v>
                </c:pt>
                <c:pt idx="30">
                  <c:v>114.306</c:v>
                </c:pt>
                <c:pt idx="31">
                  <c:v>113.85899999999999</c:v>
                </c:pt>
                <c:pt idx="32">
                  <c:v>113.517</c:v>
                </c:pt>
                <c:pt idx="33">
                  <c:v>113.515</c:v>
                </c:pt>
                <c:pt idx="34">
                  <c:v>113.84399999999999</c:v>
                </c:pt>
                <c:pt idx="35">
                  <c:v>113.88500000000001</c:v>
                </c:pt>
                <c:pt idx="36">
                  <c:v>114.024</c:v>
                </c:pt>
                <c:pt idx="37">
                  <c:v>113.736</c:v>
                </c:pt>
                <c:pt idx="38">
                  <c:v>114.65300000000001</c:v>
                </c:pt>
                <c:pt idx="39">
                  <c:v>115.318</c:v>
                </c:pt>
                <c:pt idx="40">
                  <c:v>115.319</c:v>
                </c:pt>
                <c:pt idx="41">
                  <c:v>115.471</c:v>
                </c:pt>
                <c:pt idx="42">
                  <c:v>115.176</c:v>
                </c:pt>
                <c:pt idx="43">
                  <c:v>115.22199999999999</c:v>
                </c:pt>
                <c:pt idx="44">
                  <c:v>117.77200000000001</c:v>
                </c:pt>
                <c:pt idx="45">
                  <c:v>118.10599999999999</c:v>
                </c:pt>
                <c:pt idx="46">
                  <c:v>117.91500000000001</c:v>
                </c:pt>
                <c:pt idx="47">
                  <c:v>117.913</c:v>
                </c:pt>
                <c:pt idx="48">
                  <c:v>117.339</c:v>
                </c:pt>
                <c:pt idx="49">
                  <c:v>117.69499999999999</c:v>
                </c:pt>
                <c:pt idx="50">
                  <c:v>117.6</c:v>
                </c:pt>
                <c:pt idx="51">
                  <c:v>117.59</c:v>
                </c:pt>
                <c:pt idx="52">
                  <c:v>117.39400000000001</c:v>
                </c:pt>
                <c:pt idx="53">
                  <c:v>117.33199999999999</c:v>
                </c:pt>
                <c:pt idx="54">
                  <c:v>117.33199999999999</c:v>
                </c:pt>
                <c:pt idx="55">
                  <c:v>117.33199999999999</c:v>
                </c:pt>
                <c:pt idx="56">
                  <c:v>117.374</c:v>
                </c:pt>
                <c:pt idx="57">
                  <c:v>117.56399999999999</c:v>
                </c:pt>
                <c:pt idx="58">
                  <c:v>116.66500000000001</c:v>
                </c:pt>
                <c:pt idx="59">
                  <c:v>116.733</c:v>
                </c:pt>
                <c:pt idx="60">
                  <c:v>117.01300000000001</c:v>
                </c:pt>
                <c:pt idx="61">
                  <c:v>117.017</c:v>
                </c:pt>
                <c:pt idx="62">
                  <c:v>117.017</c:v>
                </c:pt>
                <c:pt idx="63">
                  <c:v>117.68</c:v>
                </c:pt>
                <c:pt idx="64">
                  <c:v>117.684</c:v>
                </c:pt>
                <c:pt idx="65">
                  <c:v>116.288</c:v>
                </c:pt>
                <c:pt idx="66">
                  <c:v>116.134</c:v>
                </c:pt>
                <c:pt idx="67">
                  <c:v>116.986</c:v>
                </c:pt>
                <c:pt idx="68">
                  <c:v>116.985</c:v>
                </c:pt>
                <c:pt idx="69">
                  <c:v>116.879</c:v>
                </c:pt>
                <c:pt idx="70">
                  <c:v>115.81399999999999</c:v>
                </c:pt>
                <c:pt idx="71">
                  <c:v>115.96299999999999</c:v>
                </c:pt>
                <c:pt idx="72">
                  <c:v>114.517</c:v>
                </c:pt>
                <c:pt idx="73">
                  <c:v>114.797</c:v>
                </c:pt>
                <c:pt idx="74">
                  <c:v>114.52</c:v>
                </c:pt>
                <c:pt idx="75">
                  <c:v>114.52</c:v>
                </c:pt>
                <c:pt idx="76">
                  <c:v>114.172</c:v>
                </c:pt>
                <c:pt idx="77">
                  <c:v>113.44199999999999</c:v>
                </c:pt>
                <c:pt idx="78">
                  <c:v>113.24299999999999</c:v>
                </c:pt>
                <c:pt idx="79">
                  <c:v>114.80500000000001</c:v>
                </c:pt>
                <c:pt idx="80">
                  <c:v>114.88</c:v>
                </c:pt>
                <c:pt idx="81">
                  <c:v>114.584</c:v>
                </c:pt>
                <c:pt idx="82">
                  <c:v>114.58499999999999</c:v>
                </c:pt>
                <c:pt idx="83">
                  <c:v>113.556</c:v>
                </c:pt>
                <c:pt idx="84">
                  <c:v>113.178</c:v>
                </c:pt>
                <c:pt idx="85">
                  <c:v>113.63500000000001</c:v>
                </c:pt>
                <c:pt idx="86">
                  <c:v>113.873</c:v>
                </c:pt>
                <c:pt idx="87">
                  <c:v>114.977</c:v>
                </c:pt>
                <c:pt idx="88">
                  <c:v>115.09399999999999</c:v>
                </c:pt>
                <c:pt idx="89">
                  <c:v>115.09399999999999</c:v>
                </c:pt>
                <c:pt idx="90">
                  <c:v>114.40900000000001</c:v>
                </c:pt>
                <c:pt idx="91">
                  <c:v>113.379</c:v>
                </c:pt>
                <c:pt idx="92">
                  <c:v>113.241</c:v>
                </c:pt>
                <c:pt idx="93">
                  <c:v>112.72799999999999</c:v>
                </c:pt>
                <c:pt idx="94">
                  <c:v>112.88</c:v>
                </c:pt>
                <c:pt idx="95">
                  <c:v>112.59399999999999</c:v>
                </c:pt>
                <c:pt idx="96">
                  <c:v>112.593</c:v>
                </c:pt>
                <c:pt idx="97">
                  <c:v>112.387</c:v>
                </c:pt>
                <c:pt idx="98">
                  <c:v>112.05200000000001</c:v>
                </c:pt>
                <c:pt idx="99">
                  <c:v>112.16800000000001</c:v>
                </c:pt>
                <c:pt idx="100">
                  <c:v>112.428</c:v>
                </c:pt>
                <c:pt idx="101">
                  <c:v>113.53400000000001</c:v>
                </c:pt>
                <c:pt idx="102">
                  <c:v>113.23</c:v>
                </c:pt>
                <c:pt idx="103">
                  <c:v>113.227</c:v>
                </c:pt>
                <c:pt idx="104">
                  <c:v>113.767</c:v>
                </c:pt>
                <c:pt idx="105">
                  <c:v>113.72499999999999</c:v>
                </c:pt>
                <c:pt idx="106">
                  <c:v>114.396</c:v>
                </c:pt>
                <c:pt idx="107">
                  <c:v>113.72</c:v>
                </c:pt>
                <c:pt idx="108">
                  <c:v>113.101</c:v>
                </c:pt>
                <c:pt idx="109">
                  <c:v>112.79300000000001</c:v>
                </c:pt>
                <c:pt idx="110">
                  <c:v>112.79</c:v>
                </c:pt>
                <c:pt idx="111">
                  <c:v>113.07299999999999</c:v>
                </c:pt>
                <c:pt idx="112">
                  <c:v>113.53</c:v>
                </c:pt>
                <c:pt idx="113">
                  <c:v>113.357</c:v>
                </c:pt>
                <c:pt idx="114">
                  <c:v>113.059</c:v>
                </c:pt>
                <c:pt idx="115">
                  <c:v>112.51300000000001</c:v>
                </c:pt>
                <c:pt idx="116">
                  <c:v>112.11799999999999</c:v>
                </c:pt>
                <c:pt idx="117">
                  <c:v>112.117</c:v>
                </c:pt>
                <c:pt idx="118">
                  <c:v>112.25700000000001</c:v>
                </c:pt>
                <c:pt idx="119">
                  <c:v>112.35899999999999</c:v>
                </c:pt>
                <c:pt idx="120">
                  <c:v>113.47123499999999</c:v>
                </c:pt>
                <c:pt idx="121">
                  <c:v>114.18992</c:v>
                </c:pt>
                <c:pt idx="122">
                  <c:v>114.31475500000001</c:v>
                </c:pt>
                <c:pt idx="123">
                  <c:v>114.0033</c:v>
                </c:pt>
                <c:pt idx="124">
                  <c:v>114.005</c:v>
                </c:pt>
                <c:pt idx="125">
                  <c:v>113.84572</c:v>
                </c:pt>
                <c:pt idx="126">
                  <c:v>113.962915</c:v>
                </c:pt>
                <c:pt idx="127">
                  <c:v>114.100385</c:v>
                </c:pt>
                <c:pt idx="128">
                  <c:v>114.62246500000001</c:v>
                </c:pt>
                <c:pt idx="129">
                  <c:v>115.17765</c:v>
                </c:pt>
                <c:pt idx="130">
                  <c:v>114.8001</c:v>
                </c:pt>
                <c:pt idx="131">
                  <c:v>114.79334</c:v>
                </c:pt>
                <c:pt idx="132">
                  <c:v>114.72535499999999</c:v>
                </c:pt>
                <c:pt idx="133">
                  <c:v>114.85086</c:v>
                </c:pt>
                <c:pt idx="134">
                  <c:v>114.56596500000001</c:v>
                </c:pt>
                <c:pt idx="135">
                  <c:v>113.32564000000001</c:v>
                </c:pt>
                <c:pt idx="136">
                  <c:v>113.14068</c:v>
                </c:pt>
                <c:pt idx="137">
                  <c:v>112.709</c:v>
                </c:pt>
                <c:pt idx="138">
                  <c:v>112.709</c:v>
                </c:pt>
                <c:pt idx="139">
                  <c:v>112.64603</c:v>
                </c:pt>
                <c:pt idx="140">
                  <c:v>112.41271500000001</c:v>
                </c:pt>
                <c:pt idx="141">
                  <c:v>111.3532</c:v>
                </c:pt>
                <c:pt idx="142">
                  <c:v>111.166145</c:v>
                </c:pt>
                <c:pt idx="143">
                  <c:v>111.137925</c:v>
                </c:pt>
                <c:pt idx="144">
                  <c:v>111.321</c:v>
                </c:pt>
                <c:pt idx="145">
                  <c:v>111.32</c:v>
                </c:pt>
                <c:pt idx="146">
                  <c:v>110.42753</c:v>
                </c:pt>
                <c:pt idx="147">
                  <c:v>110.64997</c:v>
                </c:pt>
                <c:pt idx="148">
                  <c:v>111.07612</c:v>
                </c:pt>
                <c:pt idx="149">
                  <c:v>111.27120499999999</c:v>
                </c:pt>
                <c:pt idx="150">
                  <c:v>111.75660000000001</c:v>
                </c:pt>
                <c:pt idx="151">
                  <c:v>111.3875</c:v>
                </c:pt>
                <c:pt idx="152">
                  <c:v>111.3875</c:v>
                </c:pt>
                <c:pt idx="153">
                  <c:v>111.260255</c:v>
                </c:pt>
                <c:pt idx="154">
                  <c:v>110.61103</c:v>
                </c:pt>
                <c:pt idx="155">
                  <c:v>110.88202</c:v>
                </c:pt>
                <c:pt idx="156">
                  <c:v>110.67847999999999</c:v>
                </c:pt>
                <c:pt idx="157">
                  <c:v>110.754715</c:v>
                </c:pt>
                <c:pt idx="158">
                  <c:v>111.0705</c:v>
                </c:pt>
                <c:pt idx="159">
                  <c:v>111.0715</c:v>
                </c:pt>
                <c:pt idx="160">
                  <c:v>111.23166500000001</c:v>
                </c:pt>
                <c:pt idx="161">
                  <c:v>110.405215</c:v>
                </c:pt>
                <c:pt idx="162">
                  <c:v>109.56956</c:v>
                </c:pt>
                <c:pt idx="163">
                  <c:v>109.03785499999999</c:v>
                </c:pt>
                <c:pt idx="164">
                  <c:v>108.88840500000001</c:v>
                </c:pt>
                <c:pt idx="165">
                  <c:v>108.646</c:v>
                </c:pt>
                <c:pt idx="166">
                  <c:v>108.646</c:v>
                </c:pt>
                <c:pt idx="167">
                  <c:v>108.46025</c:v>
                </c:pt>
                <c:pt idx="168">
                  <c:v>108.83177999999999</c:v>
                </c:pt>
                <c:pt idx="169">
                  <c:v>108.759235</c:v>
                </c:pt>
                <c:pt idx="170">
                  <c:v>109.06906499999999</c:v>
                </c:pt>
                <c:pt idx="171">
                  <c:v>109.188875</c:v>
                </c:pt>
                <c:pt idx="172">
                  <c:v>109.06699999999999</c:v>
                </c:pt>
                <c:pt idx="173">
                  <c:v>109.06699999999999</c:v>
                </c:pt>
                <c:pt idx="174">
                  <c:v>110.035245</c:v>
                </c:pt>
                <c:pt idx="175">
                  <c:v>110.404555</c:v>
                </c:pt>
                <c:pt idx="176">
                  <c:v>111.305685</c:v>
                </c:pt>
                <c:pt idx="177">
                  <c:v>111.26340999999999</c:v>
                </c:pt>
                <c:pt idx="178">
                  <c:v>111.33249000000001</c:v>
                </c:pt>
                <c:pt idx="179">
                  <c:v>111.52</c:v>
                </c:pt>
                <c:pt idx="180">
                  <c:v>111.52</c:v>
                </c:pt>
                <c:pt idx="181">
                  <c:v>111.66168500000001</c:v>
                </c:pt>
                <c:pt idx="182">
                  <c:v>112.040755</c:v>
                </c:pt>
                <c:pt idx="183">
                  <c:v>112.22024500000001</c:v>
                </c:pt>
                <c:pt idx="184">
                  <c:v>112.73187</c:v>
                </c:pt>
                <c:pt idx="185">
                  <c:v>112.47879</c:v>
                </c:pt>
                <c:pt idx="186">
                  <c:v>112.688</c:v>
                </c:pt>
                <c:pt idx="187">
                  <c:v>112.688</c:v>
                </c:pt>
                <c:pt idx="188">
                  <c:v>112.790735</c:v>
                </c:pt>
                <c:pt idx="189">
                  <c:v>113.677205</c:v>
                </c:pt>
                <c:pt idx="190">
                  <c:v>113.935565</c:v>
                </c:pt>
                <c:pt idx="191">
                  <c:v>114.062045</c:v>
                </c:pt>
                <c:pt idx="192">
                  <c:v>113.61481999999999</c:v>
                </c:pt>
                <c:pt idx="193">
                  <c:v>113.33750000000001</c:v>
                </c:pt>
                <c:pt idx="194">
                  <c:v>113.33750000000001</c:v>
                </c:pt>
                <c:pt idx="195">
                  <c:v>113.490495</c:v>
                </c:pt>
                <c:pt idx="196">
                  <c:v>113.433605</c:v>
                </c:pt>
                <c:pt idx="197">
                  <c:v>112.11262499999999</c:v>
                </c:pt>
                <c:pt idx="198">
                  <c:v>111.00774</c:v>
                </c:pt>
                <c:pt idx="199">
                  <c:v>111.36391500000001</c:v>
                </c:pt>
                <c:pt idx="200">
                  <c:v>111.227</c:v>
                </c:pt>
                <c:pt idx="201">
                  <c:v>111.227</c:v>
                </c:pt>
                <c:pt idx="202">
                  <c:v>111.31554</c:v>
                </c:pt>
                <c:pt idx="203">
                  <c:v>111.26904</c:v>
                </c:pt>
                <c:pt idx="204">
                  <c:v>111.84592499999999</c:v>
                </c:pt>
                <c:pt idx="205">
                  <c:v>111.72058</c:v>
                </c:pt>
                <c:pt idx="206">
                  <c:v>111.37859</c:v>
                </c:pt>
                <c:pt idx="207">
                  <c:v>111.304</c:v>
                </c:pt>
                <c:pt idx="208">
                  <c:v>111.304</c:v>
                </c:pt>
                <c:pt idx="209">
                  <c:v>111.31637000000001</c:v>
                </c:pt>
                <c:pt idx="210">
                  <c:v>110.95863</c:v>
                </c:pt>
                <c:pt idx="211">
                  <c:v>110.83539</c:v>
                </c:pt>
                <c:pt idx="212">
                  <c:v>111.10603999999999</c:v>
                </c:pt>
                <c:pt idx="213">
                  <c:v>111.17050500000001</c:v>
                </c:pt>
                <c:pt idx="214">
                  <c:v>110.395</c:v>
                </c:pt>
                <c:pt idx="215">
                  <c:v>110.395</c:v>
                </c:pt>
                <c:pt idx="216">
                  <c:v>110.51212</c:v>
                </c:pt>
                <c:pt idx="217">
                  <c:v>109.724135</c:v>
                </c:pt>
                <c:pt idx="218">
                  <c:v>109.47271499999999</c:v>
                </c:pt>
                <c:pt idx="219">
                  <c:v>109.94287</c:v>
                </c:pt>
                <c:pt idx="220">
                  <c:v>110.30692999999999</c:v>
                </c:pt>
                <c:pt idx="221">
                  <c:v>110.333</c:v>
                </c:pt>
                <c:pt idx="222">
                  <c:v>110.333</c:v>
                </c:pt>
                <c:pt idx="223">
                  <c:v>110.06305999999999</c:v>
                </c:pt>
                <c:pt idx="224">
                  <c:v>110.03230499999999</c:v>
                </c:pt>
                <c:pt idx="225">
                  <c:v>109.83271000000001</c:v>
                </c:pt>
                <c:pt idx="226">
                  <c:v>110.02531999999999</c:v>
                </c:pt>
                <c:pt idx="227">
                  <c:v>111.049665</c:v>
                </c:pt>
                <c:pt idx="228">
                  <c:v>110.89</c:v>
                </c:pt>
                <c:pt idx="229">
                  <c:v>110.89</c:v>
                </c:pt>
                <c:pt idx="230">
                  <c:v>111.14612</c:v>
                </c:pt>
                <c:pt idx="231">
                  <c:v>111.58181999999999</c:v>
                </c:pt>
                <c:pt idx="232">
                  <c:v>111.35017999999999</c:v>
                </c:pt>
                <c:pt idx="233">
                  <c:v>111.22264</c:v>
                </c:pt>
                <c:pt idx="234">
                  <c:v>111.28167500000001</c:v>
                </c:pt>
                <c:pt idx="235">
                  <c:v>111.29900000000001</c:v>
                </c:pt>
                <c:pt idx="236">
                  <c:v>111.29900000000001</c:v>
                </c:pt>
                <c:pt idx="237">
                  <c:v>111.49063</c:v>
                </c:pt>
                <c:pt idx="238">
                  <c:v>111.94435</c:v>
                </c:pt>
                <c:pt idx="239">
                  <c:v>112.17712</c:v>
                </c:pt>
                <c:pt idx="240">
                  <c:v>112.343035</c:v>
                </c:pt>
                <c:pt idx="241">
                  <c:v>112.102585</c:v>
                </c:pt>
                <c:pt idx="242">
                  <c:v>112.39</c:v>
                </c:pt>
                <c:pt idx="243">
                  <c:v>112.39</c:v>
                </c:pt>
                <c:pt idx="244">
                  <c:v>112.821275</c:v>
                </c:pt>
                <c:pt idx="245">
                  <c:v>113.20444000000001</c:v>
                </c:pt>
                <c:pt idx="246">
                  <c:v>113.27159</c:v>
                </c:pt>
                <c:pt idx="247">
                  <c:v>113.20377000000001</c:v>
                </c:pt>
                <c:pt idx="248">
                  <c:v>113.696665</c:v>
                </c:pt>
                <c:pt idx="249">
                  <c:v>113.908</c:v>
                </c:pt>
                <c:pt idx="250">
                  <c:v>113.908</c:v>
                </c:pt>
                <c:pt idx="251">
                  <c:v>114.131484</c:v>
                </c:pt>
                <c:pt idx="252">
                  <c:v>114.162982</c:v>
                </c:pt>
                <c:pt idx="253">
                  <c:v>113.36096999999999</c:v>
                </c:pt>
                <c:pt idx="254">
                  <c:v>113.191512</c:v>
                </c:pt>
                <c:pt idx="255">
                  <c:v>112.94938</c:v>
                </c:pt>
                <c:pt idx="256">
                  <c:v>112.5</c:v>
                </c:pt>
                <c:pt idx="257">
                  <c:v>112.502484</c:v>
                </c:pt>
                <c:pt idx="258">
                  <c:v>112.585734</c:v>
                </c:pt>
                <c:pt idx="259">
                  <c:v>112.101302</c:v>
                </c:pt>
                <c:pt idx="260">
                  <c:v>111.918661</c:v>
                </c:pt>
                <c:pt idx="261">
                  <c:v>112.017838</c:v>
                </c:pt>
                <c:pt idx="262">
                  <c:v>111.49525800000001</c:v>
                </c:pt>
                <c:pt idx="263">
                  <c:v>111.146119</c:v>
                </c:pt>
                <c:pt idx="264">
                  <c:v>111.108091</c:v>
                </c:pt>
                <c:pt idx="265">
                  <c:v>110.991653</c:v>
                </c:pt>
                <c:pt idx="266">
                  <c:v>111.444118</c:v>
                </c:pt>
                <c:pt idx="267">
                  <c:v>111.741618</c:v>
                </c:pt>
                <c:pt idx="268">
                  <c:v>111.212558</c:v>
                </c:pt>
                <c:pt idx="269">
                  <c:v>110.956194</c:v>
                </c:pt>
                <c:pt idx="270">
                  <c:v>110.68300000000001</c:v>
                </c:pt>
                <c:pt idx="271">
                  <c:v>110.60644499999999</c:v>
                </c:pt>
                <c:pt idx="272">
                  <c:v>110.470541</c:v>
                </c:pt>
                <c:pt idx="273">
                  <c:v>110.28999399999999</c:v>
                </c:pt>
                <c:pt idx="274">
                  <c:v>110.652345</c:v>
                </c:pt>
                <c:pt idx="275">
                  <c:v>110.383595</c:v>
                </c:pt>
                <c:pt idx="276">
                  <c:v>110.39274399999999</c:v>
                </c:pt>
                <c:pt idx="277">
                  <c:v>110.7</c:v>
                </c:pt>
                <c:pt idx="278">
                  <c:v>110.770596</c:v>
                </c:pt>
                <c:pt idx="279">
                  <c:v>110.764321</c:v>
                </c:pt>
                <c:pt idx="280">
                  <c:v>110.49621</c:v>
                </c:pt>
                <c:pt idx="281">
                  <c:v>109.908574</c:v>
                </c:pt>
                <c:pt idx="282">
                  <c:v>109.653398</c:v>
                </c:pt>
                <c:pt idx="283">
                  <c:v>109.074611</c:v>
                </c:pt>
                <c:pt idx="284">
                  <c:v>109.185</c:v>
                </c:pt>
                <c:pt idx="285">
                  <c:v>109.151436</c:v>
                </c:pt>
                <c:pt idx="286">
                  <c:v>109.58630599999999</c:v>
                </c:pt>
                <c:pt idx="287">
                  <c:v>110.43174</c:v>
                </c:pt>
                <c:pt idx="288">
                  <c:v>110.600556</c:v>
                </c:pt>
                <c:pt idx="289">
                  <c:v>109.839894</c:v>
                </c:pt>
                <c:pt idx="290">
                  <c:v>109.198194</c:v>
                </c:pt>
                <c:pt idx="291">
                  <c:v>109.215</c:v>
                </c:pt>
                <c:pt idx="292">
                  <c:v>109.32347900000001</c:v>
                </c:pt>
                <c:pt idx="293">
                  <c:v>109.022434</c:v>
                </c:pt>
                <c:pt idx="294">
                  <c:v>109.381874</c:v>
                </c:pt>
                <c:pt idx="295">
                  <c:v>109.259136</c:v>
                </c:pt>
                <c:pt idx="296">
                  <c:v>109.326173</c:v>
                </c:pt>
                <c:pt idx="297">
                  <c:v>109.49337800000001</c:v>
                </c:pt>
                <c:pt idx="298">
                  <c:v>109.435288</c:v>
                </c:pt>
                <c:pt idx="299">
                  <c:v>109.26139000000001</c:v>
                </c:pt>
                <c:pt idx="300">
                  <c:v>109.135411</c:v>
                </c:pt>
                <c:pt idx="301">
                  <c:v>108.96853</c:v>
                </c:pt>
                <c:pt idx="302">
                  <c:v>110.077454</c:v>
                </c:pt>
                <c:pt idx="303">
                  <c:v>110.33016600000001</c:v>
                </c:pt>
                <c:pt idx="304">
                  <c:v>110.14542400000001</c:v>
                </c:pt>
                <c:pt idx="305">
                  <c:v>110.25532200000001</c:v>
                </c:pt>
                <c:pt idx="306">
                  <c:v>109.75124599999999</c:v>
                </c:pt>
                <c:pt idx="307">
                  <c:v>109.66599600000001</c:v>
                </c:pt>
                <c:pt idx="308">
                  <c:v>109.125412</c:v>
                </c:pt>
                <c:pt idx="309">
                  <c:v>108.914996</c:v>
                </c:pt>
                <c:pt idx="310">
                  <c:v>108.76767599999999</c:v>
                </c:pt>
                <c:pt idx="311">
                  <c:v>107.85022600000001</c:v>
                </c:pt>
                <c:pt idx="312">
                  <c:v>107.826942</c:v>
                </c:pt>
                <c:pt idx="313">
                  <c:v>108.27584</c:v>
                </c:pt>
                <c:pt idx="314">
                  <c:v>108.805357</c:v>
                </c:pt>
                <c:pt idx="315">
                  <c:v>109.792564</c:v>
                </c:pt>
                <c:pt idx="316">
                  <c:v>110.268754</c:v>
                </c:pt>
                <c:pt idx="317">
                  <c:v>110.477434</c:v>
                </c:pt>
                <c:pt idx="318">
                  <c:v>110.73250899999999</c:v>
                </c:pt>
                <c:pt idx="319">
                  <c:v>110.83499999999999</c:v>
                </c:pt>
                <c:pt idx="320">
                  <c:v>111.084942</c:v>
                </c:pt>
                <c:pt idx="321">
                  <c:v>111.371026</c:v>
                </c:pt>
                <c:pt idx="322">
                  <c:v>111.564082</c:v>
                </c:pt>
                <c:pt idx="323">
                  <c:v>111.646703</c:v>
                </c:pt>
                <c:pt idx="324">
                  <c:v>112.45912800000001</c:v>
                </c:pt>
                <c:pt idx="325">
                  <c:v>112.004462</c:v>
                </c:pt>
                <c:pt idx="326">
                  <c:v>111.986</c:v>
                </c:pt>
                <c:pt idx="327">
                  <c:v>112.277866</c:v>
                </c:pt>
                <c:pt idx="328">
                  <c:v>112.021998</c:v>
                </c:pt>
                <c:pt idx="329">
                  <c:v>111.92988</c:v>
                </c:pt>
                <c:pt idx="330">
                  <c:v>112.70957199999999</c:v>
                </c:pt>
                <c:pt idx="331">
                  <c:v>112.674341</c:v>
                </c:pt>
                <c:pt idx="332">
                  <c:v>112.541416</c:v>
                </c:pt>
                <c:pt idx="333">
                  <c:v>112.51549799999999</c:v>
                </c:pt>
                <c:pt idx="334">
                  <c:v>112.526364</c:v>
                </c:pt>
                <c:pt idx="335">
                  <c:v>112.764949</c:v>
                </c:pt>
                <c:pt idx="336">
                  <c:v>112.95478199999999</c:v>
                </c:pt>
                <c:pt idx="337">
                  <c:v>112.654428</c:v>
                </c:pt>
                <c:pt idx="338">
                  <c:v>112.71720999999999</c:v>
                </c:pt>
                <c:pt idx="339">
                  <c:v>112.87491199999999</c:v>
                </c:pt>
                <c:pt idx="340">
                  <c:v>112.649968</c:v>
                </c:pt>
                <c:pt idx="341">
                  <c:v>112.630124</c:v>
                </c:pt>
                <c:pt idx="342">
                  <c:v>112.644504</c:v>
                </c:pt>
                <c:pt idx="343">
                  <c:v>112.439134</c:v>
                </c:pt>
                <c:pt idx="344">
                  <c:v>112.36353800000001</c:v>
                </c:pt>
                <c:pt idx="345">
                  <c:v>112.317116</c:v>
                </c:pt>
                <c:pt idx="346">
                  <c:v>111.991342</c:v>
                </c:pt>
                <c:pt idx="347">
                  <c:v>111.823549</c:v>
                </c:pt>
                <c:pt idx="348">
                  <c:v>111.833445</c:v>
                </c:pt>
                <c:pt idx="349">
                  <c:v>111.927316</c:v>
                </c:pt>
                <c:pt idx="350">
                  <c:v>112.207167</c:v>
                </c:pt>
                <c:pt idx="351">
                  <c:v>112.665449</c:v>
                </c:pt>
                <c:pt idx="352">
                  <c:v>112.698936</c:v>
                </c:pt>
                <c:pt idx="353">
                  <c:v>113.309819</c:v>
                </c:pt>
                <c:pt idx="354">
                  <c:v>113.523565</c:v>
                </c:pt>
                <c:pt idx="355">
                  <c:v>113.556104</c:v>
                </c:pt>
                <c:pt idx="356">
                  <c:v>113.720298</c:v>
                </c:pt>
                <c:pt idx="357">
                  <c:v>113.701166</c:v>
                </c:pt>
                <c:pt idx="358">
                  <c:v>113.848446</c:v>
                </c:pt>
                <c:pt idx="359">
                  <c:v>113.75342499999999</c:v>
                </c:pt>
                <c:pt idx="360">
                  <c:v>113.98625800000001</c:v>
                </c:pt>
                <c:pt idx="361">
                  <c:v>113.98625800000001</c:v>
                </c:pt>
                <c:pt idx="362">
                  <c:v>113.69354800000001</c:v>
                </c:pt>
                <c:pt idx="363">
                  <c:v>113.449754</c:v>
                </c:pt>
                <c:pt idx="364">
                  <c:v>113.375428</c:v>
                </c:pt>
                <c:pt idx="365">
                  <c:v>113.99626000000001</c:v>
                </c:pt>
                <c:pt idx="366">
                  <c:v>114.00589600000001</c:v>
                </c:pt>
                <c:pt idx="367">
                  <c:v>114.080988</c:v>
                </c:pt>
                <c:pt idx="368">
                  <c:v>114.045534</c:v>
                </c:pt>
                <c:pt idx="369">
                  <c:v>114.052316</c:v>
                </c:pt>
                <c:pt idx="370">
                  <c:v>114.104012</c:v>
                </c:pt>
                <c:pt idx="371">
                  <c:v>114.011965</c:v>
                </c:pt>
                <c:pt idx="372">
                  <c:v>113.737616</c:v>
                </c:pt>
                <c:pt idx="373">
                  <c:v>113.547755</c:v>
                </c:pt>
                <c:pt idx="374">
                  <c:v>113.45292000000001</c:v>
                </c:pt>
                <c:pt idx="375">
                  <c:v>113.52512900000001</c:v>
                </c:pt>
                <c:pt idx="376">
                  <c:v>113.531423</c:v>
                </c:pt>
                <c:pt idx="377">
                  <c:v>113.524861</c:v>
                </c:pt>
                <c:pt idx="378">
                  <c:v>113.57228600000001</c:v>
                </c:pt>
                <c:pt idx="379">
                  <c:v>112.976951</c:v>
                </c:pt>
                <c:pt idx="380">
                  <c:v>113.035421</c:v>
                </c:pt>
                <c:pt idx="381">
                  <c:v>112.415295</c:v>
                </c:pt>
                <c:pt idx="382">
                  <c:v>112.073194</c:v>
                </c:pt>
                <c:pt idx="383">
                  <c:v>112.07378199999999</c:v>
                </c:pt>
                <c:pt idx="384">
                  <c:v>112.27492599999999</c:v>
                </c:pt>
                <c:pt idx="385">
                  <c:v>112.483704</c:v>
                </c:pt>
                <c:pt idx="386">
                  <c:v>111.85982</c:v>
                </c:pt>
                <c:pt idx="387">
                  <c:v>111.23367399999999</c:v>
                </c:pt>
                <c:pt idx="388">
                  <c:v>111.465</c:v>
                </c:pt>
                <c:pt idx="389">
                  <c:v>111.465</c:v>
                </c:pt>
                <c:pt idx="390">
                  <c:v>111.535192</c:v>
                </c:pt>
                <c:pt idx="391">
                  <c:v>111.213786</c:v>
                </c:pt>
                <c:pt idx="392">
                  <c:v>111.283906</c:v>
                </c:pt>
                <c:pt idx="393">
                  <c:v>111.69828200000001</c:v>
                </c:pt>
                <c:pt idx="394">
                  <c:v>112.275687</c:v>
                </c:pt>
                <c:pt idx="395">
                  <c:v>112.383798</c:v>
                </c:pt>
                <c:pt idx="396">
                  <c:v>112.124833</c:v>
                </c:pt>
                <c:pt idx="397">
                  <c:v>112.177284</c:v>
                </c:pt>
                <c:pt idx="398">
                  <c:v>112.77753</c:v>
                </c:pt>
                <c:pt idx="399">
                  <c:v>112.597598</c:v>
                </c:pt>
                <c:pt idx="400">
                  <c:v>112.236256</c:v>
                </c:pt>
                <c:pt idx="401">
                  <c:v>112.699949</c:v>
                </c:pt>
                <c:pt idx="402">
                  <c:v>113.44009699999999</c:v>
                </c:pt>
                <c:pt idx="403">
                  <c:v>113.44009699999999</c:v>
                </c:pt>
                <c:pt idx="404">
                  <c:v>113.488972</c:v>
                </c:pt>
                <c:pt idx="405">
                  <c:v>113.473111</c:v>
                </c:pt>
                <c:pt idx="406">
                  <c:v>113.512766</c:v>
                </c:pt>
                <c:pt idx="407">
                  <c:v>113.161428</c:v>
                </c:pt>
                <c:pt idx="408">
                  <c:v>112.57679400000001</c:v>
                </c:pt>
                <c:pt idx="409">
                  <c:v>112.383945</c:v>
                </c:pt>
                <c:pt idx="410">
                  <c:v>112.383945</c:v>
                </c:pt>
                <c:pt idx="411">
                  <c:v>112.628576</c:v>
                </c:pt>
                <c:pt idx="412">
                  <c:v>112.58491100000001</c:v>
                </c:pt>
                <c:pt idx="413">
                  <c:v>112.73799200000001</c:v>
                </c:pt>
                <c:pt idx="414">
                  <c:v>113.163344</c:v>
                </c:pt>
                <c:pt idx="415">
                  <c:v>113.417457</c:v>
                </c:pt>
                <c:pt idx="416">
                  <c:v>113.33697600000001</c:v>
                </c:pt>
                <c:pt idx="417">
                  <c:v>113.33697600000001</c:v>
                </c:pt>
                <c:pt idx="418">
                  <c:v>113.33697600000001</c:v>
                </c:pt>
                <c:pt idx="419">
                  <c:v>113.292428</c:v>
                </c:pt>
                <c:pt idx="420">
                  <c:v>113.26061799999999</c:v>
                </c:pt>
                <c:pt idx="421">
                  <c:v>113.25069999999999</c:v>
                </c:pt>
                <c:pt idx="422">
                  <c:v>112.919416</c:v>
                </c:pt>
                <c:pt idx="423">
                  <c:v>112.65653399999999</c:v>
                </c:pt>
                <c:pt idx="424">
                  <c:v>112.65653399999999</c:v>
                </c:pt>
                <c:pt idx="425">
                  <c:v>112.65653399999999</c:v>
                </c:pt>
                <c:pt idx="426">
                  <c:v>112.691112</c:v>
                </c:pt>
                <c:pt idx="427">
                  <c:v>112.401382</c:v>
                </c:pt>
                <c:pt idx="428">
                  <c:v>112.35045</c:v>
                </c:pt>
                <c:pt idx="429">
                  <c:v>112.696732</c:v>
                </c:pt>
                <c:pt idx="430">
                  <c:v>113.07801600000001</c:v>
                </c:pt>
                <c:pt idx="431">
                  <c:v>113.07801600000001</c:v>
                </c:pt>
                <c:pt idx="432">
                  <c:v>113.071896</c:v>
                </c:pt>
                <c:pt idx="433">
                  <c:v>113.123636</c:v>
                </c:pt>
                <c:pt idx="434">
                  <c:v>112.695881</c:v>
                </c:pt>
                <c:pt idx="435">
                  <c:v>111.754</c:v>
                </c:pt>
                <c:pt idx="436">
                  <c:v>111.499914</c:v>
                </c:pt>
                <c:pt idx="437">
                  <c:v>111.196732</c:v>
                </c:pt>
                <c:pt idx="438">
                  <c:v>111.196732</c:v>
                </c:pt>
                <c:pt idx="439">
                  <c:v>111.056854</c:v>
                </c:pt>
                <c:pt idx="440">
                  <c:v>110.63002</c:v>
                </c:pt>
                <c:pt idx="441">
                  <c:v>110.69517999999999</c:v>
                </c:pt>
                <c:pt idx="442">
                  <c:v>110.80228</c:v>
                </c:pt>
                <c:pt idx="443">
                  <c:v>111.160223</c:v>
                </c:pt>
                <c:pt idx="444">
                  <c:v>110.749081</c:v>
                </c:pt>
                <c:pt idx="445">
                  <c:v>110.80800000000001</c:v>
                </c:pt>
                <c:pt idx="446">
                  <c:v>110.795748</c:v>
                </c:pt>
                <c:pt idx="447">
                  <c:v>110.850038</c:v>
                </c:pt>
                <c:pt idx="448">
                  <c:v>110.592584</c:v>
                </c:pt>
                <c:pt idx="449">
                  <c:v>109.563202</c:v>
                </c:pt>
                <c:pt idx="450">
                  <c:v>109.073137</c:v>
                </c:pt>
                <c:pt idx="451">
                  <c:v>109.012433</c:v>
                </c:pt>
                <c:pt idx="452">
                  <c:v>108.611</c:v>
                </c:pt>
                <c:pt idx="453">
                  <c:v>108.61910899999999</c:v>
                </c:pt>
                <c:pt idx="454">
                  <c:v>108.869714</c:v>
                </c:pt>
                <c:pt idx="455">
                  <c:v>108.76102400000001</c:v>
                </c:pt>
                <c:pt idx="456">
                  <c:v>108.95807000000001</c:v>
                </c:pt>
                <c:pt idx="457">
                  <c:v>109.4482</c:v>
                </c:pt>
                <c:pt idx="458">
                  <c:v>109.93429</c:v>
                </c:pt>
                <c:pt idx="459">
                  <c:v>110.166</c:v>
                </c:pt>
                <c:pt idx="460">
                  <c:v>110.16709</c:v>
                </c:pt>
                <c:pt idx="461">
                  <c:v>109.80801</c:v>
                </c:pt>
                <c:pt idx="462">
                  <c:v>109.15604</c:v>
                </c:pt>
                <c:pt idx="463">
                  <c:v>109.295534</c:v>
                </c:pt>
                <c:pt idx="464">
                  <c:v>109.29799199999999</c:v>
                </c:pt>
                <c:pt idx="465">
                  <c:v>108.849361</c:v>
                </c:pt>
                <c:pt idx="466">
                  <c:v>108.803</c:v>
                </c:pt>
                <c:pt idx="467">
                  <c:v>108.80469600000001</c:v>
                </c:pt>
                <c:pt idx="468">
                  <c:v>108.662964</c:v>
                </c:pt>
                <c:pt idx="469">
                  <c:v>107.929596</c:v>
                </c:pt>
                <c:pt idx="470">
                  <c:v>107.210616</c:v>
                </c:pt>
                <c:pt idx="471">
                  <c:v>106.441216</c:v>
                </c:pt>
                <c:pt idx="472">
                  <c:v>106.100463</c:v>
                </c:pt>
                <c:pt idx="473">
                  <c:v>106.29600000000001</c:v>
                </c:pt>
                <c:pt idx="474">
                  <c:v>106.29479000000001</c:v>
                </c:pt>
                <c:pt idx="475">
                  <c:v>106.502064</c:v>
                </c:pt>
                <c:pt idx="476">
                  <c:v>107.06778199999999</c:v>
                </c:pt>
                <c:pt idx="477">
                  <c:v>107.62797399999999</c:v>
                </c:pt>
                <c:pt idx="478">
                  <c:v>107.116936</c:v>
                </c:pt>
                <c:pt idx="479">
                  <c:v>106.824437</c:v>
                </c:pt>
                <c:pt idx="480">
                  <c:v>106.876</c:v>
                </c:pt>
                <c:pt idx="481">
                  <c:v>106.890681</c:v>
                </c:pt>
                <c:pt idx="482">
                  <c:v>106.779354</c:v>
                </c:pt>
                <c:pt idx="483">
                  <c:v>107.12509300000001</c:v>
                </c:pt>
                <c:pt idx="484">
                  <c:v>106.985468</c:v>
                </c:pt>
                <c:pt idx="485">
                  <c:v>106.6803</c:v>
                </c:pt>
                <c:pt idx="486">
                  <c:v>105.723</c:v>
                </c:pt>
                <c:pt idx="487">
                  <c:v>105.739</c:v>
                </c:pt>
                <c:pt idx="488">
                  <c:v>105.7264</c:v>
                </c:pt>
                <c:pt idx="489">
                  <c:v>105.7636</c:v>
                </c:pt>
                <c:pt idx="490">
                  <c:v>106.1464</c:v>
                </c:pt>
                <c:pt idx="491">
                  <c:v>105.8194</c:v>
                </c:pt>
                <c:pt idx="492">
                  <c:v>106.1176</c:v>
                </c:pt>
                <c:pt idx="493">
                  <c:v>106.7723</c:v>
                </c:pt>
                <c:pt idx="494">
                  <c:v>106.819</c:v>
                </c:pt>
                <c:pt idx="495">
                  <c:v>106.82250000000001</c:v>
                </c:pt>
                <c:pt idx="496">
                  <c:v>106.5436</c:v>
                </c:pt>
                <c:pt idx="497">
                  <c:v>106.7149</c:v>
                </c:pt>
                <c:pt idx="498">
                  <c:v>106.4276</c:v>
                </c:pt>
                <c:pt idx="499">
                  <c:v>106.0763</c:v>
                </c:pt>
                <c:pt idx="500">
                  <c:v>105.9494</c:v>
                </c:pt>
                <c:pt idx="501">
                  <c:v>105.994</c:v>
                </c:pt>
                <c:pt idx="502">
                  <c:v>105.9931</c:v>
                </c:pt>
                <c:pt idx="503">
                  <c:v>105.9589</c:v>
                </c:pt>
                <c:pt idx="504">
                  <c:v>106.3802</c:v>
                </c:pt>
                <c:pt idx="505">
                  <c:v>106.2869</c:v>
                </c:pt>
                <c:pt idx="506">
                  <c:v>105.5643</c:v>
                </c:pt>
                <c:pt idx="507">
                  <c:v>104.9046</c:v>
                </c:pt>
                <c:pt idx="508">
                  <c:v>104.736</c:v>
                </c:pt>
                <c:pt idx="509">
                  <c:v>104.7379</c:v>
                </c:pt>
                <c:pt idx="510">
                  <c:v>105.12439999999999</c:v>
                </c:pt>
                <c:pt idx="511">
                  <c:v>105.6022</c:v>
                </c:pt>
                <c:pt idx="512">
                  <c:v>106.0984</c:v>
                </c:pt>
                <c:pt idx="513">
                  <c:v>106.5234</c:v>
                </c:pt>
                <c:pt idx="514">
                  <c:v>106.2354</c:v>
                </c:pt>
                <c:pt idx="515">
                  <c:v>106.283</c:v>
                </c:pt>
                <c:pt idx="516">
                  <c:v>106.2856</c:v>
                </c:pt>
                <c:pt idx="517">
                  <c:v>106.16160000000001</c:v>
                </c:pt>
                <c:pt idx="518">
                  <c:v>106.2538</c:v>
                </c:pt>
                <c:pt idx="519">
                  <c:v>106.4914</c:v>
                </c:pt>
                <c:pt idx="520">
                  <c:v>107.146</c:v>
                </c:pt>
                <c:pt idx="521">
                  <c:v>107.15779999999999</c:v>
                </c:pt>
                <c:pt idx="522">
                  <c:v>106.93300000000001</c:v>
                </c:pt>
                <c:pt idx="523">
                  <c:v>106.9349</c:v>
                </c:pt>
                <c:pt idx="524">
                  <c:v>106.9572</c:v>
                </c:pt>
                <c:pt idx="525">
                  <c:v>107.09739999999999</c:v>
                </c:pt>
                <c:pt idx="526">
                  <c:v>106.93210000000001</c:v>
                </c:pt>
                <c:pt idx="527">
                  <c:v>107.0936</c:v>
                </c:pt>
                <c:pt idx="528">
                  <c:v>107.48139999999999</c:v>
                </c:pt>
                <c:pt idx="529">
                  <c:v>107.358</c:v>
                </c:pt>
                <c:pt idx="530">
                  <c:v>107.3788</c:v>
                </c:pt>
                <c:pt idx="531">
                  <c:v>107.22150000000001</c:v>
                </c:pt>
                <c:pt idx="532">
                  <c:v>107.0394</c:v>
                </c:pt>
                <c:pt idx="533">
                  <c:v>107.2499</c:v>
                </c:pt>
                <c:pt idx="534">
                  <c:v>107.38939999999999</c:v>
                </c:pt>
                <c:pt idx="535">
                  <c:v>107.61839999999999</c:v>
                </c:pt>
                <c:pt idx="536">
                  <c:v>107.65</c:v>
                </c:pt>
                <c:pt idx="537">
                  <c:v>107.6664</c:v>
                </c:pt>
                <c:pt idx="538">
                  <c:v>108.24760000000001</c:v>
                </c:pt>
                <c:pt idx="539">
                  <c:v>108.8386</c:v>
                </c:pt>
                <c:pt idx="540">
                  <c:v>109.18259999999999</c:v>
                </c:pt>
                <c:pt idx="541">
                  <c:v>109.304</c:v>
                </c:pt>
                <c:pt idx="542">
                  <c:v>109.1996</c:v>
                </c:pt>
                <c:pt idx="543">
                  <c:v>109.04900000000001</c:v>
                </c:pt>
                <c:pt idx="544">
                  <c:v>109.0574</c:v>
                </c:pt>
                <c:pt idx="545">
                  <c:v>109.24160000000001</c:v>
                </c:pt>
                <c:pt idx="546">
                  <c:v>109.6024</c:v>
                </c:pt>
                <c:pt idx="547">
                  <c:v>109.81489999999999</c:v>
                </c:pt>
                <c:pt idx="548">
                  <c:v>109.40179999999999</c:v>
                </c:pt>
                <c:pt idx="549">
                  <c:v>109.0742</c:v>
                </c:pt>
                <c:pt idx="550">
                  <c:v>109.1</c:v>
                </c:pt>
                <c:pt idx="551">
                  <c:v>109.1016</c:v>
                </c:pt>
                <c:pt idx="552">
                  <c:v>109.13460000000001</c:v>
                </c:pt>
                <c:pt idx="553">
                  <c:v>109.0478</c:v>
                </c:pt>
                <c:pt idx="554">
                  <c:v>109.643068</c:v>
                </c:pt>
                <c:pt idx="555">
                  <c:v>109.607918</c:v>
                </c:pt>
                <c:pt idx="556">
                  <c:v>109.35025400000001</c:v>
                </c:pt>
                <c:pt idx="557">
                  <c:v>109.387</c:v>
                </c:pt>
                <c:pt idx="558">
                  <c:v>109.382588</c:v>
                </c:pt>
                <c:pt idx="559">
                  <c:v>109.505914</c:v>
                </c:pt>
                <c:pt idx="560">
                  <c:v>110.07215600000001</c:v>
                </c:pt>
                <c:pt idx="561">
                  <c:v>110.234188</c:v>
                </c:pt>
                <c:pt idx="562">
                  <c:v>110.59698899999999</c:v>
                </c:pt>
                <c:pt idx="563">
                  <c:v>110.84544200000001</c:v>
                </c:pt>
                <c:pt idx="564">
                  <c:v>110.7565</c:v>
                </c:pt>
                <c:pt idx="565">
                  <c:v>110.77106999999999</c:v>
                </c:pt>
                <c:pt idx="566">
                  <c:v>111.15292599999999</c:v>
                </c:pt>
                <c:pt idx="567">
                  <c:v>110.94409400000001</c:v>
                </c:pt>
                <c:pt idx="568">
                  <c:v>110.156964</c:v>
                </c:pt>
                <c:pt idx="569">
                  <c:v>109.44515</c:v>
                </c:pt>
                <c:pt idx="570">
                  <c:v>109.44091</c:v>
                </c:pt>
                <c:pt idx="571">
                  <c:v>109.396</c:v>
                </c:pt>
                <c:pt idx="572">
                  <c:v>109.43268500000001</c:v>
                </c:pt>
                <c:pt idx="573">
                  <c:v>109.411168</c:v>
                </c:pt>
                <c:pt idx="574">
                  <c:v>108.80505599999999</c:v>
                </c:pt>
                <c:pt idx="575">
                  <c:v>108.784604</c:v>
                </c:pt>
                <c:pt idx="576">
                  <c:v>108.73596499999999</c:v>
                </c:pt>
                <c:pt idx="577">
                  <c:v>109.327496</c:v>
                </c:pt>
                <c:pt idx="578">
                  <c:v>109.51900000000001</c:v>
                </c:pt>
                <c:pt idx="579">
                  <c:v>109.51766600000001</c:v>
                </c:pt>
                <c:pt idx="580">
                  <c:v>109.652805</c:v>
                </c:pt>
                <c:pt idx="581">
                  <c:v>109.790115</c:v>
                </c:pt>
                <c:pt idx="582">
                  <c:v>110.05289999999999</c:v>
                </c:pt>
                <c:pt idx="583">
                  <c:v>109.895912</c:v>
                </c:pt>
                <c:pt idx="584">
                  <c:v>109.524463</c:v>
                </c:pt>
                <c:pt idx="585">
                  <c:v>109.542</c:v>
                </c:pt>
                <c:pt idx="586">
                  <c:v>109.525076</c:v>
                </c:pt>
                <c:pt idx="587">
                  <c:v>109.914762</c:v>
                </c:pt>
                <c:pt idx="588">
                  <c:v>110.313306</c:v>
                </c:pt>
                <c:pt idx="589">
                  <c:v>110.497164</c:v>
                </c:pt>
                <c:pt idx="590">
                  <c:v>110.300968</c:v>
                </c:pt>
                <c:pt idx="591">
                  <c:v>110.62044400000001</c:v>
                </c:pt>
                <c:pt idx="592">
                  <c:v>110.658</c:v>
                </c:pt>
                <c:pt idx="593">
                  <c:v>110.65763800000001</c:v>
                </c:pt>
                <c:pt idx="594">
                  <c:v>110.491784</c:v>
                </c:pt>
                <c:pt idx="595">
                  <c:v>109.91018800000001</c:v>
                </c:pt>
                <c:pt idx="596">
                  <c:v>110.18293799999999</c:v>
                </c:pt>
                <c:pt idx="597">
                  <c:v>110.280822</c:v>
                </c:pt>
                <c:pt idx="598">
                  <c:v>110.018698</c:v>
                </c:pt>
                <c:pt idx="599">
                  <c:v>109.98050000000001</c:v>
                </c:pt>
                <c:pt idx="600">
                  <c:v>109.971222</c:v>
                </c:pt>
                <c:pt idx="601">
                  <c:v>109.571316</c:v>
                </c:pt>
                <c:pt idx="602">
                  <c:v>109.782597</c:v>
                </c:pt>
                <c:pt idx="603">
                  <c:v>110.092116</c:v>
                </c:pt>
                <c:pt idx="604">
                  <c:v>110.31834600000001</c:v>
                </c:pt>
                <c:pt idx="605">
                  <c:v>110.68070400000001</c:v>
                </c:pt>
                <c:pt idx="606">
                  <c:v>110.694</c:v>
                </c:pt>
                <c:pt idx="607">
                  <c:v>110.695285</c:v>
                </c:pt>
                <c:pt idx="608">
                  <c:v>110.820896</c:v>
                </c:pt>
                <c:pt idx="609">
                  <c:v>110.753576</c:v>
                </c:pt>
                <c:pt idx="610">
                  <c:v>110.461806</c:v>
                </c:pt>
                <c:pt idx="611">
                  <c:v>110.58604200000001</c:v>
                </c:pt>
                <c:pt idx="612">
                  <c:v>110.565375</c:v>
                </c:pt>
                <c:pt idx="613">
                  <c:v>110.468</c:v>
                </c:pt>
                <c:pt idx="614">
                  <c:v>110.464353</c:v>
                </c:pt>
                <c:pt idx="615">
                  <c:v>110.611312</c:v>
                </c:pt>
                <c:pt idx="616">
                  <c:v>111.140486</c:v>
                </c:pt>
                <c:pt idx="617">
                  <c:v>111.39622799999999</c:v>
                </c:pt>
                <c:pt idx="618">
                  <c:v>112.40555000000001</c:v>
                </c:pt>
                <c:pt idx="619">
                  <c:v>112.525424</c:v>
                </c:pt>
                <c:pt idx="620">
                  <c:v>112.358</c:v>
                </c:pt>
                <c:pt idx="621">
                  <c:v>112.35915799999999</c:v>
                </c:pt>
                <c:pt idx="622">
                  <c:v>112.378896</c:v>
                </c:pt>
                <c:pt idx="623">
                  <c:v>112.617684</c:v>
                </c:pt>
                <c:pt idx="624">
                  <c:v>112.907704</c:v>
                </c:pt>
                <c:pt idx="625">
                  <c:v>112.74831</c:v>
                </c:pt>
                <c:pt idx="626">
                  <c:v>112.019244</c:v>
                </c:pt>
                <c:pt idx="627">
                  <c:v>111.447</c:v>
                </c:pt>
                <c:pt idx="628">
                  <c:v>111.434904</c:v>
                </c:pt>
                <c:pt idx="629">
                  <c:v>111.179727</c:v>
                </c:pt>
                <c:pt idx="630">
                  <c:v>111.212177</c:v>
                </c:pt>
                <c:pt idx="631">
                  <c:v>111.08344200000001</c:v>
                </c:pt>
                <c:pt idx="632">
                  <c:v>110.95557100000001</c:v>
                </c:pt>
                <c:pt idx="633">
                  <c:v>111.041264</c:v>
                </c:pt>
                <c:pt idx="634">
                  <c:v>111.03100000000001</c:v>
                </c:pt>
                <c:pt idx="635">
                  <c:v>111.022372</c:v>
                </c:pt>
                <c:pt idx="636">
                  <c:v>111.041304</c:v>
                </c:pt>
                <c:pt idx="637">
                  <c:v>111.51914600000001</c:v>
                </c:pt>
                <c:pt idx="638">
                  <c:v>111.835403</c:v>
                </c:pt>
                <c:pt idx="639">
                  <c:v>111.57983400000001</c:v>
                </c:pt>
                <c:pt idx="640">
                  <c:v>111.477344</c:v>
                </c:pt>
                <c:pt idx="641">
                  <c:v>111.26300000000001</c:v>
                </c:pt>
                <c:pt idx="642">
                  <c:v>111.25791</c:v>
                </c:pt>
                <c:pt idx="643">
                  <c:v>111.364076</c:v>
                </c:pt>
                <c:pt idx="644">
                  <c:v>111.28545200000001</c:v>
                </c:pt>
                <c:pt idx="645">
                  <c:v>111.07367499999999</c:v>
                </c:pt>
                <c:pt idx="646">
                  <c:v>110.99338</c:v>
                </c:pt>
                <c:pt idx="647">
                  <c:v>110.85351199999999</c:v>
                </c:pt>
                <c:pt idx="648">
                  <c:v>110.872</c:v>
                </c:pt>
                <c:pt idx="649">
                  <c:v>110.83614</c:v>
                </c:pt>
                <c:pt idx="650">
                  <c:v>110.51732199999999</c:v>
                </c:pt>
                <c:pt idx="651">
                  <c:v>110.98459</c:v>
                </c:pt>
                <c:pt idx="652">
                  <c:v>110.980481</c:v>
                </c:pt>
                <c:pt idx="653">
                  <c:v>110.824634</c:v>
                </c:pt>
                <c:pt idx="654">
                  <c:v>110.620474</c:v>
                </c:pt>
                <c:pt idx="655">
                  <c:v>110.5065</c:v>
                </c:pt>
                <c:pt idx="656">
                  <c:v>110.509207</c:v>
                </c:pt>
                <c:pt idx="657">
                  <c:v>110.416352</c:v>
                </c:pt>
                <c:pt idx="658">
                  <c:v>110.216757</c:v>
                </c:pt>
                <c:pt idx="659">
                  <c:v>110.41856199999999</c:v>
                </c:pt>
                <c:pt idx="660">
                  <c:v>111.00785999999999</c:v>
                </c:pt>
                <c:pt idx="661">
                  <c:v>111.311862</c:v>
                </c:pt>
                <c:pt idx="662">
                  <c:v>111.24</c:v>
                </c:pt>
                <c:pt idx="663">
                  <c:v>111.24557</c:v>
                </c:pt>
                <c:pt idx="664">
                  <c:v>111.093108</c:v>
                </c:pt>
                <c:pt idx="665">
                  <c:v>111.16081800000001</c:v>
                </c:pt>
                <c:pt idx="666">
                  <c:v>111.425793</c:v>
                </c:pt>
                <c:pt idx="667">
                  <c:v>111.39572</c:v>
                </c:pt>
                <c:pt idx="668">
                  <c:v>110.940225</c:v>
                </c:pt>
                <c:pt idx="669">
                  <c:v>111.081</c:v>
                </c:pt>
                <c:pt idx="670">
                  <c:v>111.08694199999999</c:v>
                </c:pt>
                <c:pt idx="671">
                  <c:v>111.03622799999999</c:v>
                </c:pt>
                <c:pt idx="672">
                  <c:v>111.331532</c:v>
                </c:pt>
                <c:pt idx="673">
                  <c:v>111.53200099999999</c:v>
                </c:pt>
                <c:pt idx="674">
                  <c:v>111.094054</c:v>
                </c:pt>
                <c:pt idx="675">
                  <c:v>110.838854</c:v>
                </c:pt>
                <c:pt idx="676">
                  <c:v>110.997</c:v>
                </c:pt>
                <c:pt idx="677">
                  <c:v>110.997334</c:v>
                </c:pt>
                <c:pt idx="678">
                  <c:v>111.071298</c:v>
                </c:pt>
                <c:pt idx="679">
                  <c:v>111.478686</c:v>
                </c:pt>
                <c:pt idx="680">
                  <c:v>111.390094</c:v>
                </c:pt>
                <c:pt idx="681">
                  <c:v>111.63658</c:v>
                </c:pt>
                <c:pt idx="682">
                  <c:v>111.950202</c:v>
                </c:pt>
                <c:pt idx="683">
                  <c:v>112.062</c:v>
                </c:pt>
                <c:pt idx="684">
                  <c:v>112.05398</c:v>
                </c:pt>
                <c:pt idx="685">
                  <c:v>111.947784</c:v>
                </c:pt>
                <c:pt idx="686">
                  <c:v>112.14267</c:v>
                </c:pt>
                <c:pt idx="687">
                  <c:v>112.300566</c:v>
                </c:pt>
                <c:pt idx="688">
                  <c:v>112.30640099999999</c:v>
                </c:pt>
                <c:pt idx="689">
                  <c:v>112.641766</c:v>
                </c:pt>
                <c:pt idx="690">
                  <c:v>112.575</c:v>
                </c:pt>
                <c:pt idx="691">
                  <c:v>112.568089</c:v>
                </c:pt>
                <c:pt idx="692">
                  <c:v>112.647254</c:v>
                </c:pt>
                <c:pt idx="693">
                  <c:v>112.89208000000001</c:v>
                </c:pt>
                <c:pt idx="694">
                  <c:v>112.88961</c:v>
                </c:pt>
                <c:pt idx="695">
                  <c:v>113.02149</c:v>
                </c:pt>
                <c:pt idx="696">
                  <c:v>113.523914</c:v>
                </c:pt>
                <c:pt idx="697">
                  <c:v>113.6935</c:v>
                </c:pt>
                <c:pt idx="698">
                  <c:v>113.701943</c:v>
                </c:pt>
                <c:pt idx="699">
                  <c:v>113.94670600000001</c:v>
                </c:pt>
                <c:pt idx="700">
                  <c:v>113.766142</c:v>
                </c:pt>
                <c:pt idx="701">
                  <c:v>114.007836</c:v>
                </c:pt>
                <c:pt idx="702">
                  <c:v>114.10787999999999</c:v>
                </c:pt>
                <c:pt idx="703">
                  <c:v>113.81993199999999</c:v>
                </c:pt>
                <c:pt idx="704">
                  <c:v>113.71299999999999</c:v>
                </c:pt>
                <c:pt idx="705">
                  <c:v>113.715226</c:v>
                </c:pt>
                <c:pt idx="706">
                  <c:v>113.400704</c:v>
                </c:pt>
                <c:pt idx="707">
                  <c:v>113.10294</c:v>
                </c:pt>
                <c:pt idx="708">
                  <c:v>112.854606</c:v>
                </c:pt>
                <c:pt idx="709">
                  <c:v>112.19375599999999</c:v>
                </c:pt>
                <c:pt idx="710">
                  <c:v>112.22401600000001</c:v>
                </c:pt>
                <c:pt idx="711">
                  <c:v>112.20350000000001</c:v>
                </c:pt>
                <c:pt idx="712">
                  <c:v>112.19978</c:v>
                </c:pt>
                <c:pt idx="713">
                  <c:v>111.867036</c:v>
                </c:pt>
                <c:pt idx="714">
                  <c:v>112.12111400000001</c:v>
                </c:pt>
                <c:pt idx="715">
                  <c:v>112.34241900000001</c:v>
                </c:pt>
                <c:pt idx="716">
                  <c:v>112.40075</c:v>
                </c:pt>
                <c:pt idx="717">
                  <c:v>112.454024</c:v>
                </c:pt>
                <c:pt idx="718">
                  <c:v>112.53</c:v>
                </c:pt>
                <c:pt idx="719">
                  <c:v>112.526752</c:v>
                </c:pt>
                <c:pt idx="720">
                  <c:v>112.725346</c:v>
                </c:pt>
                <c:pt idx="721">
                  <c:v>112.37666</c:v>
                </c:pt>
                <c:pt idx="722">
                  <c:v>112.457707</c:v>
                </c:pt>
                <c:pt idx="723">
                  <c:v>112.309732</c:v>
                </c:pt>
                <c:pt idx="724">
                  <c:v>112.006438</c:v>
                </c:pt>
                <c:pt idx="725">
                  <c:v>111.89149999999999</c:v>
                </c:pt>
                <c:pt idx="726">
                  <c:v>111.891436</c:v>
                </c:pt>
                <c:pt idx="727">
                  <c:v>112.194232</c:v>
                </c:pt>
                <c:pt idx="728">
                  <c:v>112.80791000000001</c:v>
                </c:pt>
                <c:pt idx="729">
                  <c:v>113.10521799999999</c:v>
                </c:pt>
                <c:pt idx="730">
                  <c:v>112.79010700000001</c:v>
                </c:pt>
                <c:pt idx="731">
                  <c:v>112.984095</c:v>
                </c:pt>
                <c:pt idx="732">
                  <c:v>113.203</c:v>
                </c:pt>
                <c:pt idx="733">
                  <c:v>113.20108</c:v>
                </c:pt>
                <c:pt idx="734">
                  <c:v>113.213104</c:v>
                </c:pt>
                <c:pt idx="735">
                  <c:v>113.318133</c:v>
                </c:pt>
                <c:pt idx="736">
                  <c:v>113.30270400000001</c:v>
                </c:pt>
                <c:pt idx="737">
                  <c:v>113.76526800000001</c:v>
                </c:pt>
                <c:pt idx="738">
                  <c:v>113.847334</c:v>
                </c:pt>
                <c:pt idx="739">
                  <c:v>113.80800000000001</c:v>
                </c:pt>
                <c:pt idx="740">
                  <c:v>113.811632</c:v>
                </c:pt>
                <c:pt idx="741">
                  <c:v>113.90104599999999</c:v>
                </c:pt>
                <c:pt idx="742">
                  <c:v>113.91291</c:v>
                </c:pt>
                <c:pt idx="743">
                  <c:v>113.801849</c:v>
                </c:pt>
                <c:pt idx="744">
                  <c:v>113.474126</c:v>
                </c:pt>
                <c:pt idx="745">
                  <c:v>113.120014</c:v>
                </c:pt>
                <c:pt idx="746">
                  <c:v>112.81699999999999</c:v>
                </c:pt>
                <c:pt idx="747">
                  <c:v>112.812504</c:v>
                </c:pt>
                <c:pt idx="748">
                  <c:v>112.663382</c:v>
                </c:pt>
                <c:pt idx="749">
                  <c:v>112.563464</c:v>
                </c:pt>
                <c:pt idx="750">
                  <c:v>112.96533700000001</c:v>
                </c:pt>
                <c:pt idx="751">
                  <c:v>112.978432</c:v>
                </c:pt>
                <c:pt idx="752">
                  <c:v>112.87535800000001</c:v>
                </c:pt>
                <c:pt idx="753">
                  <c:v>112.95350000000001</c:v>
                </c:pt>
                <c:pt idx="754">
                  <c:v>112.95031</c:v>
                </c:pt>
                <c:pt idx="755">
                  <c:v>113.34105099999999</c:v>
                </c:pt>
                <c:pt idx="756">
                  <c:v>113.62578000000001</c:v>
                </c:pt>
                <c:pt idx="757">
                  <c:v>113.767546</c:v>
                </c:pt>
                <c:pt idx="758">
                  <c:v>113.37802600000001</c:v>
                </c:pt>
                <c:pt idx="759">
                  <c:v>113.486552</c:v>
                </c:pt>
                <c:pt idx="760">
                  <c:v>113.47499999999999</c:v>
                </c:pt>
                <c:pt idx="761">
                  <c:v>113.494962</c:v>
                </c:pt>
                <c:pt idx="762">
                  <c:v>113.564576</c:v>
                </c:pt>
                <c:pt idx="763">
                  <c:v>112.967854</c:v>
                </c:pt>
                <c:pt idx="764">
                  <c:v>113.05184300000001</c:v>
                </c:pt>
                <c:pt idx="765">
                  <c:v>112.703256</c:v>
                </c:pt>
                <c:pt idx="766">
                  <c:v>112.75933999999999</c:v>
                </c:pt>
                <c:pt idx="767">
                  <c:v>112.733</c:v>
                </c:pt>
                <c:pt idx="768">
                  <c:v>112.71948</c:v>
                </c:pt>
                <c:pt idx="769">
                  <c:v>112.789568</c:v>
                </c:pt>
                <c:pt idx="770">
                  <c:v>113.20954</c:v>
                </c:pt>
                <c:pt idx="771">
                  <c:v>113.36421199999999</c:v>
                </c:pt>
                <c:pt idx="772">
                  <c:v>113.50758399999999</c:v>
                </c:pt>
                <c:pt idx="773">
                  <c:v>113.481066</c:v>
                </c:pt>
                <c:pt idx="774">
                  <c:v>113.381</c:v>
                </c:pt>
                <c:pt idx="775">
                  <c:v>113.379006</c:v>
                </c:pt>
                <c:pt idx="776">
                  <c:v>113.16909800000001</c:v>
                </c:pt>
                <c:pt idx="777">
                  <c:v>112.524772</c:v>
                </c:pt>
                <c:pt idx="778">
                  <c:v>112.349306</c:v>
                </c:pt>
                <c:pt idx="779">
                  <c:v>111.733148</c:v>
                </c:pt>
                <c:pt idx="780">
                  <c:v>111.249854</c:v>
                </c:pt>
                <c:pt idx="781">
                  <c:v>111.21899999999999</c:v>
                </c:pt>
                <c:pt idx="782">
                  <c:v>111.207498</c:v>
                </c:pt>
                <c:pt idx="783">
                  <c:v>110.798288</c:v>
                </c:pt>
                <c:pt idx="784">
                  <c:v>110.43883099999999</c:v>
                </c:pt>
                <c:pt idx="785">
                  <c:v>110.682022</c:v>
                </c:pt>
                <c:pt idx="786">
                  <c:v>110.874633</c:v>
                </c:pt>
                <c:pt idx="787">
                  <c:v>110.44485400000001</c:v>
                </c:pt>
                <c:pt idx="788">
                  <c:v>110.28400000000001</c:v>
                </c:pt>
                <c:pt idx="789">
                  <c:v>110.288203</c:v>
                </c:pt>
                <c:pt idx="790">
                  <c:v>110.01483500000001</c:v>
                </c:pt>
                <c:pt idx="791">
                  <c:v>109.59726999999999</c:v>
                </c:pt>
                <c:pt idx="792">
                  <c:v>109.093063</c:v>
                </c:pt>
                <c:pt idx="793">
                  <c:v>107.564446</c:v>
                </c:pt>
                <c:pt idx="794">
                  <c:v>108.209202</c:v>
                </c:pt>
                <c:pt idx="795">
                  <c:v>108.53700000000001</c:v>
                </c:pt>
                <c:pt idx="796">
                  <c:v>108.533024</c:v>
                </c:pt>
                <c:pt idx="797">
                  <c:v>108.39806400000001</c:v>
                </c:pt>
                <c:pt idx="798">
                  <c:v>108.759405</c:v>
                </c:pt>
                <c:pt idx="799">
                  <c:v>108.60704200000001</c:v>
                </c:pt>
                <c:pt idx="800">
                  <c:v>108.129161</c:v>
                </c:pt>
                <c:pt idx="801">
                  <c:v>108.376046</c:v>
                </c:pt>
                <c:pt idx="802">
                  <c:v>108.55</c:v>
                </c:pt>
                <c:pt idx="803">
                  <c:v>108.54491</c:v>
                </c:pt>
                <c:pt idx="804">
                  <c:v>108.18532</c:v>
                </c:pt>
                <c:pt idx="805">
                  <c:v>108.556151</c:v>
                </c:pt>
                <c:pt idx="806">
                  <c:v>108.736654</c:v>
                </c:pt>
                <c:pt idx="807">
                  <c:v>108.960928</c:v>
                </c:pt>
                <c:pt idx="808">
                  <c:v>109.528002</c:v>
                </c:pt>
                <c:pt idx="809">
                  <c:v>109.7745</c:v>
                </c:pt>
                <c:pt idx="810">
                  <c:v>109.770736</c:v>
                </c:pt>
                <c:pt idx="811">
                  <c:v>109.62799200000001</c:v>
                </c:pt>
                <c:pt idx="812">
                  <c:v>109.421077</c:v>
                </c:pt>
                <c:pt idx="813">
                  <c:v>109.625083</c:v>
                </c:pt>
                <c:pt idx="814">
                  <c:v>109.6212</c:v>
                </c:pt>
                <c:pt idx="815">
                  <c:v>109.72472500000001</c:v>
                </c:pt>
                <c:pt idx="816">
                  <c:v>109.548</c:v>
                </c:pt>
                <c:pt idx="817">
                  <c:v>109.545934</c:v>
                </c:pt>
                <c:pt idx="818">
                  <c:v>109.34904</c:v>
                </c:pt>
                <c:pt idx="819">
                  <c:v>109.338132</c:v>
                </c:pt>
                <c:pt idx="820">
                  <c:v>109.333776</c:v>
                </c:pt>
                <c:pt idx="821">
                  <c:v>108.77534</c:v>
                </c:pt>
                <c:pt idx="822">
                  <c:v>109.13144200000001</c:v>
                </c:pt>
                <c:pt idx="823">
                  <c:v>109.5065</c:v>
                </c:pt>
                <c:pt idx="824">
                  <c:v>109.50507899999999</c:v>
                </c:pt>
                <c:pt idx="825">
                  <c:v>109.832446</c:v>
                </c:pt>
                <c:pt idx="826">
                  <c:v>109.93399100000001</c:v>
                </c:pt>
                <c:pt idx="827">
                  <c:v>109.80829900000001</c:v>
                </c:pt>
                <c:pt idx="828">
                  <c:v>109.84291399999999</c:v>
                </c:pt>
                <c:pt idx="829">
                  <c:v>109.76897</c:v>
                </c:pt>
                <c:pt idx="830">
                  <c:v>109.758</c:v>
                </c:pt>
                <c:pt idx="831">
                  <c:v>109.763474</c:v>
                </c:pt>
                <c:pt idx="832">
                  <c:v>110.18194099999999</c:v>
                </c:pt>
                <c:pt idx="833">
                  <c:v>110.50315500000001</c:v>
                </c:pt>
                <c:pt idx="834">
                  <c:v>110.763507</c:v>
                </c:pt>
                <c:pt idx="835">
                  <c:v>110.83705399999999</c:v>
                </c:pt>
                <c:pt idx="836">
                  <c:v>110.420371</c:v>
                </c:pt>
                <c:pt idx="837">
                  <c:v>110.45650000000001</c:v>
                </c:pt>
                <c:pt idx="838">
                  <c:v>110.459699</c:v>
                </c:pt>
                <c:pt idx="839">
                  <c:v>110.56077000000001</c:v>
                </c:pt>
                <c:pt idx="840">
                  <c:v>110.63393499999999</c:v>
                </c:pt>
                <c:pt idx="841">
                  <c:v>110.800104</c:v>
                </c:pt>
                <c:pt idx="842">
                  <c:v>110.72675</c:v>
                </c:pt>
                <c:pt idx="843">
                  <c:v>110.734213</c:v>
                </c:pt>
                <c:pt idx="844">
                  <c:v>110.687</c:v>
                </c:pt>
                <c:pt idx="845">
                  <c:v>110.691524</c:v>
                </c:pt>
                <c:pt idx="846">
                  <c:v>110.831372</c:v>
                </c:pt>
                <c:pt idx="847">
                  <c:v>110.770233</c:v>
                </c:pt>
                <c:pt idx="848">
                  <c:v>110.69351</c:v>
                </c:pt>
                <c:pt idx="849">
                  <c:v>111.04885</c:v>
                </c:pt>
                <c:pt idx="850">
                  <c:v>111.825981</c:v>
                </c:pt>
                <c:pt idx="851">
                  <c:v>111.93</c:v>
                </c:pt>
                <c:pt idx="852">
                  <c:v>111.92651600000001</c:v>
                </c:pt>
                <c:pt idx="853">
                  <c:v>111.861616</c:v>
                </c:pt>
                <c:pt idx="854">
                  <c:v>111.90447500000001</c:v>
                </c:pt>
                <c:pt idx="855">
                  <c:v>111.78203999999999</c:v>
                </c:pt>
                <c:pt idx="856">
                  <c:v>111.658162</c:v>
                </c:pt>
                <c:pt idx="857">
                  <c:v>111.173107</c:v>
                </c:pt>
                <c:pt idx="858">
                  <c:v>111.167</c:v>
                </c:pt>
                <c:pt idx="859">
                  <c:v>111.15896600000001</c:v>
                </c:pt>
                <c:pt idx="860">
                  <c:v>111.17547</c:v>
                </c:pt>
                <c:pt idx="861">
                  <c:v>111.318184</c:v>
                </c:pt>
                <c:pt idx="862">
                  <c:v>111.275047</c:v>
                </c:pt>
                <c:pt idx="863">
                  <c:v>111.60435200000001</c:v>
                </c:pt>
                <c:pt idx="864">
                  <c:v>111.611261</c:v>
                </c:pt>
                <c:pt idx="865">
                  <c:v>111.4845</c:v>
                </c:pt>
                <c:pt idx="866">
                  <c:v>111.486285</c:v>
                </c:pt>
                <c:pt idx="867">
                  <c:v>111.491826</c:v>
                </c:pt>
                <c:pt idx="868">
                  <c:v>111.321106</c:v>
                </c:pt>
                <c:pt idx="869">
                  <c:v>111.324107</c:v>
                </c:pt>
                <c:pt idx="870">
                  <c:v>110.64951600000001</c:v>
                </c:pt>
                <c:pt idx="871">
                  <c:v>110.35259499999999</c:v>
                </c:pt>
                <c:pt idx="872">
                  <c:v>109.941</c:v>
                </c:pt>
                <c:pt idx="873">
                  <c:v>109.949814</c:v>
                </c:pt>
                <c:pt idx="874">
                  <c:v>110.001131</c:v>
                </c:pt>
                <c:pt idx="875">
                  <c:v>110.348748</c:v>
                </c:pt>
                <c:pt idx="876">
                  <c:v>110.483744</c:v>
                </c:pt>
                <c:pt idx="877">
                  <c:v>110.415397</c:v>
                </c:pt>
                <c:pt idx="878">
                  <c:v>110.77951400000001</c:v>
                </c:pt>
                <c:pt idx="879">
                  <c:v>110.85299999999999</c:v>
                </c:pt>
                <c:pt idx="880">
                  <c:v>110.866967</c:v>
                </c:pt>
                <c:pt idx="881">
                  <c:v>111.162784</c:v>
                </c:pt>
                <c:pt idx="882">
                  <c:v>111.352768</c:v>
                </c:pt>
                <c:pt idx="883">
                  <c:v>111.462056</c:v>
                </c:pt>
                <c:pt idx="884">
                  <c:v>111.493308</c:v>
                </c:pt>
                <c:pt idx="885">
                  <c:v>111.704159</c:v>
                </c:pt>
                <c:pt idx="886">
                  <c:v>111.717</c:v>
                </c:pt>
                <c:pt idx="887">
                  <c:v>111.714748</c:v>
                </c:pt>
                <c:pt idx="888">
                  <c:v>111.455628</c:v>
                </c:pt>
                <c:pt idx="889">
                  <c:v>111.232468</c:v>
                </c:pt>
                <c:pt idx="890">
                  <c:v>111.068786</c:v>
                </c:pt>
                <c:pt idx="891">
                  <c:v>111.318371</c:v>
                </c:pt>
                <c:pt idx="892">
                  <c:v>111.908106</c:v>
                </c:pt>
                <c:pt idx="893">
                  <c:v>112.0205</c:v>
                </c:pt>
                <c:pt idx="894">
                  <c:v>112.018512</c:v>
                </c:pt>
                <c:pt idx="895">
                  <c:v>111.979913</c:v>
                </c:pt>
                <c:pt idx="896">
                  <c:v>111.960612</c:v>
                </c:pt>
                <c:pt idx="897">
                  <c:v>112.015906</c:v>
                </c:pt>
                <c:pt idx="898">
                  <c:v>111.93335</c:v>
                </c:pt>
                <c:pt idx="899">
                  <c:v>111.926596</c:v>
                </c:pt>
                <c:pt idx="900">
                  <c:v>111.914</c:v>
                </c:pt>
                <c:pt idx="901">
                  <c:v>111.91322099999999</c:v>
                </c:pt>
                <c:pt idx="902">
                  <c:v>111.931039</c:v>
                </c:pt>
                <c:pt idx="903">
                  <c:v>111.86023400000001</c:v>
                </c:pt>
                <c:pt idx="904">
                  <c:v>111.92657699999999</c:v>
                </c:pt>
                <c:pt idx="905">
                  <c:v>111.777372</c:v>
                </c:pt>
                <c:pt idx="906">
                  <c:v>111.633672</c:v>
                </c:pt>
                <c:pt idx="907">
                  <c:v>111.569</c:v>
                </c:pt>
                <c:pt idx="908">
                  <c:v>111.571416</c:v>
                </c:pt>
                <c:pt idx="909">
                  <c:v>111.704583</c:v>
                </c:pt>
                <c:pt idx="910">
                  <c:v>111.42125799999999</c:v>
                </c:pt>
                <c:pt idx="911">
                  <c:v>111.37482199999999</c:v>
                </c:pt>
                <c:pt idx="912">
                  <c:v>111.51898799999999</c:v>
                </c:pt>
                <c:pt idx="913">
                  <c:v>111.343163</c:v>
                </c:pt>
                <c:pt idx="914">
                  <c:v>111.09650000000001</c:v>
                </c:pt>
                <c:pt idx="915">
                  <c:v>111.05145</c:v>
                </c:pt>
                <c:pt idx="916">
                  <c:v>110.750564</c:v>
                </c:pt>
                <c:pt idx="917">
                  <c:v>110.500274</c:v>
                </c:pt>
                <c:pt idx="918">
                  <c:v>110.087664</c:v>
                </c:pt>
                <c:pt idx="919">
                  <c:v>109.786321</c:v>
                </c:pt>
                <c:pt idx="920">
                  <c:v>109.81324600000001</c:v>
                </c:pt>
                <c:pt idx="921">
                  <c:v>109.953</c:v>
                </c:pt>
                <c:pt idx="922">
                  <c:v>109.929519</c:v>
                </c:pt>
                <c:pt idx="923">
                  <c:v>109.466489</c:v>
                </c:pt>
                <c:pt idx="924">
                  <c:v>109.609966</c:v>
                </c:pt>
                <c:pt idx="925">
                  <c:v>109.522312</c:v>
                </c:pt>
                <c:pt idx="926">
                  <c:v>109.669791</c:v>
                </c:pt>
                <c:pt idx="927">
                  <c:v>109.83583400000001</c:v>
                </c:pt>
                <c:pt idx="928">
                  <c:v>110.0645</c:v>
                </c:pt>
                <c:pt idx="929">
                  <c:v>110.066586</c:v>
                </c:pt>
                <c:pt idx="930">
                  <c:v>110.06004799999999</c:v>
                </c:pt>
                <c:pt idx="931">
                  <c:v>110.375434</c:v>
                </c:pt>
                <c:pt idx="932">
                  <c:v>110.39258599999999</c:v>
                </c:pt>
                <c:pt idx="933">
                  <c:v>109.936842</c:v>
                </c:pt>
                <c:pt idx="934">
                  <c:v>109.494502</c:v>
                </c:pt>
                <c:pt idx="935">
                  <c:v>109.29949999999999</c:v>
                </c:pt>
                <c:pt idx="936">
                  <c:v>109.306972</c:v>
                </c:pt>
                <c:pt idx="937">
                  <c:v>109.501304</c:v>
                </c:pt>
                <c:pt idx="938">
                  <c:v>109.443026</c:v>
                </c:pt>
                <c:pt idx="939">
                  <c:v>109.37948</c:v>
                </c:pt>
                <c:pt idx="940">
                  <c:v>109.653248</c:v>
                </c:pt>
                <c:pt idx="941">
                  <c:v>108.760537</c:v>
                </c:pt>
                <c:pt idx="942">
                  <c:v>108.29600000000001</c:v>
                </c:pt>
                <c:pt idx="943">
                  <c:v>108.291524</c:v>
                </c:pt>
                <c:pt idx="944">
                  <c:v>108.207988</c:v>
                </c:pt>
                <c:pt idx="945">
                  <c:v>108.08101600000001</c:v>
                </c:pt>
                <c:pt idx="946">
                  <c:v>108.20962299999999</c:v>
                </c:pt>
                <c:pt idx="947">
                  <c:v>108.26292599999999</c:v>
                </c:pt>
                <c:pt idx="948">
                  <c:v>108.314528</c:v>
                </c:pt>
                <c:pt idx="949">
                  <c:v>108.20099999999999</c:v>
                </c:pt>
                <c:pt idx="950">
                  <c:v>108.235741</c:v>
                </c:pt>
                <c:pt idx="951">
                  <c:v>108.53257600000001</c:v>
                </c:pt>
                <c:pt idx="952">
                  <c:v>108.584052</c:v>
                </c:pt>
                <c:pt idx="953">
                  <c:v>108.43316</c:v>
                </c:pt>
                <c:pt idx="954">
                  <c:v>108.38666000000001</c:v>
                </c:pt>
                <c:pt idx="955">
                  <c:v>108.38231500000001</c:v>
                </c:pt>
                <c:pt idx="956">
                  <c:v>108.556</c:v>
                </c:pt>
                <c:pt idx="957">
                  <c:v>108.552363</c:v>
                </c:pt>
                <c:pt idx="958">
                  <c:v>108.595564</c:v>
                </c:pt>
                <c:pt idx="959">
                  <c:v>108.38481</c:v>
                </c:pt>
                <c:pt idx="960">
                  <c:v>108.330893</c:v>
                </c:pt>
                <c:pt idx="961">
                  <c:v>107.56635199999999</c:v>
                </c:pt>
                <c:pt idx="962">
                  <c:v>107.36792</c:v>
                </c:pt>
                <c:pt idx="963">
                  <c:v>107.3215</c:v>
                </c:pt>
                <c:pt idx="964">
                  <c:v>107.32258</c:v>
                </c:pt>
                <c:pt idx="965">
                  <c:v>107.361952</c:v>
                </c:pt>
                <c:pt idx="966">
                  <c:v>107.078132</c:v>
                </c:pt>
                <c:pt idx="967">
                  <c:v>107.601218</c:v>
                </c:pt>
                <c:pt idx="968">
                  <c:v>107.86459600000001</c:v>
                </c:pt>
                <c:pt idx="969">
                  <c:v>107.747466</c:v>
                </c:pt>
                <c:pt idx="970">
                  <c:v>107.896</c:v>
                </c:pt>
                <c:pt idx="971">
                  <c:v>107.94967</c:v>
                </c:pt>
                <c:pt idx="972">
                  <c:v>108.33562999999999</c:v>
                </c:pt>
                <c:pt idx="973">
                  <c:v>108.15581</c:v>
                </c:pt>
                <c:pt idx="974">
                  <c:v>107.729586</c:v>
                </c:pt>
                <c:pt idx="975">
                  <c:v>107.790994</c:v>
                </c:pt>
                <c:pt idx="976">
                  <c:v>108.212452</c:v>
                </c:pt>
                <c:pt idx="977">
                  <c:v>108.47450000000001</c:v>
                </c:pt>
                <c:pt idx="978">
                  <c:v>108.47675599999999</c:v>
                </c:pt>
                <c:pt idx="979">
                  <c:v>108.551727</c:v>
                </c:pt>
                <c:pt idx="980">
                  <c:v>108.825442</c:v>
                </c:pt>
                <c:pt idx="981">
                  <c:v>108.698348</c:v>
                </c:pt>
                <c:pt idx="982">
                  <c:v>108.22436500000001</c:v>
                </c:pt>
                <c:pt idx="983">
                  <c:v>108.17764</c:v>
                </c:pt>
                <c:pt idx="984">
                  <c:v>107.90300000000001</c:v>
                </c:pt>
                <c:pt idx="985">
                  <c:v>107.90028</c:v>
                </c:pt>
                <c:pt idx="986">
                  <c:v>107.92222099999999</c:v>
                </c:pt>
                <c:pt idx="987">
                  <c:v>108.112148</c:v>
                </c:pt>
                <c:pt idx="988">
                  <c:v>108.151425</c:v>
                </c:pt>
                <c:pt idx="989">
                  <c:v>107.682366</c:v>
                </c:pt>
                <c:pt idx="990">
                  <c:v>107.661316</c:v>
                </c:pt>
                <c:pt idx="991">
                  <c:v>107.727</c:v>
                </c:pt>
                <c:pt idx="992">
                  <c:v>107.732564</c:v>
                </c:pt>
                <c:pt idx="993">
                  <c:v>107.903184</c:v>
                </c:pt>
                <c:pt idx="994">
                  <c:v>108.14093200000001</c:v>
                </c:pt>
                <c:pt idx="995">
                  <c:v>108.125992</c:v>
                </c:pt>
                <c:pt idx="996">
                  <c:v>108.344964</c:v>
                </c:pt>
                <c:pt idx="997">
                  <c:v>108.665964</c:v>
                </c:pt>
                <c:pt idx="998">
                  <c:v>108.679</c:v>
                </c:pt>
                <c:pt idx="999">
                  <c:v>108.675617</c:v>
                </c:pt>
                <c:pt idx="1000">
                  <c:v>108.685742</c:v>
                </c:pt>
                <c:pt idx="1001">
                  <c:v>108.632322</c:v>
                </c:pt>
                <c:pt idx="1002">
                  <c:v>108.619821</c:v>
                </c:pt>
                <c:pt idx="1003">
                  <c:v>108.493667</c:v>
                </c:pt>
                <c:pt idx="1004">
                  <c:v>106.824</c:v>
                </c:pt>
                <c:pt idx="1005">
                  <c:v>106.592</c:v>
                </c:pt>
                <c:pt idx="1006">
                  <c:v>106.59211999999999</c:v>
                </c:pt>
                <c:pt idx="1007">
                  <c:v>106.01178899999999</c:v>
                </c:pt>
                <c:pt idx="1008">
                  <c:v>106.405427</c:v>
                </c:pt>
                <c:pt idx="1009">
                  <c:v>106.077994</c:v>
                </c:pt>
                <c:pt idx="1010">
                  <c:v>106.067153</c:v>
                </c:pt>
                <c:pt idx="1011">
                  <c:v>105.9673865</c:v>
                </c:pt>
                <c:pt idx="1012">
                  <c:v>105.9673865</c:v>
                </c:pt>
                <c:pt idx="1013">
                  <c:v>105.9673865</c:v>
                </c:pt>
                <c:pt idx="1014">
                  <c:v>105.9673865</c:v>
                </c:pt>
                <c:pt idx="1015">
                  <c:v>105.86762</c:v>
                </c:pt>
                <c:pt idx="1016">
                  <c:v>106.11304699999999</c:v>
                </c:pt>
                <c:pt idx="1017">
                  <c:v>106.03523199999999</c:v>
                </c:pt>
                <c:pt idx="1018">
                  <c:v>106.260408</c:v>
                </c:pt>
                <c:pt idx="1019">
                  <c:v>106.34099999999999</c:v>
                </c:pt>
                <c:pt idx="1020">
                  <c:v>106.345097</c:v>
                </c:pt>
                <c:pt idx="1021">
                  <c:v>106.499179</c:v>
                </c:pt>
                <c:pt idx="1022">
                  <c:v>106.384157</c:v>
                </c:pt>
                <c:pt idx="1023">
                  <c:v>106.48997199999999</c:v>
                </c:pt>
                <c:pt idx="1024">
                  <c:v>106.440866</c:v>
                </c:pt>
                <c:pt idx="1025">
                  <c:v>106.119392</c:v>
                </c:pt>
                <c:pt idx="1026">
                  <c:v>105.361</c:v>
                </c:pt>
                <c:pt idx="1027">
                  <c:v>105.298683</c:v>
                </c:pt>
                <c:pt idx="1028">
                  <c:v>105.779673</c:v>
                </c:pt>
                <c:pt idx="1029">
                  <c:v>105.775735</c:v>
                </c:pt>
                <c:pt idx="1030">
                  <c:v>105.866353</c:v>
                </c:pt>
                <c:pt idx="1031">
                  <c:v>106.25470199999999</c:v>
                </c:pt>
                <c:pt idx="1032">
                  <c:v>106.333088</c:v>
                </c:pt>
                <c:pt idx="1033">
                  <c:v>106.23099999999999</c:v>
                </c:pt>
                <c:pt idx="1034">
                  <c:v>106.210899</c:v>
                </c:pt>
                <c:pt idx="1035">
                  <c:v>106.223788</c:v>
                </c:pt>
                <c:pt idx="1036">
                  <c:v>106.087512</c:v>
                </c:pt>
                <c:pt idx="1037">
                  <c:v>106.191734</c:v>
                </c:pt>
                <c:pt idx="1038">
                  <c:v>106.75158</c:v>
                </c:pt>
                <c:pt idx="1039">
                  <c:v>106.93293199999999</c:v>
                </c:pt>
                <c:pt idx="1040">
                  <c:v>106.905</c:v>
                </c:pt>
                <c:pt idx="1041">
                  <c:v>106.901859</c:v>
                </c:pt>
                <c:pt idx="1042">
                  <c:v>107.027704</c:v>
                </c:pt>
                <c:pt idx="1043">
                  <c:v>107.389343</c:v>
                </c:pt>
                <c:pt idx="1044">
                  <c:v>107.741184</c:v>
                </c:pt>
                <c:pt idx="1045">
                  <c:v>107.29976410989013</c:v>
                </c:pt>
                <c:pt idx="1046">
                  <c:v>107.29976410989013</c:v>
                </c:pt>
                <c:pt idx="1047">
                  <c:v>107.29976410989013</c:v>
                </c:pt>
                <c:pt idx="1048">
                  <c:v>107.29976410989013</c:v>
                </c:pt>
                <c:pt idx="1049">
                  <c:v>107.29976410989013</c:v>
                </c:pt>
                <c:pt idx="1050">
                  <c:v>107.29976410989013</c:v>
                </c:pt>
                <c:pt idx="1051">
                  <c:v>107.29976410989013</c:v>
                </c:pt>
                <c:pt idx="1052">
                  <c:v>107.29976410989013</c:v>
                </c:pt>
                <c:pt idx="1053">
                  <c:v>107.29976410989013</c:v>
                </c:pt>
                <c:pt idx="1054">
                  <c:v>107.29976410989013</c:v>
                </c:pt>
                <c:pt idx="1055">
                  <c:v>107.29976410989013</c:v>
                </c:pt>
                <c:pt idx="1056">
                  <c:v>107.29976410989013</c:v>
                </c:pt>
                <c:pt idx="1057">
                  <c:v>107.29976410989013</c:v>
                </c:pt>
                <c:pt idx="1058">
                  <c:v>107.29976410989013</c:v>
                </c:pt>
                <c:pt idx="1059">
                  <c:v>107.29976410989013</c:v>
                </c:pt>
                <c:pt idx="1060">
                  <c:v>107.29976410989013</c:v>
                </c:pt>
                <c:pt idx="1061">
                  <c:v>107.29976410989013</c:v>
                </c:pt>
                <c:pt idx="1062">
                  <c:v>107.29976410989013</c:v>
                </c:pt>
                <c:pt idx="1063">
                  <c:v>107.29976410989013</c:v>
                </c:pt>
                <c:pt idx="1064">
                  <c:v>107.29976410989013</c:v>
                </c:pt>
                <c:pt idx="1065">
                  <c:v>107.29976410989013</c:v>
                </c:pt>
                <c:pt idx="1066">
                  <c:v>107.29976410989013</c:v>
                </c:pt>
                <c:pt idx="1067">
                  <c:v>107.29976410989013</c:v>
                </c:pt>
                <c:pt idx="1068">
                  <c:v>107.29976410989013</c:v>
                </c:pt>
                <c:pt idx="1069">
                  <c:v>107.29976410989013</c:v>
                </c:pt>
                <c:pt idx="1070">
                  <c:v>107.29976410989013</c:v>
                </c:pt>
                <c:pt idx="1071">
                  <c:v>107.29976410989013</c:v>
                </c:pt>
                <c:pt idx="1072">
                  <c:v>107.29976410989013</c:v>
                </c:pt>
                <c:pt idx="1073">
                  <c:v>107.29976410989013</c:v>
                </c:pt>
                <c:pt idx="1074">
                  <c:v>107.29976410989013</c:v>
                </c:pt>
                <c:pt idx="1075">
                  <c:v>107.29976410989013</c:v>
                </c:pt>
                <c:pt idx="1076">
                  <c:v>107.29976410989013</c:v>
                </c:pt>
                <c:pt idx="1077">
                  <c:v>107.29976410989013</c:v>
                </c:pt>
                <c:pt idx="1078">
                  <c:v>107.29976410989013</c:v>
                </c:pt>
                <c:pt idx="1079">
                  <c:v>107.29976410989013</c:v>
                </c:pt>
                <c:pt idx="1080">
                  <c:v>107.29976410989013</c:v>
                </c:pt>
                <c:pt idx="1081">
                  <c:v>107.29976410989013</c:v>
                </c:pt>
                <c:pt idx="1082">
                  <c:v>107.29976410989013</c:v>
                </c:pt>
                <c:pt idx="1083">
                  <c:v>107.29976410989013</c:v>
                </c:pt>
                <c:pt idx="1084">
                  <c:v>107.29976410989013</c:v>
                </c:pt>
                <c:pt idx="1085">
                  <c:v>107.29976410989013</c:v>
                </c:pt>
                <c:pt idx="1086">
                  <c:v>107.29976410989013</c:v>
                </c:pt>
                <c:pt idx="1087">
                  <c:v>107.29976410989013</c:v>
                </c:pt>
                <c:pt idx="1088">
                  <c:v>107.29976410989013</c:v>
                </c:pt>
                <c:pt idx="1089">
                  <c:v>107.29976410989013</c:v>
                </c:pt>
                <c:pt idx="1090">
                  <c:v>107.29976410989013</c:v>
                </c:pt>
                <c:pt idx="1091">
                  <c:v>107.29976410989013</c:v>
                </c:pt>
                <c:pt idx="1092">
                  <c:v>107.29976410989013</c:v>
                </c:pt>
                <c:pt idx="1093">
                  <c:v>107.29976410989013</c:v>
                </c:pt>
                <c:pt idx="1094">
                  <c:v>107.29976410989013</c:v>
                </c:pt>
                <c:pt idx="1095">
                  <c:v>107.29976410989013</c:v>
                </c:pt>
                <c:pt idx="1096">
                  <c:v>107.29976410989013</c:v>
                </c:pt>
                <c:pt idx="1097">
                  <c:v>107.29976410989013</c:v>
                </c:pt>
                <c:pt idx="1098">
                  <c:v>107.29976410989013</c:v>
                </c:pt>
                <c:pt idx="1099">
                  <c:v>107.29976410989013</c:v>
                </c:pt>
                <c:pt idx="1100">
                  <c:v>107.29976410989013</c:v>
                </c:pt>
                <c:pt idx="1101">
                  <c:v>107.29976410989013</c:v>
                </c:pt>
                <c:pt idx="1102">
                  <c:v>107.29976410989013</c:v>
                </c:pt>
                <c:pt idx="1103">
                  <c:v>107.29976410989013</c:v>
                </c:pt>
                <c:pt idx="1104">
                  <c:v>107.29976410989013</c:v>
                </c:pt>
                <c:pt idx="1105">
                  <c:v>107.29976410989013</c:v>
                </c:pt>
                <c:pt idx="1106">
                  <c:v>107.29976410989013</c:v>
                </c:pt>
                <c:pt idx="1107">
                  <c:v>107.29976410989013</c:v>
                </c:pt>
                <c:pt idx="1108">
                  <c:v>107.29976410989013</c:v>
                </c:pt>
                <c:pt idx="1109">
                  <c:v>107.29976410989013</c:v>
                </c:pt>
                <c:pt idx="1110">
                  <c:v>107.29976410989013</c:v>
                </c:pt>
                <c:pt idx="1111">
                  <c:v>107.29976410989013</c:v>
                </c:pt>
                <c:pt idx="1112">
                  <c:v>107.29976410989013</c:v>
                </c:pt>
                <c:pt idx="1113">
                  <c:v>107.29976410989013</c:v>
                </c:pt>
                <c:pt idx="1114">
                  <c:v>107.29976410989013</c:v>
                </c:pt>
                <c:pt idx="1115">
                  <c:v>107.29976410989013</c:v>
                </c:pt>
                <c:pt idx="1116">
                  <c:v>107.29976410989013</c:v>
                </c:pt>
                <c:pt idx="1117">
                  <c:v>107.29976410989013</c:v>
                </c:pt>
                <c:pt idx="1118">
                  <c:v>107.29976410989013</c:v>
                </c:pt>
                <c:pt idx="1119">
                  <c:v>107.29976410989013</c:v>
                </c:pt>
                <c:pt idx="1120">
                  <c:v>107.29976410989013</c:v>
                </c:pt>
                <c:pt idx="1121">
                  <c:v>107.29976410989013</c:v>
                </c:pt>
                <c:pt idx="1122">
                  <c:v>107.29976410989013</c:v>
                </c:pt>
                <c:pt idx="1123">
                  <c:v>107.29976410989013</c:v>
                </c:pt>
                <c:pt idx="1124">
                  <c:v>107.29976410989013</c:v>
                </c:pt>
                <c:pt idx="1125">
                  <c:v>107.29976410989013</c:v>
                </c:pt>
                <c:pt idx="1126">
                  <c:v>107.29976410989013</c:v>
                </c:pt>
                <c:pt idx="1127">
                  <c:v>107.29976410989013</c:v>
                </c:pt>
                <c:pt idx="1128">
                  <c:v>107.29976410989013</c:v>
                </c:pt>
                <c:pt idx="1129">
                  <c:v>107.29976410989013</c:v>
                </c:pt>
                <c:pt idx="1130">
                  <c:v>107.29976410989013</c:v>
                </c:pt>
                <c:pt idx="1131">
                  <c:v>107.29976410989013</c:v>
                </c:pt>
                <c:pt idx="1132">
                  <c:v>107.29976410989013</c:v>
                </c:pt>
                <c:pt idx="1133">
                  <c:v>107.29976410989013</c:v>
                </c:pt>
                <c:pt idx="1134">
                  <c:v>107.29976410989013</c:v>
                </c:pt>
                <c:pt idx="1135">
                  <c:v>107.29976410989013</c:v>
                </c:pt>
                <c:pt idx="1136">
                  <c:v>107.29976410989013</c:v>
                </c:pt>
                <c:pt idx="1137">
                  <c:v>107.29976410989013</c:v>
                </c:pt>
                <c:pt idx="1138">
                  <c:v>107.29976410989013</c:v>
                </c:pt>
                <c:pt idx="1139">
                  <c:v>107.29976410989013</c:v>
                </c:pt>
                <c:pt idx="1140">
                  <c:v>107.29976410989013</c:v>
                </c:pt>
                <c:pt idx="1141">
                  <c:v>107.29976410989013</c:v>
                </c:pt>
                <c:pt idx="1142">
                  <c:v>107.29976410989013</c:v>
                </c:pt>
                <c:pt idx="1143">
                  <c:v>107.29976410989013</c:v>
                </c:pt>
                <c:pt idx="1144">
                  <c:v>107.29976410989013</c:v>
                </c:pt>
                <c:pt idx="1145">
                  <c:v>107.29976410989013</c:v>
                </c:pt>
                <c:pt idx="1146">
                  <c:v>107.29976410989013</c:v>
                </c:pt>
                <c:pt idx="1147">
                  <c:v>107.29976410989013</c:v>
                </c:pt>
                <c:pt idx="1148">
                  <c:v>107.29976410989013</c:v>
                </c:pt>
                <c:pt idx="1149">
                  <c:v>107.29976410989013</c:v>
                </c:pt>
                <c:pt idx="1150">
                  <c:v>107.29976410989013</c:v>
                </c:pt>
                <c:pt idx="1151">
                  <c:v>107.29976410989013</c:v>
                </c:pt>
                <c:pt idx="1152">
                  <c:v>107.29976410989013</c:v>
                </c:pt>
                <c:pt idx="1153">
                  <c:v>107.29976410989013</c:v>
                </c:pt>
                <c:pt idx="1154">
                  <c:v>107.29976410989013</c:v>
                </c:pt>
                <c:pt idx="1155">
                  <c:v>107.29976410989013</c:v>
                </c:pt>
                <c:pt idx="1156">
                  <c:v>107.29976410989013</c:v>
                </c:pt>
                <c:pt idx="1157">
                  <c:v>107.29976410989013</c:v>
                </c:pt>
                <c:pt idx="1158">
                  <c:v>107.29976410989013</c:v>
                </c:pt>
                <c:pt idx="1159">
                  <c:v>107.29976410989013</c:v>
                </c:pt>
                <c:pt idx="1160">
                  <c:v>107.29976410989013</c:v>
                </c:pt>
                <c:pt idx="1161">
                  <c:v>107.29976410989013</c:v>
                </c:pt>
                <c:pt idx="1162">
                  <c:v>107.29976410989013</c:v>
                </c:pt>
                <c:pt idx="1163">
                  <c:v>107.29976410989013</c:v>
                </c:pt>
                <c:pt idx="1164">
                  <c:v>107.29976410989013</c:v>
                </c:pt>
                <c:pt idx="1165">
                  <c:v>107.29976410989013</c:v>
                </c:pt>
                <c:pt idx="1166">
                  <c:v>107.29976410989013</c:v>
                </c:pt>
                <c:pt idx="1167">
                  <c:v>107.29976410989013</c:v>
                </c:pt>
                <c:pt idx="1168">
                  <c:v>107.29976410989013</c:v>
                </c:pt>
                <c:pt idx="1169">
                  <c:v>107.29976410989013</c:v>
                </c:pt>
                <c:pt idx="1170">
                  <c:v>107.29976410989013</c:v>
                </c:pt>
                <c:pt idx="1171">
                  <c:v>107.29976410989013</c:v>
                </c:pt>
                <c:pt idx="1172">
                  <c:v>107.29976410989013</c:v>
                </c:pt>
                <c:pt idx="1173">
                  <c:v>107.29976410989013</c:v>
                </c:pt>
                <c:pt idx="1174">
                  <c:v>107.29976410989013</c:v>
                </c:pt>
                <c:pt idx="1175">
                  <c:v>107.29976410989013</c:v>
                </c:pt>
                <c:pt idx="1176">
                  <c:v>107.29976410989013</c:v>
                </c:pt>
                <c:pt idx="1177">
                  <c:v>107.29976410989013</c:v>
                </c:pt>
                <c:pt idx="1178">
                  <c:v>107.29976410989013</c:v>
                </c:pt>
                <c:pt idx="1179">
                  <c:v>107.29976410989013</c:v>
                </c:pt>
                <c:pt idx="1180">
                  <c:v>107.29976410989013</c:v>
                </c:pt>
                <c:pt idx="1181">
                  <c:v>107.29976410989013</c:v>
                </c:pt>
                <c:pt idx="1182">
                  <c:v>107.29976410989013</c:v>
                </c:pt>
                <c:pt idx="1183">
                  <c:v>107.29976410989013</c:v>
                </c:pt>
                <c:pt idx="1184">
                  <c:v>107.29976410989013</c:v>
                </c:pt>
                <c:pt idx="1185">
                  <c:v>107.29976410989013</c:v>
                </c:pt>
                <c:pt idx="1186">
                  <c:v>107.29976410989013</c:v>
                </c:pt>
                <c:pt idx="1187">
                  <c:v>107.29976410989013</c:v>
                </c:pt>
                <c:pt idx="1188">
                  <c:v>107.29976410989013</c:v>
                </c:pt>
                <c:pt idx="1189">
                  <c:v>107.29976410989013</c:v>
                </c:pt>
                <c:pt idx="1190">
                  <c:v>107.29976410989013</c:v>
                </c:pt>
                <c:pt idx="1191">
                  <c:v>107.29976410989013</c:v>
                </c:pt>
                <c:pt idx="1192">
                  <c:v>107.29976410989013</c:v>
                </c:pt>
                <c:pt idx="1193">
                  <c:v>107.29976410989013</c:v>
                </c:pt>
                <c:pt idx="1194">
                  <c:v>107.29976410989013</c:v>
                </c:pt>
                <c:pt idx="1195">
                  <c:v>107.29976410989013</c:v>
                </c:pt>
                <c:pt idx="1196">
                  <c:v>107.29976410989013</c:v>
                </c:pt>
                <c:pt idx="1197">
                  <c:v>107.29976410989013</c:v>
                </c:pt>
                <c:pt idx="1198">
                  <c:v>107.29976410989013</c:v>
                </c:pt>
                <c:pt idx="1199">
                  <c:v>107.29976410989013</c:v>
                </c:pt>
                <c:pt idx="1200">
                  <c:v>107.29976410989013</c:v>
                </c:pt>
                <c:pt idx="1201">
                  <c:v>107.29976410989013</c:v>
                </c:pt>
                <c:pt idx="1202">
                  <c:v>107.29976410989013</c:v>
                </c:pt>
                <c:pt idx="1203">
                  <c:v>107.29976410989013</c:v>
                </c:pt>
                <c:pt idx="1204">
                  <c:v>107.29976410989013</c:v>
                </c:pt>
                <c:pt idx="1205">
                  <c:v>107.29976410989013</c:v>
                </c:pt>
                <c:pt idx="1206">
                  <c:v>107.29976410989013</c:v>
                </c:pt>
                <c:pt idx="1207">
                  <c:v>107.29976410989013</c:v>
                </c:pt>
                <c:pt idx="1208">
                  <c:v>107.29976410989013</c:v>
                </c:pt>
                <c:pt idx="1209">
                  <c:v>107.29976410989013</c:v>
                </c:pt>
                <c:pt idx="1210">
                  <c:v>107.29976410989013</c:v>
                </c:pt>
                <c:pt idx="1211">
                  <c:v>107.29976410989013</c:v>
                </c:pt>
                <c:pt idx="1212">
                  <c:v>107.29976410989013</c:v>
                </c:pt>
                <c:pt idx="1213">
                  <c:v>107.29976410989013</c:v>
                </c:pt>
                <c:pt idx="1214">
                  <c:v>107.29976410989013</c:v>
                </c:pt>
                <c:pt idx="1215">
                  <c:v>107.29976410989013</c:v>
                </c:pt>
                <c:pt idx="1216">
                  <c:v>107.29976410989013</c:v>
                </c:pt>
                <c:pt idx="1217">
                  <c:v>107.29976410989013</c:v>
                </c:pt>
                <c:pt idx="1218">
                  <c:v>107.29976410989013</c:v>
                </c:pt>
                <c:pt idx="1219">
                  <c:v>107.29976410989013</c:v>
                </c:pt>
                <c:pt idx="1220">
                  <c:v>107.29976410989013</c:v>
                </c:pt>
                <c:pt idx="1221">
                  <c:v>107.29976410989013</c:v>
                </c:pt>
                <c:pt idx="1222">
                  <c:v>107.29976410989013</c:v>
                </c:pt>
                <c:pt idx="1223">
                  <c:v>107.29976410989013</c:v>
                </c:pt>
                <c:pt idx="1224">
                  <c:v>107.29976410989013</c:v>
                </c:pt>
                <c:pt idx="1225">
                  <c:v>107.29976410989013</c:v>
                </c:pt>
                <c:pt idx="1226">
                  <c:v>107.29976410989013</c:v>
                </c:pt>
                <c:pt idx="1227">
                  <c:v>107.29976410989013</c:v>
                </c:pt>
                <c:pt idx="1228">
                  <c:v>107.29976410989013</c:v>
                </c:pt>
                <c:pt idx="1229">
                  <c:v>107.29976410989013</c:v>
                </c:pt>
                <c:pt idx="1230">
                  <c:v>107.29976410989013</c:v>
                </c:pt>
                <c:pt idx="1231">
                  <c:v>107.29976410989013</c:v>
                </c:pt>
                <c:pt idx="1232">
                  <c:v>107.29976410989013</c:v>
                </c:pt>
                <c:pt idx="1233">
                  <c:v>107.29976410989013</c:v>
                </c:pt>
                <c:pt idx="1234">
                  <c:v>107.29976410989013</c:v>
                </c:pt>
                <c:pt idx="1235">
                  <c:v>107.29976410989013</c:v>
                </c:pt>
                <c:pt idx="1236">
                  <c:v>107.29976410989013</c:v>
                </c:pt>
                <c:pt idx="1237">
                  <c:v>107.29976410989013</c:v>
                </c:pt>
                <c:pt idx="1238">
                  <c:v>107.29976410989013</c:v>
                </c:pt>
                <c:pt idx="1239">
                  <c:v>107.29976410989013</c:v>
                </c:pt>
                <c:pt idx="1240">
                  <c:v>107.29976410989013</c:v>
                </c:pt>
                <c:pt idx="1241">
                  <c:v>107.29976410989013</c:v>
                </c:pt>
                <c:pt idx="1242">
                  <c:v>107.29976410989013</c:v>
                </c:pt>
                <c:pt idx="1243">
                  <c:v>107.29976410989013</c:v>
                </c:pt>
                <c:pt idx="1244">
                  <c:v>107.29976410989013</c:v>
                </c:pt>
                <c:pt idx="1245">
                  <c:v>107.29976410989013</c:v>
                </c:pt>
                <c:pt idx="1246">
                  <c:v>107.29976410989013</c:v>
                </c:pt>
                <c:pt idx="1247">
                  <c:v>107.29976410989013</c:v>
                </c:pt>
                <c:pt idx="1248">
                  <c:v>107.29976410989013</c:v>
                </c:pt>
                <c:pt idx="1249">
                  <c:v>107.29976410989013</c:v>
                </c:pt>
                <c:pt idx="1250">
                  <c:v>107.29976410989013</c:v>
                </c:pt>
                <c:pt idx="1251">
                  <c:v>107.29976410989013</c:v>
                </c:pt>
                <c:pt idx="1252">
                  <c:v>107.29976410989013</c:v>
                </c:pt>
                <c:pt idx="1253">
                  <c:v>107.29976410989013</c:v>
                </c:pt>
                <c:pt idx="1254">
                  <c:v>107.29976410989013</c:v>
                </c:pt>
                <c:pt idx="1255">
                  <c:v>107.29976410989013</c:v>
                </c:pt>
                <c:pt idx="1256">
                  <c:v>107.29976410989013</c:v>
                </c:pt>
                <c:pt idx="1257">
                  <c:v>107.29976410989013</c:v>
                </c:pt>
                <c:pt idx="1258">
                  <c:v>107.29976410989013</c:v>
                </c:pt>
                <c:pt idx="1259">
                  <c:v>107.29976410989013</c:v>
                </c:pt>
                <c:pt idx="1260">
                  <c:v>107.29976410989013</c:v>
                </c:pt>
                <c:pt idx="1261">
                  <c:v>107.29976410989013</c:v>
                </c:pt>
                <c:pt idx="1262">
                  <c:v>107.29976410989013</c:v>
                </c:pt>
                <c:pt idx="1263">
                  <c:v>107.29976410989013</c:v>
                </c:pt>
                <c:pt idx="1264">
                  <c:v>107.29976410989013</c:v>
                </c:pt>
                <c:pt idx="1265">
                  <c:v>107.29976410989013</c:v>
                </c:pt>
                <c:pt idx="1266">
                  <c:v>107.29976410989013</c:v>
                </c:pt>
                <c:pt idx="1267">
                  <c:v>107.29976410989013</c:v>
                </c:pt>
                <c:pt idx="1268">
                  <c:v>107.29976410989013</c:v>
                </c:pt>
                <c:pt idx="1269">
                  <c:v>107.29976410989013</c:v>
                </c:pt>
                <c:pt idx="1270">
                  <c:v>107.29976410989013</c:v>
                </c:pt>
                <c:pt idx="1271">
                  <c:v>107.29976410989013</c:v>
                </c:pt>
                <c:pt idx="1272">
                  <c:v>107.29976410989013</c:v>
                </c:pt>
                <c:pt idx="1273">
                  <c:v>107.29976410989013</c:v>
                </c:pt>
                <c:pt idx="1274">
                  <c:v>107.29976410989013</c:v>
                </c:pt>
                <c:pt idx="1275">
                  <c:v>107.29976410989013</c:v>
                </c:pt>
                <c:pt idx="1276">
                  <c:v>107.29976410989013</c:v>
                </c:pt>
                <c:pt idx="1277">
                  <c:v>107.29976410989013</c:v>
                </c:pt>
                <c:pt idx="1278">
                  <c:v>107.29976410989013</c:v>
                </c:pt>
                <c:pt idx="1279">
                  <c:v>107.29976410989013</c:v>
                </c:pt>
                <c:pt idx="1280">
                  <c:v>107.29976410989013</c:v>
                </c:pt>
                <c:pt idx="1281">
                  <c:v>107.29976410989013</c:v>
                </c:pt>
                <c:pt idx="1282">
                  <c:v>107.29976410989013</c:v>
                </c:pt>
                <c:pt idx="1283">
                  <c:v>107.29976410989013</c:v>
                </c:pt>
                <c:pt idx="1284">
                  <c:v>107.29976410989013</c:v>
                </c:pt>
                <c:pt idx="1285">
                  <c:v>107.29976410989013</c:v>
                </c:pt>
                <c:pt idx="1286">
                  <c:v>107.29976410989013</c:v>
                </c:pt>
                <c:pt idx="1287">
                  <c:v>107.29976410989013</c:v>
                </c:pt>
                <c:pt idx="1288">
                  <c:v>107.29976410989013</c:v>
                </c:pt>
                <c:pt idx="1289">
                  <c:v>107.29976410989013</c:v>
                </c:pt>
                <c:pt idx="1290">
                  <c:v>107.29976410989013</c:v>
                </c:pt>
                <c:pt idx="1291">
                  <c:v>107.29976410989013</c:v>
                </c:pt>
                <c:pt idx="1292">
                  <c:v>107.29976410989013</c:v>
                </c:pt>
                <c:pt idx="1293">
                  <c:v>107.29976410989013</c:v>
                </c:pt>
                <c:pt idx="1294">
                  <c:v>107.29976410989013</c:v>
                </c:pt>
                <c:pt idx="1295">
                  <c:v>107.29976410989013</c:v>
                </c:pt>
                <c:pt idx="1296">
                  <c:v>107.29976410989013</c:v>
                </c:pt>
                <c:pt idx="1297">
                  <c:v>107.29976410989013</c:v>
                </c:pt>
                <c:pt idx="1298">
                  <c:v>107.29976410989013</c:v>
                </c:pt>
                <c:pt idx="1299">
                  <c:v>107.29976410989013</c:v>
                </c:pt>
                <c:pt idx="1300">
                  <c:v>107.29976410989013</c:v>
                </c:pt>
                <c:pt idx="1301">
                  <c:v>107.29976410989013</c:v>
                </c:pt>
                <c:pt idx="1302">
                  <c:v>107.29976410989013</c:v>
                </c:pt>
                <c:pt idx="1303">
                  <c:v>107.29976410989013</c:v>
                </c:pt>
                <c:pt idx="1304">
                  <c:v>107.29976410989013</c:v>
                </c:pt>
                <c:pt idx="1305">
                  <c:v>107.29976410989013</c:v>
                </c:pt>
                <c:pt idx="1306">
                  <c:v>107.29976410989013</c:v>
                </c:pt>
                <c:pt idx="1307">
                  <c:v>107.29976410989013</c:v>
                </c:pt>
                <c:pt idx="1308">
                  <c:v>107.29976410989013</c:v>
                </c:pt>
                <c:pt idx="1309">
                  <c:v>107.29976410989013</c:v>
                </c:pt>
                <c:pt idx="1310">
                  <c:v>107.29976410989013</c:v>
                </c:pt>
                <c:pt idx="1311">
                  <c:v>107.29976410989013</c:v>
                </c:pt>
                <c:pt idx="1312">
                  <c:v>107.29976410989013</c:v>
                </c:pt>
                <c:pt idx="1313">
                  <c:v>107.29976410989013</c:v>
                </c:pt>
                <c:pt idx="1314">
                  <c:v>107.29976410989013</c:v>
                </c:pt>
                <c:pt idx="1315">
                  <c:v>107.29976410989013</c:v>
                </c:pt>
                <c:pt idx="1316">
                  <c:v>107.29976410989013</c:v>
                </c:pt>
                <c:pt idx="1317">
                  <c:v>107.29976410989013</c:v>
                </c:pt>
                <c:pt idx="1318">
                  <c:v>107.29976410989013</c:v>
                </c:pt>
                <c:pt idx="1319">
                  <c:v>107.29976410989013</c:v>
                </c:pt>
                <c:pt idx="1320">
                  <c:v>107.29976410989013</c:v>
                </c:pt>
                <c:pt idx="1321">
                  <c:v>107.29976410989013</c:v>
                </c:pt>
                <c:pt idx="1322">
                  <c:v>107.29976410989013</c:v>
                </c:pt>
                <c:pt idx="1323">
                  <c:v>107.29976410989013</c:v>
                </c:pt>
                <c:pt idx="1324">
                  <c:v>107.29976410989013</c:v>
                </c:pt>
                <c:pt idx="1325">
                  <c:v>107.29976410989013</c:v>
                </c:pt>
                <c:pt idx="1326">
                  <c:v>107.29976410989013</c:v>
                </c:pt>
                <c:pt idx="1327">
                  <c:v>107.29976410989013</c:v>
                </c:pt>
                <c:pt idx="1328">
                  <c:v>107.29976410989013</c:v>
                </c:pt>
                <c:pt idx="1329">
                  <c:v>107.29976410989013</c:v>
                </c:pt>
                <c:pt idx="1330">
                  <c:v>107.29976410989013</c:v>
                </c:pt>
                <c:pt idx="1331">
                  <c:v>107.29976410989013</c:v>
                </c:pt>
                <c:pt idx="1332">
                  <c:v>107.29976410989013</c:v>
                </c:pt>
                <c:pt idx="1333">
                  <c:v>107.29976410989013</c:v>
                </c:pt>
                <c:pt idx="1334">
                  <c:v>107.29976410989013</c:v>
                </c:pt>
                <c:pt idx="1335">
                  <c:v>107.29976410989013</c:v>
                </c:pt>
                <c:pt idx="1336">
                  <c:v>107.29976410989013</c:v>
                </c:pt>
                <c:pt idx="1337">
                  <c:v>107.29976410989013</c:v>
                </c:pt>
                <c:pt idx="1338">
                  <c:v>107.29976410989013</c:v>
                </c:pt>
                <c:pt idx="1339">
                  <c:v>107.29976410989013</c:v>
                </c:pt>
                <c:pt idx="1340">
                  <c:v>107.29976410989013</c:v>
                </c:pt>
                <c:pt idx="1341">
                  <c:v>107.29976410989013</c:v>
                </c:pt>
                <c:pt idx="1342">
                  <c:v>107.29976410989013</c:v>
                </c:pt>
                <c:pt idx="1343">
                  <c:v>107.29976410989013</c:v>
                </c:pt>
                <c:pt idx="1344">
                  <c:v>107.29976410989013</c:v>
                </c:pt>
                <c:pt idx="1345">
                  <c:v>107.29976410989013</c:v>
                </c:pt>
                <c:pt idx="1346">
                  <c:v>107.29976410989013</c:v>
                </c:pt>
                <c:pt idx="1347">
                  <c:v>107.29976410989013</c:v>
                </c:pt>
                <c:pt idx="1348">
                  <c:v>107.29976410989013</c:v>
                </c:pt>
                <c:pt idx="1349">
                  <c:v>107.29976410989013</c:v>
                </c:pt>
                <c:pt idx="1350">
                  <c:v>107.29976410989013</c:v>
                </c:pt>
                <c:pt idx="1351">
                  <c:v>107.29976410989013</c:v>
                </c:pt>
                <c:pt idx="1352">
                  <c:v>107.29976410989013</c:v>
                </c:pt>
                <c:pt idx="1353">
                  <c:v>107.29976410989013</c:v>
                </c:pt>
                <c:pt idx="1354">
                  <c:v>107.29976410989013</c:v>
                </c:pt>
                <c:pt idx="1355">
                  <c:v>107.29976410989013</c:v>
                </c:pt>
                <c:pt idx="1356">
                  <c:v>107.29976410989013</c:v>
                </c:pt>
                <c:pt idx="1357">
                  <c:v>107.29976410989013</c:v>
                </c:pt>
                <c:pt idx="1358">
                  <c:v>107.29976410989013</c:v>
                </c:pt>
                <c:pt idx="1359">
                  <c:v>107.29976410989013</c:v>
                </c:pt>
                <c:pt idx="1360">
                  <c:v>107.29976410989013</c:v>
                </c:pt>
                <c:pt idx="1361">
                  <c:v>107.29976410989013</c:v>
                </c:pt>
                <c:pt idx="1362">
                  <c:v>107.29976410989013</c:v>
                </c:pt>
                <c:pt idx="1363">
                  <c:v>107.29976410989013</c:v>
                </c:pt>
                <c:pt idx="1364">
                  <c:v>107.29976410989013</c:v>
                </c:pt>
                <c:pt idx="1365">
                  <c:v>107.29976410989013</c:v>
                </c:pt>
                <c:pt idx="1366">
                  <c:v>107.29976410989013</c:v>
                </c:pt>
                <c:pt idx="1367">
                  <c:v>107.29976410989013</c:v>
                </c:pt>
                <c:pt idx="1368">
                  <c:v>107.29976410989013</c:v>
                </c:pt>
                <c:pt idx="1369">
                  <c:v>107.29976410989013</c:v>
                </c:pt>
                <c:pt idx="1370">
                  <c:v>107.29976410989013</c:v>
                </c:pt>
                <c:pt idx="1371">
                  <c:v>107.29976410989013</c:v>
                </c:pt>
                <c:pt idx="1372">
                  <c:v>107.29976410989013</c:v>
                </c:pt>
                <c:pt idx="1373">
                  <c:v>107.29976410989013</c:v>
                </c:pt>
                <c:pt idx="1374">
                  <c:v>107.29976410989013</c:v>
                </c:pt>
                <c:pt idx="1375">
                  <c:v>107.29976410989013</c:v>
                </c:pt>
                <c:pt idx="1376">
                  <c:v>107.29976410989013</c:v>
                </c:pt>
                <c:pt idx="1377">
                  <c:v>107.29976410989013</c:v>
                </c:pt>
                <c:pt idx="1378">
                  <c:v>107.29976410989013</c:v>
                </c:pt>
                <c:pt idx="1379">
                  <c:v>107.29976410989013</c:v>
                </c:pt>
                <c:pt idx="1380">
                  <c:v>107.29976410989013</c:v>
                </c:pt>
                <c:pt idx="1381">
                  <c:v>107.29976410989013</c:v>
                </c:pt>
                <c:pt idx="1382">
                  <c:v>107.29976410989013</c:v>
                </c:pt>
                <c:pt idx="1383">
                  <c:v>107.29976410989013</c:v>
                </c:pt>
                <c:pt idx="1384">
                  <c:v>107.29976410989013</c:v>
                </c:pt>
                <c:pt idx="1385">
                  <c:v>107.29976410989013</c:v>
                </c:pt>
                <c:pt idx="1386">
                  <c:v>107.29976410989013</c:v>
                </c:pt>
                <c:pt idx="1387">
                  <c:v>107.29976410989013</c:v>
                </c:pt>
                <c:pt idx="1388">
                  <c:v>107.29976410989013</c:v>
                </c:pt>
                <c:pt idx="1389">
                  <c:v>107.29976410989013</c:v>
                </c:pt>
                <c:pt idx="1390">
                  <c:v>107.29976410989013</c:v>
                </c:pt>
                <c:pt idx="1391">
                  <c:v>107.29976410989013</c:v>
                </c:pt>
                <c:pt idx="1392">
                  <c:v>107.29976410989013</c:v>
                </c:pt>
                <c:pt idx="1393">
                  <c:v>107.29976410989013</c:v>
                </c:pt>
                <c:pt idx="1394">
                  <c:v>107.29976410989013</c:v>
                </c:pt>
                <c:pt idx="1395">
                  <c:v>107.29976410989013</c:v>
                </c:pt>
                <c:pt idx="1396">
                  <c:v>107.29976410989013</c:v>
                </c:pt>
                <c:pt idx="1397">
                  <c:v>107.29976410989013</c:v>
                </c:pt>
                <c:pt idx="1398">
                  <c:v>107.29976410989013</c:v>
                </c:pt>
                <c:pt idx="1399">
                  <c:v>107.29976410989013</c:v>
                </c:pt>
                <c:pt idx="1400">
                  <c:v>107.29976410989013</c:v>
                </c:pt>
                <c:pt idx="1401">
                  <c:v>107.29976410989013</c:v>
                </c:pt>
                <c:pt idx="1402">
                  <c:v>107.29976410989013</c:v>
                </c:pt>
                <c:pt idx="1403">
                  <c:v>107.29976410989013</c:v>
                </c:pt>
                <c:pt idx="1404">
                  <c:v>107.29976410989013</c:v>
                </c:pt>
                <c:pt idx="1405">
                  <c:v>107.29976410989013</c:v>
                </c:pt>
                <c:pt idx="1406">
                  <c:v>107.29976410989013</c:v>
                </c:pt>
                <c:pt idx="1407">
                  <c:v>107.29976410989013</c:v>
                </c:pt>
                <c:pt idx="1408">
                  <c:v>107.29976410989013</c:v>
                </c:pt>
                <c:pt idx="1409">
                  <c:v>107.29976410989013</c:v>
                </c:pt>
                <c:pt idx="1410">
                  <c:v>107.29976410989013</c:v>
                </c:pt>
                <c:pt idx="1411">
                  <c:v>107.29976410989013</c:v>
                </c:pt>
                <c:pt idx="1412">
                  <c:v>107.29976410989013</c:v>
                </c:pt>
                <c:pt idx="1413">
                  <c:v>107.29976410989013</c:v>
                </c:pt>
                <c:pt idx="1414">
                  <c:v>107.29976410989013</c:v>
                </c:pt>
                <c:pt idx="1415">
                  <c:v>107.29976410989013</c:v>
                </c:pt>
                <c:pt idx="1416">
                  <c:v>107.29976410989013</c:v>
                </c:pt>
                <c:pt idx="1417">
                  <c:v>107.29976410989013</c:v>
                </c:pt>
                <c:pt idx="1418">
                  <c:v>107.29976410989013</c:v>
                </c:pt>
                <c:pt idx="1419">
                  <c:v>107.29976410989013</c:v>
                </c:pt>
                <c:pt idx="1420">
                  <c:v>107.29976410989013</c:v>
                </c:pt>
                <c:pt idx="1421">
                  <c:v>107.29976410989013</c:v>
                </c:pt>
                <c:pt idx="1422">
                  <c:v>107.29976410989013</c:v>
                </c:pt>
                <c:pt idx="1423">
                  <c:v>107.29976410989013</c:v>
                </c:pt>
                <c:pt idx="1424">
                  <c:v>107.29976410989013</c:v>
                </c:pt>
                <c:pt idx="1425">
                  <c:v>107.29976410989013</c:v>
                </c:pt>
                <c:pt idx="1426">
                  <c:v>107.29976410989013</c:v>
                </c:pt>
                <c:pt idx="1427">
                  <c:v>107.29976410989013</c:v>
                </c:pt>
                <c:pt idx="1428">
                  <c:v>107.29976410989013</c:v>
                </c:pt>
                <c:pt idx="1429">
                  <c:v>107.29976410989013</c:v>
                </c:pt>
                <c:pt idx="1430">
                  <c:v>107.29976410989013</c:v>
                </c:pt>
                <c:pt idx="1431">
                  <c:v>107.29976410989013</c:v>
                </c:pt>
                <c:pt idx="1432">
                  <c:v>107.29976410989013</c:v>
                </c:pt>
                <c:pt idx="1433">
                  <c:v>107.29976410989013</c:v>
                </c:pt>
                <c:pt idx="1434">
                  <c:v>107.29976410989013</c:v>
                </c:pt>
                <c:pt idx="1435">
                  <c:v>107.29976410989013</c:v>
                </c:pt>
                <c:pt idx="1436">
                  <c:v>107.29976410989013</c:v>
                </c:pt>
                <c:pt idx="1437">
                  <c:v>107.29976410989013</c:v>
                </c:pt>
                <c:pt idx="1438">
                  <c:v>107.29976410989013</c:v>
                </c:pt>
                <c:pt idx="1439">
                  <c:v>107.29976410989013</c:v>
                </c:pt>
                <c:pt idx="1440">
                  <c:v>107.29976410989013</c:v>
                </c:pt>
                <c:pt idx="1441">
                  <c:v>107.29976410989013</c:v>
                </c:pt>
                <c:pt idx="1442">
                  <c:v>107.29976410989013</c:v>
                </c:pt>
                <c:pt idx="1443">
                  <c:v>107.29976410989013</c:v>
                </c:pt>
                <c:pt idx="1444">
                  <c:v>107.29976410989013</c:v>
                </c:pt>
                <c:pt idx="1445">
                  <c:v>107.29976410989013</c:v>
                </c:pt>
                <c:pt idx="1446">
                  <c:v>107.29976410989013</c:v>
                </c:pt>
                <c:pt idx="1447">
                  <c:v>107.29976410989013</c:v>
                </c:pt>
                <c:pt idx="1448">
                  <c:v>107.29976410989013</c:v>
                </c:pt>
                <c:pt idx="1449">
                  <c:v>107.29976410989013</c:v>
                </c:pt>
                <c:pt idx="1450">
                  <c:v>107.29976410989013</c:v>
                </c:pt>
                <c:pt idx="1451">
                  <c:v>107.29976410989013</c:v>
                </c:pt>
                <c:pt idx="1452">
                  <c:v>107.29976410989013</c:v>
                </c:pt>
                <c:pt idx="1453">
                  <c:v>107.29976410989013</c:v>
                </c:pt>
                <c:pt idx="1454">
                  <c:v>107.29976410989013</c:v>
                </c:pt>
                <c:pt idx="1455">
                  <c:v>107.29976410989013</c:v>
                </c:pt>
                <c:pt idx="1456">
                  <c:v>107.29976410989013</c:v>
                </c:pt>
                <c:pt idx="1457">
                  <c:v>107.29976410989013</c:v>
                </c:pt>
                <c:pt idx="1458">
                  <c:v>107.29976410989013</c:v>
                </c:pt>
                <c:pt idx="1459">
                  <c:v>107.29976410989013</c:v>
                </c:pt>
                <c:pt idx="1460">
                  <c:v>107.29976410989013</c:v>
                </c:pt>
                <c:pt idx="1461">
                  <c:v>107.29976410989013</c:v>
                </c:pt>
                <c:pt idx="1462">
                  <c:v>107.29976410989013</c:v>
                </c:pt>
                <c:pt idx="1463">
                  <c:v>107.29976410989013</c:v>
                </c:pt>
                <c:pt idx="1464">
                  <c:v>107.29976410989013</c:v>
                </c:pt>
                <c:pt idx="1465">
                  <c:v>107.29976410989013</c:v>
                </c:pt>
                <c:pt idx="1466">
                  <c:v>107.29976410989013</c:v>
                </c:pt>
                <c:pt idx="1467">
                  <c:v>107.29976410989013</c:v>
                </c:pt>
                <c:pt idx="1468">
                  <c:v>107.29976410989013</c:v>
                </c:pt>
                <c:pt idx="1469">
                  <c:v>107.29976410989013</c:v>
                </c:pt>
                <c:pt idx="1470">
                  <c:v>107.29976410989013</c:v>
                </c:pt>
                <c:pt idx="1471">
                  <c:v>107.29976410989013</c:v>
                </c:pt>
                <c:pt idx="1472">
                  <c:v>107.29976410989013</c:v>
                </c:pt>
                <c:pt idx="1473">
                  <c:v>107.29976410989013</c:v>
                </c:pt>
                <c:pt idx="1474">
                  <c:v>107.29976410989013</c:v>
                </c:pt>
                <c:pt idx="1475">
                  <c:v>107.29976410989013</c:v>
                </c:pt>
                <c:pt idx="1476">
                  <c:v>107.29976410989013</c:v>
                </c:pt>
                <c:pt idx="1477">
                  <c:v>107.29976410989013</c:v>
                </c:pt>
                <c:pt idx="1478">
                  <c:v>107.29976410989013</c:v>
                </c:pt>
                <c:pt idx="1479">
                  <c:v>107.29976410989013</c:v>
                </c:pt>
                <c:pt idx="1480">
                  <c:v>107.29976410989013</c:v>
                </c:pt>
                <c:pt idx="1481">
                  <c:v>107.29976410989013</c:v>
                </c:pt>
                <c:pt idx="1482">
                  <c:v>107.29976410989013</c:v>
                </c:pt>
                <c:pt idx="1483">
                  <c:v>107.29976410989013</c:v>
                </c:pt>
                <c:pt idx="1484">
                  <c:v>107.29976410989013</c:v>
                </c:pt>
                <c:pt idx="1485">
                  <c:v>107.29976410989013</c:v>
                </c:pt>
                <c:pt idx="1486">
                  <c:v>107.29976410989013</c:v>
                </c:pt>
                <c:pt idx="1487">
                  <c:v>107.29976410989013</c:v>
                </c:pt>
                <c:pt idx="1488">
                  <c:v>107.29976410989013</c:v>
                </c:pt>
                <c:pt idx="1489">
                  <c:v>107.29976410989013</c:v>
                </c:pt>
                <c:pt idx="1490">
                  <c:v>107.29976410989013</c:v>
                </c:pt>
                <c:pt idx="1491">
                  <c:v>107.29976410989013</c:v>
                </c:pt>
                <c:pt idx="1492">
                  <c:v>107.29976410989013</c:v>
                </c:pt>
                <c:pt idx="1493">
                  <c:v>107.29976410989013</c:v>
                </c:pt>
                <c:pt idx="1494">
                  <c:v>107.29976410989013</c:v>
                </c:pt>
                <c:pt idx="1495">
                  <c:v>107.29976410989013</c:v>
                </c:pt>
                <c:pt idx="1496">
                  <c:v>107.29976410989013</c:v>
                </c:pt>
                <c:pt idx="1497">
                  <c:v>107.29976410989013</c:v>
                </c:pt>
                <c:pt idx="1498">
                  <c:v>107.29976410989013</c:v>
                </c:pt>
                <c:pt idx="1499">
                  <c:v>107.29976410989013</c:v>
                </c:pt>
                <c:pt idx="1500">
                  <c:v>107.29976410989013</c:v>
                </c:pt>
                <c:pt idx="1501">
                  <c:v>107.29976410989013</c:v>
                </c:pt>
                <c:pt idx="1502">
                  <c:v>107.29976410989013</c:v>
                </c:pt>
                <c:pt idx="1503">
                  <c:v>107.29976410989013</c:v>
                </c:pt>
                <c:pt idx="1504">
                  <c:v>107.29976410989013</c:v>
                </c:pt>
                <c:pt idx="1505">
                  <c:v>107.29976410989013</c:v>
                </c:pt>
                <c:pt idx="1506">
                  <c:v>107.29976410989013</c:v>
                </c:pt>
                <c:pt idx="1507">
                  <c:v>107.29976410989013</c:v>
                </c:pt>
                <c:pt idx="1508">
                  <c:v>107.29976410989013</c:v>
                </c:pt>
                <c:pt idx="1509">
                  <c:v>107.29976410989013</c:v>
                </c:pt>
                <c:pt idx="1510">
                  <c:v>107.29976410989013</c:v>
                </c:pt>
                <c:pt idx="1511">
                  <c:v>107.29976410989013</c:v>
                </c:pt>
                <c:pt idx="1512">
                  <c:v>107.29976410989013</c:v>
                </c:pt>
                <c:pt idx="1513">
                  <c:v>107.29976410989013</c:v>
                </c:pt>
                <c:pt idx="1514">
                  <c:v>107.29976410989013</c:v>
                </c:pt>
                <c:pt idx="1515">
                  <c:v>107.29976410989013</c:v>
                </c:pt>
                <c:pt idx="1516">
                  <c:v>107.29976410989013</c:v>
                </c:pt>
                <c:pt idx="1517">
                  <c:v>107.29976410989013</c:v>
                </c:pt>
                <c:pt idx="1518">
                  <c:v>107.29976410989013</c:v>
                </c:pt>
                <c:pt idx="1519">
                  <c:v>107.29976410989013</c:v>
                </c:pt>
                <c:pt idx="1520">
                  <c:v>107.29976410989013</c:v>
                </c:pt>
                <c:pt idx="1521">
                  <c:v>107.29976410989013</c:v>
                </c:pt>
                <c:pt idx="1522">
                  <c:v>107.29976410989013</c:v>
                </c:pt>
                <c:pt idx="1523">
                  <c:v>107.29976410989013</c:v>
                </c:pt>
                <c:pt idx="1524">
                  <c:v>107.29976410989013</c:v>
                </c:pt>
                <c:pt idx="1525">
                  <c:v>107.29976410989013</c:v>
                </c:pt>
                <c:pt idx="1526">
                  <c:v>107.29976410989013</c:v>
                </c:pt>
                <c:pt idx="1527">
                  <c:v>107.29976410989013</c:v>
                </c:pt>
                <c:pt idx="1528">
                  <c:v>107.29976410989013</c:v>
                </c:pt>
                <c:pt idx="1529">
                  <c:v>107.29976410989013</c:v>
                </c:pt>
                <c:pt idx="1530">
                  <c:v>107.29976410989013</c:v>
                </c:pt>
                <c:pt idx="1531">
                  <c:v>107.29976410989013</c:v>
                </c:pt>
                <c:pt idx="1532">
                  <c:v>107.29976410989013</c:v>
                </c:pt>
                <c:pt idx="1533">
                  <c:v>107.29976410989013</c:v>
                </c:pt>
                <c:pt idx="1534">
                  <c:v>107.29976410989013</c:v>
                </c:pt>
                <c:pt idx="1535">
                  <c:v>107.29976410989013</c:v>
                </c:pt>
                <c:pt idx="1536">
                  <c:v>107.29976410989013</c:v>
                </c:pt>
                <c:pt idx="1537">
                  <c:v>107.29976410989013</c:v>
                </c:pt>
                <c:pt idx="1538">
                  <c:v>107.29976410989013</c:v>
                </c:pt>
                <c:pt idx="1539">
                  <c:v>107.29976410989013</c:v>
                </c:pt>
                <c:pt idx="1540">
                  <c:v>107.29976410989013</c:v>
                </c:pt>
                <c:pt idx="1541">
                  <c:v>107.29976410989013</c:v>
                </c:pt>
                <c:pt idx="1542">
                  <c:v>107.29976410989013</c:v>
                </c:pt>
                <c:pt idx="1543">
                  <c:v>107.29976410989013</c:v>
                </c:pt>
                <c:pt idx="1544">
                  <c:v>107.29976410989013</c:v>
                </c:pt>
                <c:pt idx="1545">
                  <c:v>107.29976410989013</c:v>
                </c:pt>
                <c:pt idx="1546">
                  <c:v>107.29976410989013</c:v>
                </c:pt>
                <c:pt idx="1547">
                  <c:v>107.29976410989013</c:v>
                </c:pt>
                <c:pt idx="1548">
                  <c:v>107.29976410989013</c:v>
                </c:pt>
                <c:pt idx="1549">
                  <c:v>107.29976410989013</c:v>
                </c:pt>
                <c:pt idx="1550">
                  <c:v>107.29976410989013</c:v>
                </c:pt>
                <c:pt idx="1551">
                  <c:v>107.29976410989013</c:v>
                </c:pt>
                <c:pt idx="1552">
                  <c:v>107.29976410989013</c:v>
                </c:pt>
                <c:pt idx="1553">
                  <c:v>107.29976410989013</c:v>
                </c:pt>
                <c:pt idx="1554">
                  <c:v>107.29976410989013</c:v>
                </c:pt>
                <c:pt idx="1555">
                  <c:v>107.29976410989013</c:v>
                </c:pt>
                <c:pt idx="1556">
                  <c:v>107.29976410989013</c:v>
                </c:pt>
                <c:pt idx="1557">
                  <c:v>107.29976410989013</c:v>
                </c:pt>
                <c:pt idx="1558">
                  <c:v>107.29976410989013</c:v>
                </c:pt>
                <c:pt idx="1559">
                  <c:v>107.29976410989013</c:v>
                </c:pt>
                <c:pt idx="1560">
                  <c:v>107.29976410989013</c:v>
                </c:pt>
                <c:pt idx="1561">
                  <c:v>107.29976410989013</c:v>
                </c:pt>
                <c:pt idx="1562">
                  <c:v>107.29976410989013</c:v>
                </c:pt>
                <c:pt idx="1563">
                  <c:v>107.29976410989013</c:v>
                </c:pt>
                <c:pt idx="1564">
                  <c:v>107.29976410989013</c:v>
                </c:pt>
                <c:pt idx="1565">
                  <c:v>107.29976410989013</c:v>
                </c:pt>
                <c:pt idx="1566">
                  <c:v>107.29976410989013</c:v>
                </c:pt>
                <c:pt idx="1567">
                  <c:v>107.29976410989013</c:v>
                </c:pt>
                <c:pt idx="1568">
                  <c:v>107.29976410989013</c:v>
                </c:pt>
                <c:pt idx="1569">
                  <c:v>107.29976410989013</c:v>
                </c:pt>
                <c:pt idx="1570">
                  <c:v>107.29976410989013</c:v>
                </c:pt>
                <c:pt idx="1571">
                  <c:v>107.29976410989013</c:v>
                </c:pt>
                <c:pt idx="1572">
                  <c:v>107.29976410989013</c:v>
                </c:pt>
                <c:pt idx="1573">
                  <c:v>107.29976410989013</c:v>
                </c:pt>
                <c:pt idx="1574">
                  <c:v>107.29976410989013</c:v>
                </c:pt>
                <c:pt idx="1575">
                  <c:v>107.29976410989013</c:v>
                </c:pt>
                <c:pt idx="1576">
                  <c:v>107.29976410989013</c:v>
                </c:pt>
                <c:pt idx="1577">
                  <c:v>107.29976410989013</c:v>
                </c:pt>
                <c:pt idx="1578">
                  <c:v>107.29976410989013</c:v>
                </c:pt>
                <c:pt idx="1579">
                  <c:v>107.29976410989013</c:v>
                </c:pt>
                <c:pt idx="1580">
                  <c:v>107.29976410989013</c:v>
                </c:pt>
                <c:pt idx="1581">
                  <c:v>107.29976410989013</c:v>
                </c:pt>
                <c:pt idx="1582">
                  <c:v>107.29976410989013</c:v>
                </c:pt>
                <c:pt idx="1583">
                  <c:v>107.29976410989013</c:v>
                </c:pt>
                <c:pt idx="1584">
                  <c:v>107.29976410989013</c:v>
                </c:pt>
                <c:pt idx="1585">
                  <c:v>107.29976410989013</c:v>
                </c:pt>
                <c:pt idx="1586">
                  <c:v>107.29976410989013</c:v>
                </c:pt>
                <c:pt idx="1587">
                  <c:v>107.29976410989013</c:v>
                </c:pt>
                <c:pt idx="1588">
                  <c:v>107.29976410989013</c:v>
                </c:pt>
                <c:pt idx="1589">
                  <c:v>107.29976410989013</c:v>
                </c:pt>
                <c:pt idx="1590">
                  <c:v>107.29976410989013</c:v>
                </c:pt>
                <c:pt idx="1591">
                  <c:v>107.29976410989013</c:v>
                </c:pt>
                <c:pt idx="1592">
                  <c:v>107.29976410989013</c:v>
                </c:pt>
                <c:pt idx="1593">
                  <c:v>107.29976410989013</c:v>
                </c:pt>
                <c:pt idx="1594">
                  <c:v>107.29976410989013</c:v>
                </c:pt>
                <c:pt idx="1595">
                  <c:v>107.29976410989013</c:v>
                </c:pt>
                <c:pt idx="1596">
                  <c:v>107.29976410989013</c:v>
                </c:pt>
                <c:pt idx="1597">
                  <c:v>107.29976410989013</c:v>
                </c:pt>
                <c:pt idx="1598">
                  <c:v>107.29976410989013</c:v>
                </c:pt>
                <c:pt idx="1599">
                  <c:v>107.29976410989013</c:v>
                </c:pt>
                <c:pt idx="1600">
                  <c:v>107.29976410989013</c:v>
                </c:pt>
                <c:pt idx="1601">
                  <c:v>107.29976410989013</c:v>
                </c:pt>
                <c:pt idx="1602">
                  <c:v>107.29976410989013</c:v>
                </c:pt>
                <c:pt idx="1603">
                  <c:v>107.29976410989013</c:v>
                </c:pt>
                <c:pt idx="1604">
                  <c:v>107.29976410989013</c:v>
                </c:pt>
                <c:pt idx="1605">
                  <c:v>107.29976410989013</c:v>
                </c:pt>
                <c:pt idx="1606">
                  <c:v>107.29976410989013</c:v>
                </c:pt>
                <c:pt idx="1607">
                  <c:v>107.29976410989013</c:v>
                </c:pt>
                <c:pt idx="1608">
                  <c:v>107.29976410989013</c:v>
                </c:pt>
                <c:pt idx="1609">
                  <c:v>107.29976410989013</c:v>
                </c:pt>
                <c:pt idx="1610">
                  <c:v>107.29976410989013</c:v>
                </c:pt>
                <c:pt idx="1611">
                  <c:v>107.29976410989013</c:v>
                </c:pt>
                <c:pt idx="1612">
                  <c:v>107.29976410989013</c:v>
                </c:pt>
                <c:pt idx="1613">
                  <c:v>107.29976410989013</c:v>
                </c:pt>
                <c:pt idx="1614">
                  <c:v>107.29976410989013</c:v>
                </c:pt>
                <c:pt idx="1615">
                  <c:v>107.29976410989013</c:v>
                </c:pt>
                <c:pt idx="1616">
                  <c:v>107.29976410989013</c:v>
                </c:pt>
                <c:pt idx="1617">
                  <c:v>107.29976410989013</c:v>
                </c:pt>
                <c:pt idx="1618">
                  <c:v>107.29976410989013</c:v>
                </c:pt>
                <c:pt idx="1619">
                  <c:v>107.29976410989013</c:v>
                </c:pt>
                <c:pt idx="1620">
                  <c:v>107.29976410989013</c:v>
                </c:pt>
                <c:pt idx="1621">
                  <c:v>107.29976410989013</c:v>
                </c:pt>
                <c:pt idx="1622">
                  <c:v>107.29976410989013</c:v>
                </c:pt>
                <c:pt idx="1623">
                  <c:v>107.29976410989013</c:v>
                </c:pt>
                <c:pt idx="1624">
                  <c:v>107.29976410989013</c:v>
                </c:pt>
                <c:pt idx="1625">
                  <c:v>107.29976410989013</c:v>
                </c:pt>
                <c:pt idx="1626">
                  <c:v>107.29976410989013</c:v>
                </c:pt>
                <c:pt idx="1627">
                  <c:v>107.29976410989013</c:v>
                </c:pt>
                <c:pt idx="1628">
                  <c:v>107.29976410989013</c:v>
                </c:pt>
                <c:pt idx="1629">
                  <c:v>107.29976410989013</c:v>
                </c:pt>
                <c:pt idx="1630">
                  <c:v>107.29976410989013</c:v>
                </c:pt>
                <c:pt idx="1631">
                  <c:v>107.29976410989013</c:v>
                </c:pt>
                <c:pt idx="1632">
                  <c:v>107.29976410989013</c:v>
                </c:pt>
                <c:pt idx="1633">
                  <c:v>107.29976410989013</c:v>
                </c:pt>
                <c:pt idx="1634">
                  <c:v>107.29976410989013</c:v>
                </c:pt>
                <c:pt idx="1635">
                  <c:v>107.29976410989013</c:v>
                </c:pt>
                <c:pt idx="1636">
                  <c:v>107.29976410989013</c:v>
                </c:pt>
                <c:pt idx="1637">
                  <c:v>107.29976410989013</c:v>
                </c:pt>
                <c:pt idx="1638">
                  <c:v>107.29976410989013</c:v>
                </c:pt>
                <c:pt idx="1639">
                  <c:v>107.29976410989013</c:v>
                </c:pt>
                <c:pt idx="1640">
                  <c:v>107.29976410989013</c:v>
                </c:pt>
                <c:pt idx="1641">
                  <c:v>107.29976410989013</c:v>
                </c:pt>
                <c:pt idx="1642">
                  <c:v>107.29976410989013</c:v>
                </c:pt>
                <c:pt idx="1643">
                  <c:v>107.29976410989013</c:v>
                </c:pt>
                <c:pt idx="1644">
                  <c:v>107.29976410989013</c:v>
                </c:pt>
                <c:pt idx="1645">
                  <c:v>107.29976410989013</c:v>
                </c:pt>
                <c:pt idx="1646">
                  <c:v>107.29976410989013</c:v>
                </c:pt>
                <c:pt idx="1647">
                  <c:v>107.29976410989013</c:v>
                </c:pt>
                <c:pt idx="1648">
                  <c:v>107.29976410989013</c:v>
                </c:pt>
                <c:pt idx="1649">
                  <c:v>107.29976410989013</c:v>
                </c:pt>
                <c:pt idx="1650">
                  <c:v>107.29976410989013</c:v>
                </c:pt>
                <c:pt idx="1651">
                  <c:v>107.29976410989013</c:v>
                </c:pt>
                <c:pt idx="1652">
                  <c:v>107.29976410989013</c:v>
                </c:pt>
                <c:pt idx="1653">
                  <c:v>107.29976410989013</c:v>
                </c:pt>
                <c:pt idx="1654">
                  <c:v>107.29976410989013</c:v>
                </c:pt>
                <c:pt idx="1655">
                  <c:v>107.29976410989013</c:v>
                </c:pt>
                <c:pt idx="1656">
                  <c:v>107.29976410989013</c:v>
                </c:pt>
                <c:pt idx="1657">
                  <c:v>107.29976410989013</c:v>
                </c:pt>
                <c:pt idx="1658">
                  <c:v>107.29976410989013</c:v>
                </c:pt>
                <c:pt idx="1659">
                  <c:v>107.29976410989013</c:v>
                </c:pt>
                <c:pt idx="1660">
                  <c:v>107.29976410989013</c:v>
                </c:pt>
                <c:pt idx="1661">
                  <c:v>107.29976410989013</c:v>
                </c:pt>
                <c:pt idx="1662">
                  <c:v>107.29976410989013</c:v>
                </c:pt>
                <c:pt idx="1663">
                  <c:v>107.29976410989013</c:v>
                </c:pt>
                <c:pt idx="1664">
                  <c:v>107.29976410989013</c:v>
                </c:pt>
                <c:pt idx="1665">
                  <c:v>107.29976410989013</c:v>
                </c:pt>
                <c:pt idx="1666">
                  <c:v>107.29976410989013</c:v>
                </c:pt>
                <c:pt idx="1667">
                  <c:v>107.29976410989013</c:v>
                </c:pt>
                <c:pt idx="1668">
                  <c:v>107.29976410989013</c:v>
                </c:pt>
                <c:pt idx="1669">
                  <c:v>107.29976410989013</c:v>
                </c:pt>
                <c:pt idx="1670">
                  <c:v>107.29976410989013</c:v>
                </c:pt>
                <c:pt idx="1671">
                  <c:v>107.29976410989013</c:v>
                </c:pt>
                <c:pt idx="1672">
                  <c:v>107.29976410989013</c:v>
                </c:pt>
                <c:pt idx="1673">
                  <c:v>107.29976410989013</c:v>
                </c:pt>
                <c:pt idx="1674">
                  <c:v>107.29976410989013</c:v>
                </c:pt>
                <c:pt idx="1675">
                  <c:v>107.29976410989013</c:v>
                </c:pt>
                <c:pt idx="1676">
                  <c:v>107.29976410989013</c:v>
                </c:pt>
                <c:pt idx="1677">
                  <c:v>107.29976410989013</c:v>
                </c:pt>
                <c:pt idx="1678">
                  <c:v>107.29976410989013</c:v>
                </c:pt>
                <c:pt idx="1679">
                  <c:v>107.29976410989013</c:v>
                </c:pt>
                <c:pt idx="1680">
                  <c:v>107.29976410989013</c:v>
                </c:pt>
                <c:pt idx="1681">
                  <c:v>107.29976410989013</c:v>
                </c:pt>
                <c:pt idx="1682">
                  <c:v>107.29976410989013</c:v>
                </c:pt>
                <c:pt idx="1683">
                  <c:v>107.29976410989013</c:v>
                </c:pt>
                <c:pt idx="1684">
                  <c:v>107.29976410989013</c:v>
                </c:pt>
                <c:pt idx="1685">
                  <c:v>107.29976410989013</c:v>
                </c:pt>
                <c:pt idx="1686">
                  <c:v>107.29976410989013</c:v>
                </c:pt>
                <c:pt idx="1687">
                  <c:v>107.29976410989013</c:v>
                </c:pt>
                <c:pt idx="1688">
                  <c:v>107.29976410989013</c:v>
                </c:pt>
                <c:pt idx="1689">
                  <c:v>107.29976410989013</c:v>
                </c:pt>
                <c:pt idx="1690">
                  <c:v>107.29976410989013</c:v>
                </c:pt>
                <c:pt idx="1691">
                  <c:v>107.29976410989013</c:v>
                </c:pt>
                <c:pt idx="1692">
                  <c:v>107.29976410989013</c:v>
                </c:pt>
                <c:pt idx="1693">
                  <c:v>107.29976410989013</c:v>
                </c:pt>
                <c:pt idx="1694">
                  <c:v>107.29976410989013</c:v>
                </c:pt>
                <c:pt idx="1695">
                  <c:v>107.29976410989013</c:v>
                </c:pt>
                <c:pt idx="1696">
                  <c:v>107.29976410989013</c:v>
                </c:pt>
                <c:pt idx="1697">
                  <c:v>107.29976410989013</c:v>
                </c:pt>
                <c:pt idx="1698">
                  <c:v>107.29976410989013</c:v>
                </c:pt>
                <c:pt idx="1699">
                  <c:v>107.29976410989013</c:v>
                </c:pt>
                <c:pt idx="1700">
                  <c:v>107.29976410989013</c:v>
                </c:pt>
                <c:pt idx="1701">
                  <c:v>107.29976410989013</c:v>
                </c:pt>
                <c:pt idx="1702">
                  <c:v>107.29976410989013</c:v>
                </c:pt>
                <c:pt idx="1703">
                  <c:v>107.29976410989013</c:v>
                </c:pt>
                <c:pt idx="1704">
                  <c:v>107.29976410989013</c:v>
                </c:pt>
                <c:pt idx="1705">
                  <c:v>107.29976410989013</c:v>
                </c:pt>
                <c:pt idx="1706">
                  <c:v>107.29976410989013</c:v>
                </c:pt>
                <c:pt idx="1707">
                  <c:v>107.29976410989013</c:v>
                </c:pt>
                <c:pt idx="1708">
                  <c:v>107.29976410989013</c:v>
                </c:pt>
                <c:pt idx="1709">
                  <c:v>107.29976410989013</c:v>
                </c:pt>
                <c:pt idx="1710">
                  <c:v>107.29976410989013</c:v>
                </c:pt>
                <c:pt idx="1711">
                  <c:v>107.29976410989013</c:v>
                </c:pt>
                <c:pt idx="1712">
                  <c:v>107.29976410989013</c:v>
                </c:pt>
                <c:pt idx="1713">
                  <c:v>107.29976410989013</c:v>
                </c:pt>
                <c:pt idx="1714">
                  <c:v>107.29976410989013</c:v>
                </c:pt>
                <c:pt idx="1715">
                  <c:v>107.29976410989013</c:v>
                </c:pt>
                <c:pt idx="1716">
                  <c:v>107.29976410989013</c:v>
                </c:pt>
                <c:pt idx="1717">
                  <c:v>107.29976410989013</c:v>
                </c:pt>
                <c:pt idx="1718">
                  <c:v>107.29976410989013</c:v>
                </c:pt>
                <c:pt idx="1719">
                  <c:v>107.29976410989013</c:v>
                </c:pt>
                <c:pt idx="1720">
                  <c:v>107.29976410989013</c:v>
                </c:pt>
                <c:pt idx="1721">
                  <c:v>107.29976410989013</c:v>
                </c:pt>
                <c:pt idx="1722">
                  <c:v>107.29976410989013</c:v>
                </c:pt>
                <c:pt idx="1723">
                  <c:v>107.29976410989013</c:v>
                </c:pt>
                <c:pt idx="1724">
                  <c:v>107.29976410989013</c:v>
                </c:pt>
                <c:pt idx="1725">
                  <c:v>107.29976410989013</c:v>
                </c:pt>
                <c:pt idx="1726">
                  <c:v>107.29976410989013</c:v>
                </c:pt>
                <c:pt idx="1727">
                  <c:v>107.29976410989013</c:v>
                </c:pt>
                <c:pt idx="1728">
                  <c:v>107.29976410989013</c:v>
                </c:pt>
                <c:pt idx="1729">
                  <c:v>107.29976410989013</c:v>
                </c:pt>
                <c:pt idx="1730">
                  <c:v>107.29976410989013</c:v>
                </c:pt>
                <c:pt idx="1731">
                  <c:v>107.29976410989013</c:v>
                </c:pt>
                <c:pt idx="1732">
                  <c:v>107.29976410989013</c:v>
                </c:pt>
                <c:pt idx="1733">
                  <c:v>107.29976410989013</c:v>
                </c:pt>
                <c:pt idx="1734">
                  <c:v>107.29976410989013</c:v>
                </c:pt>
                <c:pt idx="1735">
                  <c:v>107.29976410989013</c:v>
                </c:pt>
                <c:pt idx="1736">
                  <c:v>107.29976410989013</c:v>
                </c:pt>
                <c:pt idx="1737">
                  <c:v>107.29976410989013</c:v>
                </c:pt>
                <c:pt idx="1738">
                  <c:v>107.29976410989013</c:v>
                </c:pt>
                <c:pt idx="1739">
                  <c:v>107.29976410989013</c:v>
                </c:pt>
                <c:pt idx="1740">
                  <c:v>107.29976410989013</c:v>
                </c:pt>
                <c:pt idx="1741">
                  <c:v>107.29976410989013</c:v>
                </c:pt>
                <c:pt idx="1742">
                  <c:v>107.29976410989013</c:v>
                </c:pt>
                <c:pt idx="1743">
                  <c:v>107.29976410989013</c:v>
                </c:pt>
                <c:pt idx="1744">
                  <c:v>107.29976410989013</c:v>
                </c:pt>
                <c:pt idx="1745">
                  <c:v>107.29976410989013</c:v>
                </c:pt>
                <c:pt idx="1746">
                  <c:v>107.29976410989013</c:v>
                </c:pt>
                <c:pt idx="1747">
                  <c:v>107.29976410989013</c:v>
                </c:pt>
                <c:pt idx="1748">
                  <c:v>107.29976410989013</c:v>
                </c:pt>
                <c:pt idx="1749">
                  <c:v>107.29976410989013</c:v>
                </c:pt>
                <c:pt idx="1750">
                  <c:v>107.29976410989013</c:v>
                </c:pt>
                <c:pt idx="1751">
                  <c:v>107.29976410989013</c:v>
                </c:pt>
                <c:pt idx="1752">
                  <c:v>107.29976410989013</c:v>
                </c:pt>
                <c:pt idx="1753">
                  <c:v>107.29976410989013</c:v>
                </c:pt>
                <c:pt idx="1754">
                  <c:v>107.29976410989013</c:v>
                </c:pt>
                <c:pt idx="1755">
                  <c:v>107.29976410989013</c:v>
                </c:pt>
                <c:pt idx="1756">
                  <c:v>107.29976410989013</c:v>
                </c:pt>
                <c:pt idx="1757">
                  <c:v>107.29976410989013</c:v>
                </c:pt>
                <c:pt idx="1758">
                  <c:v>107.29976410989013</c:v>
                </c:pt>
                <c:pt idx="1759">
                  <c:v>107.29976410989013</c:v>
                </c:pt>
                <c:pt idx="1760">
                  <c:v>107.29976410989013</c:v>
                </c:pt>
                <c:pt idx="1761">
                  <c:v>107.29976410989013</c:v>
                </c:pt>
                <c:pt idx="1762">
                  <c:v>107.29976410989013</c:v>
                </c:pt>
                <c:pt idx="1763">
                  <c:v>107.29976410989013</c:v>
                </c:pt>
                <c:pt idx="1764">
                  <c:v>107.29976410989013</c:v>
                </c:pt>
                <c:pt idx="1765">
                  <c:v>107.29976410989013</c:v>
                </c:pt>
                <c:pt idx="1766">
                  <c:v>107.29976410989013</c:v>
                </c:pt>
                <c:pt idx="1767">
                  <c:v>107.29976410989013</c:v>
                </c:pt>
                <c:pt idx="1768">
                  <c:v>107.29976410989013</c:v>
                </c:pt>
                <c:pt idx="1769">
                  <c:v>107.29976410989013</c:v>
                </c:pt>
                <c:pt idx="1770">
                  <c:v>107.29976410989013</c:v>
                </c:pt>
                <c:pt idx="1771">
                  <c:v>107.29976410989013</c:v>
                </c:pt>
                <c:pt idx="1772">
                  <c:v>107.29976410989013</c:v>
                </c:pt>
                <c:pt idx="1773">
                  <c:v>107.29976410989013</c:v>
                </c:pt>
                <c:pt idx="1774">
                  <c:v>107.29976410989013</c:v>
                </c:pt>
                <c:pt idx="1775">
                  <c:v>107.29976410989013</c:v>
                </c:pt>
                <c:pt idx="1776">
                  <c:v>107.29976410989013</c:v>
                </c:pt>
                <c:pt idx="1777">
                  <c:v>107.29976410989013</c:v>
                </c:pt>
                <c:pt idx="1778">
                  <c:v>107.29976410989013</c:v>
                </c:pt>
                <c:pt idx="1779">
                  <c:v>107.29976410989013</c:v>
                </c:pt>
                <c:pt idx="1780">
                  <c:v>107.29976410989013</c:v>
                </c:pt>
                <c:pt idx="1781">
                  <c:v>107.29976410989013</c:v>
                </c:pt>
                <c:pt idx="1782">
                  <c:v>107.29976410989013</c:v>
                </c:pt>
                <c:pt idx="1783">
                  <c:v>107.29976410989013</c:v>
                </c:pt>
                <c:pt idx="1784">
                  <c:v>107.29976410989013</c:v>
                </c:pt>
                <c:pt idx="1785">
                  <c:v>107.29976410989013</c:v>
                </c:pt>
                <c:pt idx="1786">
                  <c:v>107.29976410989013</c:v>
                </c:pt>
                <c:pt idx="1787">
                  <c:v>107.29976410989013</c:v>
                </c:pt>
                <c:pt idx="1788">
                  <c:v>107.29976410989013</c:v>
                </c:pt>
                <c:pt idx="1789">
                  <c:v>107.29976410989013</c:v>
                </c:pt>
                <c:pt idx="1790">
                  <c:v>107.29976410989013</c:v>
                </c:pt>
                <c:pt idx="1791">
                  <c:v>107.29976410989013</c:v>
                </c:pt>
                <c:pt idx="1792">
                  <c:v>107.29976410989013</c:v>
                </c:pt>
                <c:pt idx="1793">
                  <c:v>107.29976410989013</c:v>
                </c:pt>
                <c:pt idx="1794">
                  <c:v>107.29976410989013</c:v>
                </c:pt>
                <c:pt idx="1795">
                  <c:v>107.29976410989013</c:v>
                </c:pt>
                <c:pt idx="1796">
                  <c:v>107.29976410989013</c:v>
                </c:pt>
                <c:pt idx="1797">
                  <c:v>107.29976410989013</c:v>
                </c:pt>
                <c:pt idx="1798">
                  <c:v>107.29976410989013</c:v>
                </c:pt>
                <c:pt idx="1799">
                  <c:v>107.29976410989013</c:v>
                </c:pt>
                <c:pt idx="1800">
                  <c:v>107.29976410989013</c:v>
                </c:pt>
                <c:pt idx="1801">
                  <c:v>107.29976410989013</c:v>
                </c:pt>
                <c:pt idx="1802">
                  <c:v>107.29976410989013</c:v>
                </c:pt>
                <c:pt idx="1803">
                  <c:v>107.29976410989013</c:v>
                </c:pt>
                <c:pt idx="1804">
                  <c:v>107.29976410989013</c:v>
                </c:pt>
                <c:pt idx="1805">
                  <c:v>107.29976410989013</c:v>
                </c:pt>
                <c:pt idx="1806">
                  <c:v>107.29976410989013</c:v>
                </c:pt>
                <c:pt idx="1807">
                  <c:v>107.29976410989013</c:v>
                </c:pt>
                <c:pt idx="1808">
                  <c:v>107.29976410989013</c:v>
                </c:pt>
                <c:pt idx="1809">
                  <c:v>107.29976410989013</c:v>
                </c:pt>
                <c:pt idx="1810">
                  <c:v>107.29976410989013</c:v>
                </c:pt>
                <c:pt idx="1811">
                  <c:v>107.29976410989013</c:v>
                </c:pt>
                <c:pt idx="1812">
                  <c:v>107.29976410989013</c:v>
                </c:pt>
                <c:pt idx="1813">
                  <c:v>107.29976410989013</c:v>
                </c:pt>
                <c:pt idx="1814">
                  <c:v>107.29976410989013</c:v>
                </c:pt>
                <c:pt idx="1815">
                  <c:v>107.29976410989013</c:v>
                </c:pt>
                <c:pt idx="1816">
                  <c:v>107.29976410989013</c:v>
                </c:pt>
                <c:pt idx="1817">
                  <c:v>107.29976410989013</c:v>
                </c:pt>
                <c:pt idx="1818">
                  <c:v>107.29976410989013</c:v>
                </c:pt>
                <c:pt idx="1819">
                  <c:v>107.29976410989013</c:v>
                </c:pt>
                <c:pt idx="1820">
                  <c:v>107.29976410989013</c:v>
                </c:pt>
                <c:pt idx="1821">
                  <c:v>107.29976410989013</c:v>
                </c:pt>
                <c:pt idx="1822">
                  <c:v>107.29976410989013</c:v>
                </c:pt>
                <c:pt idx="1823">
                  <c:v>107.29976410989013</c:v>
                </c:pt>
                <c:pt idx="1824">
                  <c:v>107.29976410989013</c:v>
                </c:pt>
                <c:pt idx="1825">
                  <c:v>107.29976410989013</c:v>
                </c:pt>
                <c:pt idx="1826">
                  <c:v>107.29976410989013</c:v>
                </c:pt>
                <c:pt idx="1827">
                  <c:v>107.29976410989013</c:v>
                </c:pt>
                <c:pt idx="1828">
                  <c:v>107.29976410989013</c:v>
                </c:pt>
                <c:pt idx="1829">
                  <c:v>107.29976410989013</c:v>
                </c:pt>
                <c:pt idx="1830">
                  <c:v>107.29976410989013</c:v>
                </c:pt>
                <c:pt idx="1831">
                  <c:v>107.29976410989013</c:v>
                </c:pt>
                <c:pt idx="1832">
                  <c:v>107.29976410989013</c:v>
                </c:pt>
                <c:pt idx="1833">
                  <c:v>107.29976410989013</c:v>
                </c:pt>
                <c:pt idx="1834">
                  <c:v>107.29976410989013</c:v>
                </c:pt>
                <c:pt idx="1835">
                  <c:v>107.29976410989013</c:v>
                </c:pt>
                <c:pt idx="1836">
                  <c:v>107.29976410989013</c:v>
                </c:pt>
                <c:pt idx="1837">
                  <c:v>107.29976410989013</c:v>
                </c:pt>
                <c:pt idx="1838">
                  <c:v>107.29976410989013</c:v>
                </c:pt>
                <c:pt idx="1839">
                  <c:v>107.29976410989013</c:v>
                </c:pt>
                <c:pt idx="1840">
                  <c:v>107.29976410989013</c:v>
                </c:pt>
                <c:pt idx="1841">
                  <c:v>107.29976410989013</c:v>
                </c:pt>
                <c:pt idx="1842">
                  <c:v>107.29976410989013</c:v>
                </c:pt>
                <c:pt idx="1843">
                  <c:v>107.29976410989013</c:v>
                </c:pt>
                <c:pt idx="1844">
                  <c:v>107.29976410989013</c:v>
                </c:pt>
                <c:pt idx="1845">
                  <c:v>107.29976410989013</c:v>
                </c:pt>
                <c:pt idx="1846">
                  <c:v>107.29976410989013</c:v>
                </c:pt>
                <c:pt idx="1847">
                  <c:v>107.29976410989013</c:v>
                </c:pt>
                <c:pt idx="1848">
                  <c:v>107.29976410989013</c:v>
                </c:pt>
                <c:pt idx="1849">
                  <c:v>107.29976410989013</c:v>
                </c:pt>
                <c:pt idx="1850">
                  <c:v>107.29976410989013</c:v>
                </c:pt>
                <c:pt idx="1851">
                  <c:v>107.29976410989013</c:v>
                </c:pt>
                <c:pt idx="1852">
                  <c:v>107.29976410989013</c:v>
                </c:pt>
                <c:pt idx="1853">
                  <c:v>107.29976410989013</c:v>
                </c:pt>
                <c:pt idx="1854">
                  <c:v>107.29976410989013</c:v>
                </c:pt>
                <c:pt idx="1855">
                  <c:v>107.29976410989013</c:v>
                </c:pt>
                <c:pt idx="1856">
                  <c:v>107.29976410989013</c:v>
                </c:pt>
                <c:pt idx="1857">
                  <c:v>107.29976410989013</c:v>
                </c:pt>
                <c:pt idx="1858">
                  <c:v>107.29976410989013</c:v>
                </c:pt>
                <c:pt idx="1859">
                  <c:v>107.29976410989013</c:v>
                </c:pt>
                <c:pt idx="1860">
                  <c:v>107.29976410989013</c:v>
                </c:pt>
                <c:pt idx="1861">
                  <c:v>107.29976410989013</c:v>
                </c:pt>
                <c:pt idx="1862">
                  <c:v>107.29976410989013</c:v>
                </c:pt>
                <c:pt idx="1863">
                  <c:v>107.29976410989013</c:v>
                </c:pt>
                <c:pt idx="1864">
                  <c:v>107.29976410989013</c:v>
                </c:pt>
                <c:pt idx="1865">
                  <c:v>107.29976410989013</c:v>
                </c:pt>
                <c:pt idx="1866">
                  <c:v>107.29976410989013</c:v>
                </c:pt>
                <c:pt idx="1867">
                  <c:v>107.29976410989013</c:v>
                </c:pt>
                <c:pt idx="1868">
                  <c:v>107.29976410989013</c:v>
                </c:pt>
                <c:pt idx="1869">
                  <c:v>107.29976410989013</c:v>
                </c:pt>
                <c:pt idx="1870">
                  <c:v>107.29976410989013</c:v>
                </c:pt>
                <c:pt idx="1871">
                  <c:v>107.29976410989013</c:v>
                </c:pt>
                <c:pt idx="1872">
                  <c:v>107.29976410989013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A-4446-8A35-23D06897A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395696"/>
        <c:axId val="1494394864"/>
      </c:lineChart>
      <c:dateAx>
        <c:axId val="1494395696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394864"/>
        <c:crosses val="autoZero"/>
        <c:auto val="1"/>
        <c:lblOffset val="100"/>
        <c:baseTimeUnit val="days"/>
      </c:dateAx>
      <c:valAx>
        <c:axId val="14943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39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Metals Forecast</a:t>
            </a:r>
            <a:r>
              <a:rPr lang="en-US" baseline="0"/>
              <a:t> (indexed to baselines)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Actuals+Forecast'!$U$2</c:f>
              <c:strCache>
                <c:ptCount val="1"/>
                <c:pt idx="0">
                  <c:v>Nickel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Actuals+Forecast'!$U$3:$U$273</c:f>
              <c:numCache>
                <c:formatCode>_(* #,##0.00_);_(* \(#,##0.00\);_(* "-"??_);_(@_)</c:formatCode>
                <c:ptCount val="271"/>
                <c:pt idx="0">
                  <c:v>0.92638260467794142</c:v>
                </c:pt>
                <c:pt idx="1">
                  <c:v>1.0054751936183486</c:v>
                </c:pt>
                <c:pt idx="2">
                  <c:v>0.99377141232568478</c:v>
                </c:pt>
                <c:pt idx="3">
                  <c:v>0.90092367969027076</c:v>
                </c:pt>
                <c:pt idx="4">
                  <c:v>0.95824171004858805</c:v>
                </c:pt>
                <c:pt idx="5">
                  <c:v>0.92313473521611278</c:v>
                </c:pt>
                <c:pt idx="6">
                  <c:v>0.87243904561475483</c:v>
                </c:pt>
                <c:pt idx="7">
                  <c:v>0.82602932314426314</c:v>
                </c:pt>
                <c:pt idx="8">
                  <c:v>0.80585261239741779</c:v>
                </c:pt>
                <c:pt idx="9">
                  <c:v>0.85557026985991425</c:v>
                </c:pt>
                <c:pt idx="10">
                  <c:v>0.97930728590950256</c:v>
                </c:pt>
                <c:pt idx="11">
                  <c:v>1.0136519323571964</c:v>
                </c:pt>
                <c:pt idx="12">
                  <c:v>1.0219019131126947</c:v>
                </c:pt>
                <c:pt idx="13">
                  <c:v>1.0821537256899592</c:v>
                </c:pt>
                <c:pt idx="14">
                  <c:v>1.0295005795980219</c:v>
                </c:pt>
                <c:pt idx="15">
                  <c:v>1.1622365466954792</c:v>
                </c:pt>
                <c:pt idx="16">
                  <c:v>1.2250866930554327</c:v>
                </c:pt>
                <c:pt idx="17">
                  <c:v>1.2094600693509754</c:v>
                </c:pt>
                <c:pt idx="18">
                  <c:v>1.2573679654100527</c:v>
                </c:pt>
                <c:pt idx="19">
                  <c:v>1.2954403375371835</c:v>
                </c:pt>
                <c:pt idx="20">
                  <c:v>1.3635241630949284</c:v>
                </c:pt>
                <c:pt idx="21">
                  <c:v>1.2427090152295797</c:v>
                </c:pt>
                <c:pt idx="22">
                  <c:v>1.212111430353719</c:v>
                </c:pt>
                <c:pt idx="23">
                  <c:v>1.1303859373987639</c:v>
                </c:pt>
                <c:pt idx="24">
                  <c:v>1.1123322388531593</c:v>
                </c:pt>
                <c:pt idx="25">
                  <c:v>1.0154419672441315</c:v>
                </c:pt>
                <c:pt idx="26">
                  <c:v>0.97785339333056254</c:v>
                </c:pt>
                <c:pt idx="27">
                  <c:v>1.0335913389700944</c:v>
                </c:pt>
                <c:pt idx="28">
                  <c:v>1.1414396225516386</c:v>
                </c:pt>
                <c:pt idx="29">
                  <c:v>1.1785226415178567</c:v>
                </c:pt>
                <c:pt idx="30">
                  <c:v>1.1567117548955086</c:v>
                </c:pt>
                <c:pt idx="31">
                  <c:v>1.0826595838849578</c:v>
                </c:pt>
                <c:pt idx="32">
                  <c:v>1.0801029492237486</c:v>
                </c:pt>
                <c:pt idx="33">
                  <c:v>1.2147676316984324</c:v>
                </c:pt>
                <c:pt idx="34">
                  <c:v>1.4150650584919087</c:v>
                </c:pt>
                <c:pt idx="35">
                  <c:v>1.411629170374981</c:v>
                </c:pt>
                <c:pt idx="36">
                  <c:v>1.3176232386726028</c:v>
                </c:pt>
                <c:pt idx="37">
                  <c:v>1.317623238672603</c:v>
                </c:pt>
                <c:pt idx="38">
                  <c:v>1.3176232386726028</c:v>
                </c:pt>
                <c:pt idx="39">
                  <c:v>1.3176232386726028</c:v>
                </c:pt>
                <c:pt idx="40">
                  <c:v>1.317623238672603</c:v>
                </c:pt>
                <c:pt idx="41">
                  <c:v>1.3176232386726028</c:v>
                </c:pt>
                <c:pt idx="42">
                  <c:v>1.317623238672603</c:v>
                </c:pt>
                <c:pt idx="43">
                  <c:v>1.3176232386726028</c:v>
                </c:pt>
                <c:pt idx="44">
                  <c:v>1.317623238672603</c:v>
                </c:pt>
                <c:pt idx="45">
                  <c:v>1.3176232386726028</c:v>
                </c:pt>
                <c:pt idx="46">
                  <c:v>1.3176232386726037</c:v>
                </c:pt>
                <c:pt idx="47">
                  <c:v>1.3170656108106138</c:v>
                </c:pt>
                <c:pt idx="48">
                  <c:v>1.3170656108106138</c:v>
                </c:pt>
                <c:pt idx="49">
                  <c:v>1.3170656108106138</c:v>
                </c:pt>
                <c:pt idx="50">
                  <c:v>1.3170656108106138</c:v>
                </c:pt>
                <c:pt idx="51">
                  <c:v>1.3170656108106138</c:v>
                </c:pt>
                <c:pt idx="52">
                  <c:v>1.3170656108106138</c:v>
                </c:pt>
                <c:pt idx="53">
                  <c:v>1.3170656108106138</c:v>
                </c:pt>
                <c:pt idx="54">
                  <c:v>1.3170656108106138</c:v>
                </c:pt>
                <c:pt idx="55">
                  <c:v>1.3170656108106138</c:v>
                </c:pt>
                <c:pt idx="56">
                  <c:v>1.3170656108106138</c:v>
                </c:pt>
                <c:pt idx="57">
                  <c:v>1.3170656108106138</c:v>
                </c:pt>
                <c:pt idx="58">
                  <c:v>1.3170656108106138</c:v>
                </c:pt>
                <c:pt idx="59">
                  <c:v>1.3170656108106138</c:v>
                </c:pt>
                <c:pt idx="60">
                  <c:v>1.3170656108106138</c:v>
                </c:pt>
                <c:pt idx="61">
                  <c:v>1.3170656108106138</c:v>
                </c:pt>
                <c:pt idx="62">
                  <c:v>1.3170656108106138</c:v>
                </c:pt>
              </c:numCache>
            </c:numRef>
          </c:cat>
          <c:val>
            <c:numRef>
              <c:f>'Monthly Actuals+Forecast'!$V$3:$V$273</c:f>
              <c:numCache>
                <c:formatCode>_(* #,##0.00_);_(* \(#,##0.00\);_(* "-"??_);_(@_)</c:formatCode>
                <c:ptCount val="271"/>
                <c:pt idx="0">
                  <c:v>0.96487091057421781</c:v>
                </c:pt>
                <c:pt idx="1">
                  <c:v>1.00193898283287</c:v>
                </c:pt>
                <c:pt idx="2">
                  <c:v>1.0801479890525787</c:v>
                </c:pt>
                <c:pt idx="3">
                  <c:v>1.1879964490379769</c:v>
                </c:pt>
                <c:pt idx="4">
                  <c:v>1.4690291284986665</c:v>
                </c:pt>
                <c:pt idx="5">
                  <c:v>1.8007785052278247</c:v>
                </c:pt>
                <c:pt idx="6">
                  <c:v>1.8877727964999442</c:v>
                </c:pt>
                <c:pt idx="7">
                  <c:v>1.8660621694841897</c:v>
                </c:pt>
                <c:pt idx="8">
                  <c:v>1.9603298392267496</c:v>
                </c:pt>
                <c:pt idx="9">
                  <c:v>2.0019730408229868</c:v>
                </c:pt>
                <c:pt idx="10">
                  <c:v>1.9780842536057599</c:v>
                </c:pt>
                <c:pt idx="11">
                  <c:v>2.0488165401414959</c:v>
                </c:pt>
                <c:pt idx="12">
                  <c:v>2.0372398926415221</c:v>
                </c:pt>
                <c:pt idx="13">
                  <c:v>2.1160111091121192</c:v>
                </c:pt>
                <c:pt idx="14">
                  <c:v>2.4665714743420502</c:v>
                </c:pt>
                <c:pt idx="15">
                  <c:v>2.6419248190775764</c:v>
                </c:pt>
                <c:pt idx="16">
                  <c:v>2.7566064430568282</c:v>
                </c:pt>
                <c:pt idx="17">
                  <c:v>2.9902171585701187</c:v>
                </c:pt>
                <c:pt idx="18">
                  <c:v>3.0874841655747431</c:v>
                </c:pt>
                <c:pt idx="19">
                  <c:v>3.073143906068343</c:v>
                </c:pt>
                <c:pt idx="20">
                  <c:v>2.7812417548745931</c:v>
                </c:pt>
                <c:pt idx="21">
                  <c:v>2.4106309040487153</c:v>
                </c:pt>
                <c:pt idx="22">
                  <c:v>2.1547789038849028</c:v>
                </c:pt>
                <c:pt idx="23">
                  <c:v>2.1245832709045076</c:v>
                </c:pt>
                <c:pt idx="24">
                  <c:v>2.0085129097073429</c:v>
                </c:pt>
                <c:pt idx="25">
                  <c:v>1.8098073117533762</c:v>
                </c:pt>
                <c:pt idx="26">
                  <c:v>1.8787219647595155</c:v>
                </c:pt>
                <c:pt idx="27">
                  <c:v>1.3367938795157221</c:v>
                </c:pt>
                <c:pt idx="28">
                  <c:v>1.1009435902008164</c:v>
                </c:pt>
                <c:pt idx="29">
                  <c:v>1.0646985337332997</c:v>
                </c:pt>
                <c:pt idx="30">
                  <c:v>1.1545466307422296</c:v>
                </c:pt>
                <c:pt idx="31">
                  <c:v>1.173919127999254</c:v>
                </c:pt>
                <c:pt idx="32">
                  <c:v>0.98388338439088396</c:v>
                </c:pt>
                <c:pt idx="33">
                  <c:v>0.95808094235806418</c:v>
                </c:pt>
                <c:pt idx="34">
                  <c:v>1.0195540214367056</c:v>
                </c:pt>
                <c:pt idx="35">
                  <c:v>1.0775543332937991</c:v>
                </c:pt>
                <c:pt idx="36">
                  <c:v>1.0133926652277667</c:v>
                </c:pt>
                <c:pt idx="37">
                  <c:v>1.0133926652277669</c:v>
                </c:pt>
                <c:pt idx="38">
                  <c:v>1.0133926652277667</c:v>
                </c:pt>
                <c:pt idx="39">
                  <c:v>1.0133926652277667</c:v>
                </c:pt>
                <c:pt idx="40">
                  <c:v>1.0133926652277669</c:v>
                </c:pt>
                <c:pt idx="41">
                  <c:v>1.0133926652277667</c:v>
                </c:pt>
                <c:pt idx="42">
                  <c:v>1.0133926652277669</c:v>
                </c:pt>
                <c:pt idx="43">
                  <c:v>1.0133926652277667</c:v>
                </c:pt>
                <c:pt idx="44">
                  <c:v>1.0133926652277669</c:v>
                </c:pt>
                <c:pt idx="45">
                  <c:v>1.0133926652277667</c:v>
                </c:pt>
                <c:pt idx="46">
                  <c:v>1.0133926652277674</c:v>
                </c:pt>
                <c:pt idx="47">
                  <c:v>1.0132544433141921</c:v>
                </c:pt>
                <c:pt idx="48">
                  <c:v>1.0132544433141921</c:v>
                </c:pt>
                <c:pt idx="49">
                  <c:v>1.0132544433141921</c:v>
                </c:pt>
                <c:pt idx="50">
                  <c:v>1.0132544433141921</c:v>
                </c:pt>
                <c:pt idx="51">
                  <c:v>1.0132544433141921</c:v>
                </c:pt>
                <c:pt idx="52">
                  <c:v>1.0132544433141921</c:v>
                </c:pt>
                <c:pt idx="53">
                  <c:v>1.0132544433141921</c:v>
                </c:pt>
                <c:pt idx="54">
                  <c:v>1.0132544433141921</c:v>
                </c:pt>
                <c:pt idx="55">
                  <c:v>1.0132544433141921</c:v>
                </c:pt>
                <c:pt idx="56">
                  <c:v>1.0132544433141921</c:v>
                </c:pt>
                <c:pt idx="57">
                  <c:v>1.0132544433141921</c:v>
                </c:pt>
                <c:pt idx="58">
                  <c:v>1.0132544433141921</c:v>
                </c:pt>
                <c:pt idx="59">
                  <c:v>1.0132544433141921</c:v>
                </c:pt>
                <c:pt idx="60">
                  <c:v>1.0132544433141921</c:v>
                </c:pt>
                <c:pt idx="61">
                  <c:v>1.0132544433141921</c:v>
                </c:pt>
                <c:pt idx="62">
                  <c:v>1.0132544433141921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A-41F1-A7B0-8920FF34B6EC}"/>
            </c:ext>
          </c:extLst>
        </c:ser>
        <c:ser>
          <c:idx val="1"/>
          <c:order val="1"/>
          <c:tx>
            <c:strRef>
              <c:f>'Monthly Actuals+Forecast'!$V$2</c:f>
              <c:strCache>
                <c:ptCount val="1"/>
                <c:pt idx="0">
                  <c:v>Cobalt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Actuals+Forecast'!$U$3:$U$273</c:f>
              <c:numCache>
                <c:formatCode>_(* #,##0.00_);_(* \(#,##0.00\);_(* "-"??_);_(@_)</c:formatCode>
                <c:ptCount val="271"/>
                <c:pt idx="0">
                  <c:v>0.92638260467794142</c:v>
                </c:pt>
                <c:pt idx="1">
                  <c:v>1.0054751936183486</c:v>
                </c:pt>
                <c:pt idx="2">
                  <c:v>0.99377141232568478</c:v>
                </c:pt>
                <c:pt idx="3">
                  <c:v>0.90092367969027076</c:v>
                </c:pt>
                <c:pt idx="4">
                  <c:v>0.95824171004858805</c:v>
                </c:pt>
                <c:pt idx="5">
                  <c:v>0.92313473521611278</c:v>
                </c:pt>
                <c:pt idx="6">
                  <c:v>0.87243904561475483</c:v>
                </c:pt>
                <c:pt idx="7">
                  <c:v>0.82602932314426314</c:v>
                </c:pt>
                <c:pt idx="8">
                  <c:v>0.80585261239741779</c:v>
                </c:pt>
                <c:pt idx="9">
                  <c:v>0.85557026985991425</c:v>
                </c:pt>
                <c:pt idx="10">
                  <c:v>0.97930728590950256</c:v>
                </c:pt>
                <c:pt idx="11">
                  <c:v>1.0136519323571964</c:v>
                </c:pt>
                <c:pt idx="12">
                  <c:v>1.0219019131126947</c:v>
                </c:pt>
                <c:pt idx="13">
                  <c:v>1.0821537256899592</c:v>
                </c:pt>
                <c:pt idx="14">
                  <c:v>1.0295005795980219</c:v>
                </c:pt>
                <c:pt idx="15">
                  <c:v>1.1622365466954792</c:v>
                </c:pt>
                <c:pt idx="16">
                  <c:v>1.2250866930554327</c:v>
                </c:pt>
                <c:pt idx="17">
                  <c:v>1.2094600693509754</c:v>
                </c:pt>
                <c:pt idx="18">
                  <c:v>1.2573679654100527</c:v>
                </c:pt>
                <c:pt idx="19">
                  <c:v>1.2954403375371835</c:v>
                </c:pt>
                <c:pt idx="20">
                  <c:v>1.3635241630949284</c:v>
                </c:pt>
                <c:pt idx="21">
                  <c:v>1.2427090152295797</c:v>
                </c:pt>
                <c:pt idx="22">
                  <c:v>1.212111430353719</c:v>
                </c:pt>
                <c:pt idx="23">
                  <c:v>1.1303859373987639</c:v>
                </c:pt>
                <c:pt idx="24">
                  <c:v>1.1123322388531593</c:v>
                </c:pt>
                <c:pt idx="25">
                  <c:v>1.0154419672441315</c:v>
                </c:pt>
                <c:pt idx="26">
                  <c:v>0.97785339333056254</c:v>
                </c:pt>
                <c:pt idx="27">
                  <c:v>1.0335913389700944</c:v>
                </c:pt>
                <c:pt idx="28">
                  <c:v>1.1414396225516386</c:v>
                </c:pt>
                <c:pt idx="29">
                  <c:v>1.1785226415178567</c:v>
                </c:pt>
                <c:pt idx="30">
                  <c:v>1.1567117548955086</c:v>
                </c:pt>
                <c:pt idx="31">
                  <c:v>1.0826595838849578</c:v>
                </c:pt>
                <c:pt idx="32">
                  <c:v>1.0801029492237486</c:v>
                </c:pt>
                <c:pt idx="33">
                  <c:v>1.2147676316984324</c:v>
                </c:pt>
                <c:pt idx="34">
                  <c:v>1.4150650584919087</c:v>
                </c:pt>
                <c:pt idx="35">
                  <c:v>1.411629170374981</c:v>
                </c:pt>
                <c:pt idx="36">
                  <c:v>1.3176232386726028</c:v>
                </c:pt>
                <c:pt idx="37">
                  <c:v>1.317623238672603</c:v>
                </c:pt>
                <c:pt idx="38">
                  <c:v>1.3176232386726028</c:v>
                </c:pt>
                <c:pt idx="39">
                  <c:v>1.3176232386726028</c:v>
                </c:pt>
                <c:pt idx="40">
                  <c:v>1.317623238672603</c:v>
                </c:pt>
                <c:pt idx="41">
                  <c:v>1.3176232386726028</c:v>
                </c:pt>
                <c:pt idx="42">
                  <c:v>1.317623238672603</c:v>
                </c:pt>
                <c:pt idx="43">
                  <c:v>1.3176232386726028</c:v>
                </c:pt>
                <c:pt idx="44">
                  <c:v>1.317623238672603</c:v>
                </c:pt>
                <c:pt idx="45">
                  <c:v>1.3176232386726028</c:v>
                </c:pt>
                <c:pt idx="46">
                  <c:v>1.3176232386726037</c:v>
                </c:pt>
                <c:pt idx="47">
                  <c:v>1.3170656108106138</c:v>
                </c:pt>
                <c:pt idx="48">
                  <c:v>1.3170656108106138</c:v>
                </c:pt>
                <c:pt idx="49">
                  <c:v>1.3170656108106138</c:v>
                </c:pt>
                <c:pt idx="50">
                  <c:v>1.3170656108106138</c:v>
                </c:pt>
                <c:pt idx="51">
                  <c:v>1.3170656108106138</c:v>
                </c:pt>
                <c:pt idx="52">
                  <c:v>1.3170656108106138</c:v>
                </c:pt>
                <c:pt idx="53">
                  <c:v>1.3170656108106138</c:v>
                </c:pt>
                <c:pt idx="54">
                  <c:v>1.3170656108106138</c:v>
                </c:pt>
                <c:pt idx="55">
                  <c:v>1.3170656108106138</c:v>
                </c:pt>
                <c:pt idx="56">
                  <c:v>1.3170656108106138</c:v>
                </c:pt>
                <c:pt idx="57">
                  <c:v>1.3170656108106138</c:v>
                </c:pt>
                <c:pt idx="58">
                  <c:v>1.3170656108106138</c:v>
                </c:pt>
                <c:pt idx="59">
                  <c:v>1.3170656108106138</c:v>
                </c:pt>
                <c:pt idx="60">
                  <c:v>1.3170656108106138</c:v>
                </c:pt>
                <c:pt idx="61">
                  <c:v>1.3170656108106138</c:v>
                </c:pt>
                <c:pt idx="62">
                  <c:v>1.3170656108106138</c:v>
                </c:pt>
              </c:numCache>
            </c:numRef>
          </c:cat>
          <c:val>
            <c:numRef>
              <c:f>'Monthly Actuals+Forecast'!$W$3:$W$273</c:f>
              <c:numCache>
                <c:formatCode>_(* #,##0.00_);_(* \(#,##0.00\);_(* "-"??_);_(@_)</c:formatCode>
                <c:ptCount val="271"/>
                <c:pt idx="0">
                  <c:v>0.87813383780412368</c:v>
                </c:pt>
                <c:pt idx="1">
                  <c:v>1.0100925007816173</c:v>
                </c:pt>
                <c:pt idx="2">
                  <c:v>1.0514741436740622</c:v>
                </c:pt>
                <c:pt idx="3">
                  <c:v>1.0646826020796745</c:v>
                </c:pt>
                <c:pt idx="4">
                  <c:v>1.1025609880161704</c:v>
                </c:pt>
                <c:pt idx="5">
                  <c:v>1.0802875950641271</c:v>
                </c:pt>
                <c:pt idx="6">
                  <c:v>1.0573040687003894</c:v>
                </c:pt>
                <c:pt idx="7">
                  <c:v>1.0376029427493527</c:v>
                </c:pt>
                <c:pt idx="8">
                  <c:v>1.0576400590744652</c:v>
                </c:pt>
                <c:pt idx="9">
                  <c:v>1.1094353952525948</c:v>
                </c:pt>
                <c:pt idx="10">
                  <c:v>1.2021426304588758</c:v>
                </c:pt>
                <c:pt idx="11">
                  <c:v>1.2216288671688724</c:v>
                </c:pt>
                <c:pt idx="12">
                  <c:v>1.2613767493362089</c:v>
                </c:pt>
                <c:pt idx="13">
                  <c:v>1.2666063903050868</c:v>
                </c:pt>
                <c:pt idx="14">
                  <c:v>1.2620766244624768</c:v>
                </c:pt>
                <c:pt idx="15">
                  <c:v>1.3138755967399138</c:v>
                </c:pt>
                <c:pt idx="16">
                  <c:v>1.2993093596606309</c:v>
                </c:pt>
                <c:pt idx="17">
                  <c:v>1.2610753019055525</c:v>
                </c:pt>
                <c:pt idx="18">
                  <c:v>1.269015399112686</c:v>
                </c:pt>
                <c:pt idx="19">
                  <c:v>1.2659000674445819</c:v>
                </c:pt>
                <c:pt idx="20">
                  <c:v>1.2905850171392319</c:v>
                </c:pt>
                <c:pt idx="21">
                  <c:v>1.159462012229</c:v>
                </c:pt>
                <c:pt idx="22">
                  <c:v>1.1207837563212735</c:v>
                </c:pt>
                <c:pt idx="23">
                  <c:v>1.1171234293882983</c:v>
                </c:pt>
                <c:pt idx="24">
                  <c:v>1.1534699292142387</c:v>
                </c:pt>
                <c:pt idx="25">
                  <c:v>1.1492220378157454</c:v>
                </c:pt>
                <c:pt idx="26">
                  <c:v>1.1308898821138054</c:v>
                </c:pt>
                <c:pt idx="27">
                  <c:v>1.1007930319724979</c:v>
                </c:pt>
                <c:pt idx="28">
                  <c:v>1.1650324233513343</c:v>
                </c:pt>
                <c:pt idx="29">
                  <c:v>1.1971029756788061</c:v>
                </c:pt>
                <c:pt idx="30">
                  <c:v>1.1960037067537961</c:v>
                </c:pt>
                <c:pt idx="31">
                  <c:v>1.1186607711184318</c:v>
                </c:pt>
                <c:pt idx="32">
                  <c:v>1.0889913349376499</c:v>
                </c:pt>
                <c:pt idx="33">
                  <c:v>1.1022451191685898</c:v>
                </c:pt>
                <c:pt idx="34">
                  <c:v>1.0592171854388508</c:v>
                </c:pt>
                <c:pt idx="35">
                  <c:v>1.0755677772086847</c:v>
                </c:pt>
                <c:pt idx="36">
                  <c:v>1.0815636895762724</c:v>
                </c:pt>
                <c:pt idx="37">
                  <c:v>1.0815636895762724</c:v>
                </c:pt>
                <c:pt idx="38">
                  <c:v>1.0815636895762724</c:v>
                </c:pt>
                <c:pt idx="39">
                  <c:v>1.0815636895762724</c:v>
                </c:pt>
                <c:pt idx="40">
                  <c:v>1.0815636895762724</c:v>
                </c:pt>
                <c:pt idx="41">
                  <c:v>1.0815636895762724</c:v>
                </c:pt>
                <c:pt idx="42">
                  <c:v>1.0815636895762724</c:v>
                </c:pt>
                <c:pt idx="43">
                  <c:v>1.0815636895762724</c:v>
                </c:pt>
                <c:pt idx="44">
                  <c:v>1.0815636895762724</c:v>
                </c:pt>
                <c:pt idx="45">
                  <c:v>1.0815636895762724</c:v>
                </c:pt>
                <c:pt idx="46">
                  <c:v>1.0815636895762724</c:v>
                </c:pt>
                <c:pt idx="47">
                  <c:v>1.0816067624220234</c:v>
                </c:pt>
                <c:pt idx="48">
                  <c:v>1.0816067624220234</c:v>
                </c:pt>
                <c:pt idx="49">
                  <c:v>1.0816067624220234</c:v>
                </c:pt>
                <c:pt idx="50">
                  <c:v>1.0816067624220234</c:v>
                </c:pt>
                <c:pt idx="51">
                  <c:v>1.0816067624220234</c:v>
                </c:pt>
                <c:pt idx="52">
                  <c:v>1.0816067624220234</c:v>
                </c:pt>
                <c:pt idx="53">
                  <c:v>1.0816067624220234</c:v>
                </c:pt>
                <c:pt idx="54">
                  <c:v>1.0816067624220234</c:v>
                </c:pt>
                <c:pt idx="55">
                  <c:v>1.0816067624220234</c:v>
                </c:pt>
                <c:pt idx="56">
                  <c:v>1.0816067624220234</c:v>
                </c:pt>
                <c:pt idx="57">
                  <c:v>1.0816067624220234</c:v>
                </c:pt>
                <c:pt idx="58">
                  <c:v>1.0816067624220234</c:v>
                </c:pt>
                <c:pt idx="59">
                  <c:v>1.0816067624220234</c:v>
                </c:pt>
                <c:pt idx="60">
                  <c:v>1.0816067624220234</c:v>
                </c:pt>
                <c:pt idx="61">
                  <c:v>1.0816067624220234</c:v>
                </c:pt>
                <c:pt idx="62">
                  <c:v>1.0816067624220234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A-41F1-A7B0-8920FF34B6EC}"/>
            </c:ext>
          </c:extLst>
        </c:ser>
        <c:ser>
          <c:idx val="2"/>
          <c:order val="2"/>
          <c:tx>
            <c:strRef>
              <c:f>'Monthly Actuals+Forecast'!$W$2</c:f>
              <c:strCache>
                <c:ptCount val="1"/>
                <c:pt idx="0">
                  <c:v>Copper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'Monthly Actuals+Forecast'!$U$3:$U$273</c:f>
              <c:numCache>
                <c:formatCode>_(* #,##0.00_);_(* \(#,##0.00\);_(* "-"??_);_(@_)</c:formatCode>
                <c:ptCount val="271"/>
                <c:pt idx="0">
                  <c:v>0.92638260467794142</c:v>
                </c:pt>
                <c:pt idx="1">
                  <c:v>1.0054751936183486</c:v>
                </c:pt>
                <c:pt idx="2">
                  <c:v>0.99377141232568478</c:v>
                </c:pt>
                <c:pt idx="3">
                  <c:v>0.90092367969027076</c:v>
                </c:pt>
                <c:pt idx="4">
                  <c:v>0.95824171004858805</c:v>
                </c:pt>
                <c:pt idx="5">
                  <c:v>0.92313473521611278</c:v>
                </c:pt>
                <c:pt idx="6">
                  <c:v>0.87243904561475483</c:v>
                </c:pt>
                <c:pt idx="7">
                  <c:v>0.82602932314426314</c:v>
                </c:pt>
                <c:pt idx="8">
                  <c:v>0.80585261239741779</c:v>
                </c:pt>
                <c:pt idx="9">
                  <c:v>0.85557026985991425</c:v>
                </c:pt>
                <c:pt idx="10">
                  <c:v>0.97930728590950256</c:v>
                </c:pt>
                <c:pt idx="11">
                  <c:v>1.0136519323571964</c:v>
                </c:pt>
                <c:pt idx="12">
                  <c:v>1.0219019131126947</c:v>
                </c:pt>
                <c:pt idx="13">
                  <c:v>1.0821537256899592</c:v>
                </c:pt>
                <c:pt idx="14">
                  <c:v>1.0295005795980219</c:v>
                </c:pt>
                <c:pt idx="15">
                  <c:v>1.1622365466954792</c:v>
                </c:pt>
                <c:pt idx="16">
                  <c:v>1.2250866930554327</c:v>
                </c:pt>
                <c:pt idx="17">
                  <c:v>1.2094600693509754</c:v>
                </c:pt>
                <c:pt idx="18">
                  <c:v>1.2573679654100527</c:v>
                </c:pt>
                <c:pt idx="19">
                  <c:v>1.2954403375371835</c:v>
                </c:pt>
                <c:pt idx="20">
                  <c:v>1.3635241630949284</c:v>
                </c:pt>
                <c:pt idx="21">
                  <c:v>1.2427090152295797</c:v>
                </c:pt>
                <c:pt idx="22">
                  <c:v>1.212111430353719</c:v>
                </c:pt>
                <c:pt idx="23">
                  <c:v>1.1303859373987639</c:v>
                </c:pt>
                <c:pt idx="24">
                  <c:v>1.1123322388531593</c:v>
                </c:pt>
                <c:pt idx="25">
                  <c:v>1.0154419672441315</c:v>
                </c:pt>
                <c:pt idx="26">
                  <c:v>0.97785339333056254</c:v>
                </c:pt>
                <c:pt idx="27">
                  <c:v>1.0335913389700944</c:v>
                </c:pt>
                <c:pt idx="28">
                  <c:v>1.1414396225516386</c:v>
                </c:pt>
                <c:pt idx="29">
                  <c:v>1.1785226415178567</c:v>
                </c:pt>
                <c:pt idx="30">
                  <c:v>1.1567117548955086</c:v>
                </c:pt>
                <c:pt idx="31">
                  <c:v>1.0826595838849578</c:v>
                </c:pt>
                <c:pt idx="32">
                  <c:v>1.0801029492237486</c:v>
                </c:pt>
                <c:pt idx="33">
                  <c:v>1.2147676316984324</c:v>
                </c:pt>
                <c:pt idx="34">
                  <c:v>1.4150650584919087</c:v>
                </c:pt>
                <c:pt idx="35">
                  <c:v>1.411629170374981</c:v>
                </c:pt>
                <c:pt idx="36">
                  <c:v>1.3176232386726028</c:v>
                </c:pt>
                <c:pt idx="37">
                  <c:v>1.317623238672603</c:v>
                </c:pt>
                <c:pt idx="38">
                  <c:v>1.3176232386726028</c:v>
                </c:pt>
                <c:pt idx="39">
                  <c:v>1.3176232386726028</c:v>
                </c:pt>
                <c:pt idx="40">
                  <c:v>1.317623238672603</c:v>
                </c:pt>
                <c:pt idx="41">
                  <c:v>1.3176232386726028</c:v>
                </c:pt>
                <c:pt idx="42">
                  <c:v>1.317623238672603</c:v>
                </c:pt>
                <c:pt idx="43">
                  <c:v>1.3176232386726028</c:v>
                </c:pt>
                <c:pt idx="44">
                  <c:v>1.317623238672603</c:v>
                </c:pt>
                <c:pt idx="45">
                  <c:v>1.3176232386726028</c:v>
                </c:pt>
                <c:pt idx="46">
                  <c:v>1.3176232386726037</c:v>
                </c:pt>
                <c:pt idx="47">
                  <c:v>1.3170656108106138</c:v>
                </c:pt>
                <c:pt idx="48">
                  <c:v>1.3170656108106138</c:v>
                </c:pt>
                <c:pt idx="49">
                  <c:v>1.3170656108106138</c:v>
                </c:pt>
                <c:pt idx="50">
                  <c:v>1.3170656108106138</c:v>
                </c:pt>
                <c:pt idx="51">
                  <c:v>1.3170656108106138</c:v>
                </c:pt>
                <c:pt idx="52">
                  <c:v>1.3170656108106138</c:v>
                </c:pt>
                <c:pt idx="53">
                  <c:v>1.3170656108106138</c:v>
                </c:pt>
                <c:pt idx="54">
                  <c:v>1.3170656108106138</c:v>
                </c:pt>
                <c:pt idx="55">
                  <c:v>1.3170656108106138</c:v>
                </c:pt>
                <c:pt idx="56">
                  <c:v>1.3170656108106138</c:v>
                </c:pt>
                <c:pt idx="57">
                  <c:v>1.3170656108106138</c:v>
                </c:pt>
                <c:pt idx="58">
                  <c:v>1.3170656108106138</c:v>
                </c:pt>
                <c:pt idx="59">
                  <c:v>1.3170656108106138</c:v>
                </c:pt>
                <c:pt idx="60">
                  <c:v>1.3170656108106138</c:v>
                </c:pt>
                <c:pt idx="61">
                  <c:v>1.3170656108106138</c:v>
                </c:pt>
                <c:pt idx="62">
                  <c:v>1.3170656108106138</c:v>
                </c:pt>
              </c:numCache>
            </c:numRef>
          </c:cat>
          <c:val>
            <c:numRef>
              <c:f>'Monthly Actuals+Forecast'!$X$3:$X$273</c:f>
              <c:numCache>
                <c:formatCode>_(* #,##0.00_);_(* \(#,##0.00\);_(* "-"??_);_(@_)</c:formatCode>
                <c:ptCount val="271"/>
                <c:pt idx="0">
                  <c:v>1.0172384226226028</c:v>
                </c:pt>
                <c:pt idx="1">
                  <c:v>1.0608532017939443</c:v>
                </c:pt>
                <c:pt idx="2">
                  <c:v>1.0579979723600168</c:v>
                </c:pt>
                <c:pt idx="3">
                  <c:v>1.0947765429515757</c:v>
                </c:pt>
                <c:pt idx="4">
                  <c:v>1.1351336280696742</c:v>
                </c:pt>
                <c:pt idx="5">
                  <c:v>1.1625003361850976</c:v>
                </c:pt>
                <c:pt idx="6">
                  <c:v>1.180460993549765</c:v>
                </c:pt>
                <c:pt idx="7">
                  <c:v>1.1701895336451009</c:v>
                </c:pt>
                <c:pt idx="8">
                  <c:v>1.1533598566410894</c:v>
                </c:pt>
                <c:pt idx="9">
                  <c:v>1.1637559220090192</c:v>
                </c:pt>
                <c:pt idx="10">
                  <c:v>1.2410730606137583</c:v>
                </c:pt>
                <c:pt idx="11">
                  <c:v>1.2841023043780728</c:v>
                </c:pt>
                <c:pt idx="12">
                  <c:v>1.3024014436860469</c:v>
                </c:pt>
                <c:pt idx="13">
                  <c:v>1.2844364234521393</c:v>
                </c:pt>
                <c:pt idx="14">
                  <c:v>1.2659214909287415</c:v>
                </c:pt>
                <c:pt idx="15">
                  <c:v>1.3538094675572452</c:v>
                </c:pt>
                <c:pt idx="16">
                  <c:v>1.3357291266211402</c:v>
                </c:pt>
                <c:pt idx="17">
                  <c:v>1.2694592878488919</c:v>
                </c:pt>
                <c:pt idx="18">
                  <c:v>1.3733111708830867</c:v>
                </c:pt>
                <c:pt idx="19">
                  <c:v>1.4003003172532726</c:v>
                </c:pt>
                <c:pt idx="20">
                  <c:v>1.369573271633888</c:v>
                </c:pt>
                <c:pt idx="21">
                  <c:v>1.283158169885612</c:v>
                </c:pt>
                <c:pt idx="22">
                  <c:v>1.250493233636643</c:v>
                </c:pt>
                <c:pt idx="23">
                  <c:v>1.2367381137359708</c:v>
                </c:pt>
                <c:pt idx="24">
                  <c:v>1.2435691587880917</c:v>
                </c:pt>
                <c:pt idx="25">
                  <c:v>1.1846214927789804</c:v>
                </c:pt>
                <c:pt idx="26">
                  <c:v>1.1807684504208393</c:v>
                </c:pt>
                <c:pt idx="27">
                  <c:v>1.1284617002148229</c:v>
                </c:pt>
                <c:pt idx="28">
                  <c:v>1.1368148093908672</c:v>
                </c:pt>
                <c:pt idx="29">
                  <c:v>1.1445715325602515</c:v>
                </c:pt>
                <c:pt idx="30">
                  <c:v>1.1303499030375512</c:v>
                </c:pt>
                <c:pt idx="31">
                  <c:v>1.0853299050515373</c:v>
                </c:pt>
                <c:pt idx="32">
                  <c:v>1.0723338639898283</c:v>
                </c:pt>
                <c:pt idx="33">
                  <c:v>1.0960239016506423</c:v>
                </c:pt>
                <c:pt idx="34">
                  <c:v>1.0642969439335785</c:v>
                </c:pt>
                <c:pt idx="35">
                  <c:v>1.0766211593860289</c:v>
                </c:pt>
                <c:pt idx="36">
                  <c:v>1.0787070695438057</c:v>
                </c:pt>
                <c:pt idx="37">
                  <c:v>1.0787070695438057</c:v>
                </c:pt>
                <c:pt idx="38">
                  <c:v>1.0787070695438057</c:v>
                </c:pt>
                <c:pt idx="39">
                  <c:v>1.0787070695438057</c:v>
                </c:pt>
                <c:pt idx="40">
                  <c:v>1.0787070695438057</c:v>
                </c:pt>
                <c:pt idx="41">
                  <c:v>1.0787070695438057</c:v>
                </c:pt>
                <c:pt idx="42">
                  <c:v>1.0787070695438057</c:v>
                </c:pt>
                <c:pt idx="43">
                  <c:v>1.0787070695438057</c:v>
                </c:pt>
                <c:pt idx="44">
                  <c:v>1.0787070695438057</c:v>
                </c:pt>
                <c:pt idx="45">
                  <c:v>1.0787070695438057</c:v>
                </c:pt>
                <c:pt idx="46">
                  <c:v>1.0787070695438064</c:v>
                </c:pt>
                <c:pt idx="47">
                  <c:v>1.0786999114645324</c:v>
                </c:pt>
                <c:pt idx="48">
                  <c:v>1.0786999114645324</c:v>
                </c:pt>
                <c:pt idx="49">
                  <c:v>1.0786999114645324</c:v>
                </c:pt>
                <c:pt idx="50">
                  <c:v>1.0786999114645324</c:v>
                </c:pt>
                <c:pt idx="51">
                  <c:v>1.0786999114645324</c:v>
                </c:pt>
                <c:pt idx="52">
                  <c:v>1.0786999114645324</c:v>
                </c:pt>
                <c:pt idx="53">
                  <c:v>1.0786999114645324</c:v>
                </c:pt>
                <c:pt idx="54">
                  <c:v>1.0786999114645324</c:v>
                </c:pt>
                <c:pt idx="55">
                  <c:v>1.0786999114645324</c:v>
                </c:pt>
                <c:pt idx="56">
                  <c:v>1.0786999114645324</c:v>
                </c:pt>
                <c:pt idx="57">
                  <c:v>1.0786999114645324</c:v>
                </c:pt>
                <c:pt idx="58">
                  <c:v>1.0786999114645324</c:v>
                </c:pt>
                <c:pt idx="59">
                  <c:v>1.0786999114645324</c:v>
                </c:pt>
                <c:pt idx="60">
                  <c:v>1.0786999114645324</c:v>
                </c:pt>
                <c:pt idx="61">
                  <c:v>1.0786999114645324</c:v>
                </c:pt>
                <c:pt idx="62">
                  <c:v>1.0786999114645324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5A-41F1-A7B0-8920FF34B6EC}"/>
            </c:ext>
          </c:extLst>
        </c:ser>
        <c:ser>
          <c:idx val="3"/>
          <c:order val="3"/>
          <c:tx>
            <c:strRef>
              <c:f>'Monthly Actuals+Forecast'!$X$2</c:f>
              <c:strCache>
                <c:ptCount val="1"/>
                <c:pt idx="0">
                  <c:v>Aluminum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'Monthly Actuals+Forecast'!$U$3:$U$273</c:f>
              <c:numCache>
                <c:formatCode>_(* #,##0.00_);_(* \(#,##0.00\);_(* "-"??_);_(@_)</c:formatCode>
                <c:ptCount val="271"/>
                <c:pt idx="0">
                  <c:v>0.92638260467794142</c:v>
                </c:pt>
                <c:pt idx="1">
                  <c:v>1.0054751936183486</c:v>
                </c:pt>
                <c:pt idx="2">
                  <c:v>0.99377141232568478</c:v>
                </c:pt>
                <c:pt idx="3">
                  <c:v>0.90092367969027076</c:v>
                </c:pt>
                <c:pt idx="4">
                  <c:v>0.95824171004858805</c:v>
                </c:pt>
                <c:pt idx="5">
                  <c:v>0.92313473521611278</c:v>
                </c:pt>
                <c:pt idx="6">
                  <c:v>0.87243904561475483</c:v>
                </c:pt>
                <c:pt idx="7">
                  <c:v>0.82602932314426314</c:v>
                </c:pt>
                <c:pt idx="8">
                  <c:v>0.80585261239741779</c:v>
                </c:pt>
                <c:pt idx="9">
                  <c:v>0.85557026985991425</c:v>
                </c:pt>
                <c:pt idx="10">
                  <c:v>0.97930728590950256</c:v>
                </c:pt>
                <c:pt idx="11">
                  <c:v>1.0136519323571964</c:v>
                </c:pt>
                <c:pt idx="12">
                  <c:v>1.0219019131126947</c:v>
                </c:pt>
                <c:pt idx="13">
                  <c:v>1.0821537256899592</c:v>
                </c:pt>
                <c:pt idx="14">
                  <c:v>1.0295005795980219</c:v>
                </c:pt>
                <c:pt idx="15">
                  <c:v>1.1622365466954792</c:v>
                </c:pt>
                <c:pt idx="16">
                  <c:v>1.2250866930554327</c:v>
                </c:pt>
                <c:pt idx="17">
                  <c:v>1.2094600693509754</c:v>
                </c:pt>
                <c:pt idx="18">
                  <c:v>1.2573679654100527</c:v>
                </c:pt>
                <c:pt idx="19">
                  <c:v>1.2954403375371835</c:v>
                </c:pt>
                <c:pt idx="20">
                  <c:v>1.3635241630949284</c:v>
                </c:pt>
                <c:pt idx="21">
                  <c:v>1.2427090152295797</c:v>
                </c:pt>
                <c:pt idx="22">
                  <c:v>1.212111430353719</c:v>
                </c:pt>
                <c:pt idx="23">
                  <c:v>1.1303859373987639</c:v>
                </c:pt>
                <c:pt idx="24">
                  <c:v>1.1123322388531593</c:v>
                </c:pt>
                <c:pt idx="25">
                  <c:v>1.0154419672441315</c:v>
                </c:pt>
                <c:pt idx="26">
                  <c:v>0.97785339333056254</c:v>
                </c:pt>
                <c:pt idx="27">
                  <c:v>1.0335913389700944</c:v>
                </c:pt>
                <c:pt idx="28">
                  <c:v>1.1414396225516386</c:v>
                </c:pt>
                <c:pt idx="29">
                  <c:v>1.1785226415178567</c:v>
                </c:pt>
                <c:pt idx="30">
                  <c:v>1.1567117548955086</c:v>
                </c:pt>
                <c:pt idx="31">
                  <c:v>1.0826595838849578</c:v>
                </c:pt>
                <c:pt idx="32">
                  <c:v>1.0801029492237486</c:v>
                </c:pt>
                <c:pt idx="33">
                  <c:v>1.2147676316984324</c:v>
                </c:pt>
                <c:pt idx="34">
                  <c:v>1.4150650584919087</c:v>
                </c:pt>
                <c:pt idx="35">
                  <c:v>1.411629170374981</c:v>
                </c:pt>
                <c:pt idx="36">
                  <c:v>1.3176232386726028</c:v>
                </c:pt>
                <c:pt idx="37">
                  <c:v>1.317623238672603</c:v>
                </c:pt>
                <c:pt idx="38">
                  <c:v>1.3176232386726028</c:v>
                </c:pt>
                <c:pt idx="39">
                  <c:v>1.3176232386726028</c:v>
                </c:pt>
                <c:pt idx="40">
                  <c:v>1.317623238672603</c:v>
                </c:pt>
                <c:pt idx="41">
                  <c:v>1.3176232386726028</c:v>
                </c:pt>
                <c:pt idx="42">
                  <c:v>1.317623238672603</c:v>
                </c:pt>
                <c:pt idx="43">
                  <c:v>1.3176232386726028</c:v>
                </c:pt>
                <c:pt idx="44">
                  <c:v>1.317623238672603</c:v>
                </c:pt>
                <c:pt idx="45">
                  <c:v>1.3176232386726028</c:v>
                </c:pt>
                <c:pt idx="46">
                  <c:v>1.3176232386726037</c:v>
                </c:pt>
                <c:pt idx="47">
                  <c:v>1.3170656108106138</c:v>
                </c:pt>
                <c:pt idx="48">
                  <c:v>1.3170656108106138</c:v>
                </c:pt>
                <c:pt idx="49">
                  <c:v>1.3170656108106138</c:v>
                </c:pt>
                <c:pt idx="50">
                  <c:v>1.3170656108106138</c:v>
                </c:pt>
                <c:pt idx="51">
                  <c:v>1.3170656108106138</c:v>
                </c:pt>
                <c:pt idx="52">
                  <c:v>1.3170656108106138</c:v>
                </c:pt>
                <c:pt idx="53">
                  <c:v>1.3170656108106138</c:v>
                </c:pt>
                <c:pt idx="54">
                  <c:v>1.3170656108106138</c:v>
                </c:pt>
                <c:pt idx="55">
                  <c:v>1.3170656108106138</c:v>
                </c:pt>
                <c:pt idx="56">
                  <c:v>1.3170656108106138</c:v>
                </c:pt>
                <c:pt idx="57">
                  <c:v>1.3170656108106138</c:v>
                </c:pt>
                <c:pt idx="58">
                  <c:v>1.3170656108106138</c:v>
                </c:pt>
                <c:pt idx="59">
                  <c:v>1.3170656108106138</c:v>
                </c:pt>
                <c:pt idx="60">
                  <c:v>1.3170656108106138</c:v>
                </c:pt>
                <c:pt idx="61">
                  <c:v>1.3170656108106138</c:v>
                </c:pt>
                <c:pt idx="62">
                  <c:v>1.3170656108106138</c:v>
                </c:pt>
              </c:numCache>
            </c:numRef>
          </c:cat>
          <c:val>
            <c:numRef>
              <c:f>'Monthly Actuals+Forecast'!$Y$3:$Y$273</c:f>
              <c:numCache>
                <c:formatCode>_(* #,##0.00_);_(* \(#,##0.00\);_(* "-"??_);_(@_)</c:formatCode>
                <c:ptCount val="271"/>
                <c:pt idx="0">
                  <c:v>0.90141290322580636</c:v>
                </c:pt>
                <c:pt idx="1">
                  <c:v>0.94207652173913037</c:v>
                </c:pt>
                <c:pt idx="2">
                  <c:v>1.0094008415147264</c:v>
                </c:pt>
                <c:pt idx="3">
                  <c:v>1.0013203366058907</c:v>
                </c:pt>
                <c:pt idx="4">
                  <c:v>0.98190590062111816</c:v>
                </c:pt>
                <c:pt idx="5">
                  <c:v>0.98284760869565213</c:v>
                </c:pt>
                <c:pt idx="6">
                  <c:v>0.95807327246376817</c:v>
                </c:pt>
                <c:pt idx="7">
                  <c:v>0.9757013071528754</c:v>
                </c:pt>
                <c:pt idx="8">
                  <c:v>0.96397464637681163</c:v>
                </c:pt>
                <c:pt idx="9">
                  <c:v>0.97673819971949527</c:v>
                </c:pt>
                <c:pt idx="10">
                  <c:v>0.95464494446002846</c:v>
                </c:pt>
                <c:pt idx="11">
                  <c:v>0.96239930782608696</c:v>
                </c:pt>
                <c:pt idx="12">
                  <c:v>0.98193220252454405</c:v>
                </c:pt>
                <c:pt idx="13">
                  <c:v>0.98102973362318857</c:v>
                </c:pt>
                <c:pt idx="14">
                  <c:v>0.98179365357643789</c:v>
                </c:pt>
                <c:pt idx="15">
                  <c:v>0.96506092454417958</c:v>
                </c:pt>
                <c:pt idx="16">
                  <c:v>0.93865268540372671</c:v>
                </c:pt>
                <c:pt idx="17">
                  <c:v>0.92181318373071508</c:v>
                </c:pt>
                <c:pt idx="18">
                  <c:v>0.93554144927536231</c:v>
                </c:pt>
                <c:pt idx="19">
                  <c:v>0.95375481318373068</c:v>
                </c:pt>
                <c:pt idx="20">
                  <c:v>0.95689418724637665</c:v>
                </c:pt>
                <c:pt idx="21">
                  <c:v>0.96865392314165499</c:v>
                </c:pt>
                <c:pt idx="22">
                  <c:v>0.96535976465638151</c:v>
                </c:pt>
                <c:pt idx="23">
                  <c:v>0.97405502956521728</c:v>
                </c:pt>
                <c:pt idx="24">
                  <c:v>0.9804387932678823</c:v>
                </c:pt>
                <c:pt idx="25">
                  <c:v>0.98511091130434769</c:v>
                </c:pt>
                <c:pt idx="26">
                  <c:v>0.9755566981767182</c:v>
                </c:pt>
                <c:pt idx="27">
                  <c:v>0.94763568667601705</c:v>
                </c:pt>
                <c:pt idx="28">
                  <c:v>0.95920857236024848</c:v>
                </c:pt>
                <c:pt idx="29">
                  <c:v>0.96637347180925648</c:v>
                </c:pt>
                <c:pt idx="30">
                  <c:v>0.97120809942029029</c:v>
                </c:pt>
                <c:pt idx="31">
                  <c:v>0.95681471753155689</c:v>
                </c:pt>
                <c:pt idx="32">
                  <c:v>0.93968583333333344</c:v>
                </c:pt>
                <c:pt idx="33">
                  <c:v>0.94107127854137429</c:v>
                </c:pt>
                <c:pt idx="34">
                  <c:v>0.92362690042075712</c:v>
                </c:pt>
                <c:pt idx="35">
                  <c:v>0.93132146466316235</c:v>
                </c:pt>
                <c:pt idx="36">
                  <c:v>0.93304142704252224</c:v>
                </c:pt>
                <c:pt idx="37">
                  <c:v>0.93304142704252224</c:v>
                </c:pt>
                <c:pt idx="38">
                  <c:v>0.93304142704252224</c:v>
                </c:pt>
                <c:pt idx="39">
                  <c:v>0.93304142704252224</c:v>
                </c:pt>
                <c:pt idx="40">
                  <c:v>0.93304142704252224</c:v>
                </c:pt>
                <c:pt idx="41">
                  <c:v>0.93304142704252224</c:v>
                </c:pt>
                <c:pt idx="42">
                  <c:v>0.93304142704252224</c:v>
                </c:pt>
                <c:pt idx="43">
                  <c:v>0.93304142704252224</c:v>
                </c:pt>
                <c:pt idx="44">
                  <c:v>0.93304142704252224</c:v>
                </c:pt>
                <c:pt idx="45">
                  <c:v>0.93304142704252224</c:v>
                </c:pt>
                <c:pt idx="46">
                  <c:v>0.93304142704252224</c:v>
                </c:pt>
                <c:pt idx="47">
                  <c:v>0.93304142704252224</c:v>
                </c:pt>
                <c:pt idx="48">
                  <c:v>0.93304142704252224</c:v>
                </c:pt>
                <c:pt idx="49">
                  <c:v>0.93304142704252224</c:v>
                </c:pt>
                <c:pt idx="50">
                  <c:v>0.93304142704252224</c:v>
                </c:pt>
                <c:pt idx="51">
                  <c:v>0.93304142704252224</c:v>
                </c:pt>
                <c:pt idx="52">
                  <c:v>0.93304142704252224</c:v>
                </c:pt>
                <c:pt idx="53">
                  <c:v>0.93304142704252224</c:v>
                </c:pt>
                <c:pt idx="54">
                  <c:v>0.93304142704252224</c:v>
                </c:pt>
                <c:pt idx="55">
                  <c:v>0.93304142704252224</c:v>
                </c:pt>
                <c:pt idx="56">
                  <c:v>0.93304142704252224</c:v>
                </c:pt>
                <c:pt idx="57">
                  <c:v>0.93304142704252224</c:v>
                </c:pt>
                <c:pt idx="58">
                  <c:v>0.93304142704252224</c:v>
                </c:pt>
                <c:pt idx="59">
                  <c:v>0.93304142704252224</c:v>
                </c:pt>
                <c:pt idx="60">
                  <c:v>0.93304142704252224</c:v>
                </c:pt>
                <c:pt idx="61">
                  <c:v>0.93304142704252224</c:v>
                </c:pt>
                <c:pt idx="62">
                  <c:v>0.93304142704252269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5A-41F1-A7B0-8920FF34B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043648"/>
        <c:axId val="1356044064"/>
      </c:lineChart>
      <c:catAx>
        <c:axId val="1356043648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044064"/>
        <c:crosses val="autoZero"/>
        <c:auto val="1"/>
        <c:lblAlgn val="ctr"/>
        <c:lblOffset val="100"/>
        <c:noMultiLvlLbl val="1"/>
      </c:catAx>
      <c:valAx>
        <c:axId val="135604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04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[Metals and FX Rate Master - Latest.xlsx]Summary!PivotTable1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Summary!$F$35:$F$36</c:f>
              <c:strCache>
                <c:ptCount val="1"/>
                <c:pt idx="0">
                  <c:v>Aluminum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Summary!$E$37:$E$99</c:f>
              <c:strCache>
                <c:ptCount val="63"/>
                <c:pt idx="0">
                  <c:v>10/1/2016</c:v>
                </c:pt>
                <c:pt idx="1">
                  <c:v>11/1/2016</c:v>
                </c:pt>
                <c:pt idx="2">
                  <c:v>12/1/2016</c:v>
                </c:pt>
                <c:pt idx="3">
                  <c:v>1/1/2017</c:v>
                </c:pt>
                <c:pt idx="4">
                  <c:v>2/1/2017</c:v>
                </c:pt>
                <c:pt idx="5">
                  <c:v>3/1/2017</c:v>
                </c:pt>
                <c:pt idx="6">
                  <c:v>4/1/2017</c:v>
                </c:pt>
                <c:pt idx="7">
                  <c:v>5/1/2017</c:v>
                </c:pt>
                <c:pt idx="8">
                  <c:v>6/1/2017</c:v>
                </c:pt>
                <c:pt idx="9">
                  <c:v>7/1/2017</c:v>
                </c:pt>
                <c:pt idx="10">
                  <c:v>8/1/2017</c:v>
                </c:pt>
                <c:pt idx="11">
                  <c:v>9/1/2017</c:v>
                </c:pt>
                <c:pt idx="12">
                  <c:v>10/1/2017</c:v>
                </c:pt>
                <c:pt idx="13">
                  <c:v>11/1/2017</c:v>
                </c:pt>
                <c:pt idx="14">
                  <c:v>12/1/2017</c:v>
                </c:pt>
                <c:pt idx="15">
                  <c:v>1/1/2018</c:v>
                </c:pt>
                <c:pt idx="16">
                  <c:v>2/1/2018</c:v>
                </c:pt>
                <c:pt idx="17">
                  <c:v>3/1/2018</c:v>
                </c:pt>
                <c:pt idx="18">
                  <c:v>4/1/2018</c:v>
                </c:pt>
                <c:pt idx="19">
                  <c:v>5/1/2018</c:v>
                </c:pt>
                <c:pt idx="20">
                  <c:v>6/1/2018</c:v>
                </c:pt>
                <c:pt idx="21">
                  <c:v>7/1/2018</c:v>
                </c:pt>
                <c:pt idx="22">
                  <c:v>8/1/2018</c:v>
                </c:pt>
                <c:pt idx="23">
                  <c:v>9/1/2018</c:v>
                </c:pt>
                <c:pt idx="24">
                  <c:v>10/1/2018</c:v>
                </c:pt>
                <c:pt idx="25">
                  <c:v>11/1/2018</c:v>
                </c:pt>
                <c:pt idx="26">
                  <c:v>12/1/2018</c:v>
                </c:pt>
                <c:pt idx="27">
                  <c:v>1/1/2019</c:v>
                </c:pt>
                <c:pt idx="28">
                  <c:v>2/1/2019</c:v>
                </c:pt>
                <c:pt idx="29">
                  <c:v>3/1/2019</c:v>
                </c:pt>
                <c:pt idx="30">
                  <c:v>4/1/2019</c:v>
                </c:pt>
                <c:pt idx="31">
                  <c:v>5/1/2019</c:v>
                </c:pt>
                <c:pt idx="32">
                  <c:v>6/1/2019</c:v>
                </c:pt>
                <c:pt idx="33">
                  <c:v>7/1/2019</c:v>
                </c:pt>
                <c:pt idx="34">
                  <c:v>8/1/2019</c:v>
                </c:pt>
                <c:pt idx="35">
                  <c:v>9/1/2019</c:v>
                </c:pt>
                <c:pt idx="36">
                  <c:v>10/1/2019</c:v>
                </c:pt>
                <c:pt idx="37">
                  <c:v>11/1/2019</c:v>
                </c:pt>
                <c:pt idx="38">
                  <c:v>12/1/2019</c:v>
                </c:pt>
                <c:pt idx="39">
                  <c:v>1/1/2020</c:v>
                </c:pt>
                <c:pt idx="40">
                  <c:v>2/1/2020</c:v>
                </c:pt>
                <c:pt idx="41">
                  <c:v>3/1/2020</c:v>
                </c:pt>
                <c:pt idx="42">
                  <c:v>4/1/2020</c:v>
                </c:pt>
                <c:pt idx="43">
                  <c:v>5/1/2020</c:v>
                </c:pt>
                <c:pt idx="44">
                  <c:v>6/1/2020</c:v>
                </c:pt>
                <c:pt idx="45">
                  <c:v>7/1/2020</c:v>
                </c:pt>
                <c:pt idx="46">
                  <c:v>8/1/2020</c:v>
                </c:pt>
                <c:pt idx="47">
                  <c:v>9/1/2020</c:v>
                </c:pt>
                <c:pt idx="48">
                  <c:v>10/1/2020</c:v>
                </c:pt>
                <c:pt idx="49">
                  <c:v>11/1/2020</c:v>
                </c:pt>
                <c:pt idx="50">
                  <c:v>12/1/2020</c:v>
                </c:pt>
                <c:pt idx="51">
                  <c:v>1/1/2021</c:v>
                </c:pt>
                <c:pt idx="52">
                  <c:v>2/1/2021</c:v>
                </c:pt>
                <c:pt idx="53">
                  <c:v>3/1/2021</c:v>
                </c:pt>
                <c:pt idx="54">
                  <c:v>4/1/2021</c:v>
                </c:pt>
                <c:pt idx="55">
                  <c:v>5/1/2021</c:v>
                </c:pt>
                <c:pt idx="56">
                  <c:v>6/1/2021</c:v>
                </c:pt>
                <c:pt idx="57">
                  <c:v>7/1/2021</c:v>
                </c:pt>
                <c:pt idx="58">
                  <c:v>8/1/2021</c:v>
                </c:pt>
                <c:pt idx="59">
                  <c:v>9/1/2021</c:v>
                </c:pt>
                <c:pt idx="60">
                  <c:v>10/1/2021</c:v>
                </c:pt>
                <c:pt idx="61">
                  <c:v>11/1/2021</c:v>
                </c:pt>
                <c:pt idx="62">
                  <c:v>12/1/2021</c:v>
                </c:pt>
              </c:strCache>
            </c:strRef>
          </c:cat>
          <c:val>
            <c:numRef>
              <c:f>Summary!$F$37:$F$99</c:f>
              <c:numCache>
                <c:formatCode>General</c:formatCode>
                <c:ptCount val="63"/>
                <c:pt idx="0">
                  <c:v>1.6639523809523813</c:v>
                </c:pt>
                <c:pt idx="1">
                  <c:v>1.7352954545454544</c:v>
                </c:pt>
                <c:pt idx="2">
                  <c:v>1.7306249999999999</c:v>
                </c:pt>
                <c:pt idx="3">
                  <c:v>1.7907857142857144</c:v>
                </c:pt>
                <c:pt idx="4">
                  <c:v>1.8568000000000005</c:v>
                </c:pt>
                <c:pt idx="5">
                  <c:v>1.901565217391304</c:v>
                </c:pt>
                <c:pt idx="6">
                  <c:v>1.9309444444444448</c:v>
                </c:pt>
                <c:pt idx="7">
                  <c:v>1.9141428571428574</c:v>
                </c:pt>
                <c:pt idx="8">
                  <c:v>1.8866136363636363</c:v>
                </c:pt>
                <c:pt idx="9">
                  <c:v>1.9036190476190475</c:v>
                </c:pt>
                <c:pt idx="10">
                  <c:v>2.0300909090909092</c:v>
                </c:pt>
                <c:pt idx="11">
                  <c:v>2.1004761904761904</c:v>
                </c:pt>
                <c:pt idx="12">
                  <c:v>2.1304090909090907</c:v>
                </c:pt>
                <c:pt idx="13">
                  <c:v>2.1010227272727273</c:v>
                </c:pt>
                <c:pt idx="14">
                  <c:v>2.0707368421052634</c:v>
                </c:pt>
                <c:pt idx="15">
                  <c:v>2.2145000000000001</c:v>
                </c:pt>
                <c:pt idx="16">
                  <c:v>2.1849250000000007</c:v>
                </c:pt>
                <c:pt idx="17">
                  <c:v>2.0765238095238097</c:v>
                </c:pt>
                <c:pt idx="18">
                  <c:v>2.2464</c:v>
                </c:pt>
                <c:pt idx="19">
                  <c:v>2.2905476190476186</c:v>
                </c:pt>
                <c:pt idx="20">
                  <c:v>2.2402857142857138</c:v>
                </c:pt>
                <c:pt idx="21">
                  <c:v>2.0989318181818182</c:v>
                </c:pt>
                <c:pt idx="22">
                  <c:v>2.0455000000000005</c:v>
                </c:pt>
                <c:pt idx="23">
                  <c:v>2.0230000000000001</c:v>
                </c:pt>
                <c:pt idx="24">
                  <c:v>2.0341739130434782</c:v>
                </c:pt>
                <c:pt idx="25">
                  <c:v>1.9377500000000003</c:v>
                </c:pt>
                <c:pt idx="26">
                  <c:v>1.9314473684210534</c:v>
                </c:pt>
                <c:pt idx="27">
                  <c:v>1.8458863636363638</c:v>
                </c:pt>
                <c:pt idx="28">
                  <c:v>1.85955</c:v>
                </c:pt>
                <c:pt idx="29">
                  <c:v>1.8722380952380955</c:v>
                </c:pt>
                <c:pt idx="30">
                  <c:v>1.8489749999999998</c:v>
                </c:pt>
                <c:pt idx="31">
                  <c:v>1.7753333333333334</c:v>
                </c:pt>
                <c:pt idx="32">
                  <c:v>1.819096018735362</c:v>
                </c:pt>
                <c:pt idx="33">
                  <c:v>1.8261475409836054</c:v>
                </c:pt>
                <c:pt idx="34">
                  <c:v>1.8261475409836054</c:v>
                </c:pt>
                <c:pt idx="35">
                  <c:v>1.8261475409836054</c:v>
                </c:pt>
                <c:pt idx="36">
                  <c:v>1.8261475409836054</c:v>
                </c:pt>
                <c:pt idx="37">
                  <c:v>1.8261475409836054</c:v>
                </c:pt>
                <c:pt idx="38">
                  <c:v>1.8261475409836054</c:v>
                </c:pt>
                <c:pt idx="39">
                  <c:v>1.8261475409836054</c:v>
                </c:pt>
                <c:pt idx="40">
                  <c:v>1.8261475409836054</c:v>
                </c:pt>
                <c:pt idx="41">
                  <c:v>1.8261475409836054</c:v>
                </c:pt>
                <c:pt idx="42">
                  <c:v>1.8261475409836054</c:v>
                </c:pt>
                <c:pt idx="43">
                  <c:v>1.8261475409836057</c:v>
                </c:pt>
                <c:pt idx="44">
                  <c:v>1.8261475409835932</c:v>
                </c:pt>
                <c:pt idx="45">
                  <c:v>1.8261475409835932</c:v>
                </c:pt>
                <c:pt idx="46">
                  <c:v>1.8261475409835932</c:v>
                </c:pt>
                <c:pt idx="47">
                  <c:v>1.8261475409835932</c:v>
                </c:pt>
                <c:pt idx="48">
                  <c:v>1.8261475409835932</c:v>
                </c:pt>
                <c:pt idx="49">
                  <c:v>1.8261475409835932</c:v>
                </c:pt>
                <c:pt idx="50">
                  <c:v>1.8261475409835932</c:v>
                </c:pt>
                <c:pt idx="51">
                  <c:v>1.8261475409835932</c:v>
                </c:pt>
                <c:pt idx="52">
                  <c:v>1.8261475409835932</c:v>
                </c:pt>
                <c:pt idx="53">
                  <c:v>1.8261475409835932</c:v>
                </c:pt>
                <c:pt idx="54">
                  <c:v>1.8261475409835932</c:v>
                </c:pt>
                <c:pt idx="55">
                  <c:v>1.8261475409835932</c:v>
                </c:pt>
                <c:pt idx="56">
                  <c:v>1.8261475409835932</c:v>
                </c:pt>
                <c:pt idx="57">
                  <c:v>1.8261475409835932</c:v>
                </c:pt>
                <c:pt idx="58">
                  <c:v>1.8261475409835932</c:v>
                </c:pt>
                <c:pt idx="59">
                  <c:v>1.8261475409835932</c:v>
                </c:pt>
                <c:pt idx="60">
                  <c:v>1.8261475409835932</c:v>
                </c:pt>
                <c:pt idx="61">
                  <c:v>1.8261475409835932</c:v>
                </c:pt>
                <c:pt idx="62">
                  <c:v>1.8261475409835932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C-4CB5-98DB-82D75BBAB491}"/>
            </c:ext>
          </c:extLst>
        </c:ser>
        <c:ser>
          <c:idx val="1"/>
          <c:order val="1"/>
          <c:tx>
            <c:strRef>
              <c:f>Summary!$G$35:$G$36</c:f>
              <c:strCache>
                <c:ptCount val="1"/>
                <c:pt idx="0">
                  <c:v>Copper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Summary!$E$37:$E$99</c:f>
              <c:strCache>
                <c:ptCount val="63"/>
                <c:pt idx="0">
                  <c:v>10/1/2016</c:v>
                </c:pt>
                <c:pt idx="1">
                  <c:v>11/1/2016</c:v>
                </c:pt>
                <c:pt idx="2">
                  <c:v>12/1/2016</c:v>
                </c:pt>
                <c:pt idx="3">
                  <c:v>1/1/2017</c:v>
                </c:pt>
                <c:pt idx="4">
                  <c:v>2/1/2017</c:v>
                </c:pt>
                <c:pt idx="5">
                  <c:v>3/1/2017</c:v>
                </c:pt>
                <c:pt idx="6">
                  <c:v>4/1/2017</c:v>
                </c:pt>
                <c:pt idx="7">
                  <c:v>5/1/2017</c:v>
                </c:pt>
                <c:pt idx="8">
                  <c:v>6/1/2017</c:v>
                </c:pt>
                <c:pt idx="9">
                  <c:v>7/1/2017</c:v>
                </c:pt>
                <c:pt idx="10">
                  <c:v>8/1/2017</c:v>
                </c:pt>
                <c:pt idx="11">
                  <c:v>9/1/2017</c:v>
                </c:pt>
                <c:pt idx="12">
                  <c:v>10/1/2017</c:v>
                </c:pt>
                <c:pt idx="13">
                  <c:v>11/1/2017</c:v>
                </c:pt>
                <c:pt idx="14">
                  <c:v>12/1/2017</c:v>
                </c:pt>
                <c:pt idx="15">
                  <c:v>1/1/2018</c:v>
                </c:pt>
                <c:pt idx="16">
                  <c:v>2/1/2018</c:v>
                </c:pt>
                <c:pt idx="17">
                  <c:v>3/1/2018</c:v>
                </c:pt>
                <c:pt idx="18">
                  <c:v>4/1/2018</c:v>
                </c:pt>
                <c:pt idx="19">
                  <c:v>5/1/2018</c:v>
                </c:pt>
                <c:pt idx="20">
                  <c:v>6/1/2018</c:v>
                </c:pt>
                <c:pt idx="21">
                  <c:v>7/1/2018</c:v>
                </c:pt>
                <c:pt idx="22">
                  <c:v>8/1/2018</c:v>
                </c:pt>
                <c:pt idx="23">
                  <c:v>9/1/2018</c:v>
                </c:pt>
                <c:pt idx="24">
                  <c:v>10/1/2018</c:v>
                </c:pt>
                <c:pt idx="25">
                  <c:v>11/1/2018</c:v>
                </c:pt>
                <c:pt idx="26">
                  <c:v>12/1/2018</c:v>
                </c:pt>
                <c:pt idx="27">
                  <c:v>1/1/2019</c:v>
                </c:pt>
                <c:pt idx="28">
                  <c:v>2/1/2019</c:v>
                </c:pt>
                <c:pt idx="29">
                  <c:v>3/1/2019</c:v>
                </c:pt>
                <c:pt idx="30">
                  <c:v>4/1/2019</c:v>
                </c:pt>
                <c:pt idx="31">
                  <c:v>5/1/2019</c:v>
                </c:pt>
                <c:pt idx="32">
                  <c:v>6/1/2019</c:v>
                </c:pt>
                <c:pt idx="33">
                  <c:v>7/1/2019</c:v>
                </c:pt>
                <c:pt idx="34">
                  <c:v>8/1/2019</c:v>
                </c:pt>
                <c:pt idx="35">
                  <c:v>9/1/2019</c:v>
                </c:pt>
                <c:pt idx="36">
                  <c:v>10/1/2019</c:v>
                </c:pt>
                <c:pt idx="37">
                  <c:v>11/1/2019</c:v>
                </c:pt>
                <c:pt idx="38">
                  <c:v>12/1/2019</c:v>
                </c:pt>
                <c:pt idx="39">
                  <c:v>1/1/2020</c:v>
                </c:pt>
                <c:pt idx="40">
                  <c:v>2/1/2020</c:v>
                </c:pt>
                <c:pt idx="41">
                  <c:v>3/1/2020</c:v>
                </c:pt>
                <c:pt idx="42">
                  <c:v>4/1/2020</c:v>
                </c:pt>
                <c:pt idx="43">
                  <c:v>5/1/2020</c:v>
                </c:pt>
                <c:pt idx="44">
                  <c:v>6/1/2020</c:v>
                </c:pt>
                <c:pt idx="45">
                  <c:v>7/1/2020</c:v>
                </c:pt>
                <c:pt idx="46">
                  <c:v>8/1/2020</c:v>
                </c:pt>
                <c:pt idx="47">
                  <c:v>9/1/2020</c:v>
                </c:pt>
                <c:pt idx="48">
                  <c:v>10/1/2020</c:v>
                </c:pt>
                <c:pt idx="49">
                  <c:v>11/1/2020</c:v>
                </c:pt>
                <c:pt idx="50">
                  <c:v>12/1/2020</c:v>
                </c:pt>
                <c:pt idx="51">
                  <c:v>1/1/2021</c:v>
                </c:pt>
                <c:pt idx="52">
                  <c:v>2/1/2021</c:v>
                </c:pt>
                <c:pt idx="53">
                  <c:v>3/1/2021</c:v>
                </c:pt>
                <c:pt idx="54">
                  <c:v>4/1/2021</c:v>
                </c:pt>
                <c:pt idx="55">
                  <c:v>5/1/2021</c:v>
                </c:pt>
                <c:pt idx="56">
                  <c:v>6/1/2021</c:v>
                </c:pt>
                <c:pt idx="57">
                  <c:v>7/1/2021</c:v>
                </c:pt>
                <c:pt idx="58">
                  <c:v>8/1/2021</c:v>
                </c:pt>
                <c:pt idx="59">
                  <c:v>9/1/2021</c:v>
                </c:pt>
                <c:pt idx="60">
                  <c:v>10/1/2021</c:v>
                </c:pt>
                <c:pt idx="61">
                  <c:v>11/1/2021</c:v>
                </c:pt>
                <c:pt idx="62">
                  <c:v>12/1/2021</c:v>
                </c:pt>
              </c:strCache>
            </c:strRef>
          </c:cat>
          <c:val>
            <c:numRef>
              <c:f>Summary!$G$37:$G$99</c:f>
              <c:numCache>
                <c:formatCode>General</c:formatCode>
                <c:ptCount val="63"/>
                <c:pt idx="0">
                  <c:v>4.7321428571428577</c:v>
                </c:pt>
                <c:pt idx="1">
                  <c:v>5.4432499999999999</c:v>
                </c:pt>
                <c:pt idx="2">
                  <c:v>5.6662499999999998</c:v>
                </c:pt>
                <c:pt idx="3">
                  <c:v>5.7374285714285715</c:v>
                </c:pt>
                <c:pt idx="4">
                  <c:v>5.9415500000000012</c:v>
                </c:pt>
                <c:pt idx="5">
                  <c:v>5.8215217391304339</c:v>
                </c:pt>
                <c:pt idx="6">
                  <c:v>5.6976666666666667</c:v>
                </c:pt>
                <c:pt idx="7">
                  <c:v>5.5915000000000008</c:v>
                </c:pt>
                <c:pt idx="8">
                  <c:v>5.6994772727272736</c:v>
                </c:pt>
                <c:pt idx="9">
                  <c:v>5.9785952380952372</c:v>
                </c:pt>
                <c:pt idx="10">
                  <c:v>6.4781818181818176</c:v>
                </c:pt>
                <c:pt idx="11">
                  <c:v>6.5831904761904765</c:v>
                </c:pt>
                <c:pt idx="12">
                  <c:v>6.7973863636363641</c:v>
                </c:pt>
                <c:pt idx="13">
                  <c:v>6.8255681818181815</c:v>
                </c:pt>
                <c:pt idx="14">
                  <c:v>6.8011578947368427</c:v>
                </c:pt>
                <c:pt idx="15">
                  <c:v>7.0802954545454551</c:v>
                </c:pt>
                <c:pt idx="16">
                  <c:v>7.0018000000000011</c:v>
                </c:pt>
                <c:pt idx="17">
                  <c:v>6.7957619047619042</c:v>
                </c:pt>
                <c:pt idx="18">
                  <c:v>6.8385499999999997</c:v>
                </c:pt>
                <c:pt idx="19">
                  <c:v>6.821761904761904</c:v>
                </c:pt>
                <c:pt idx="20">
                  <c:v>6.9547857142857143</c:v>
                </c:pt>
                <c:pt idx="21">
                  <c:v>6.2481818181818172</c:v>
                </c:pt>
                <c:pt idx="22">
                  <c:v>6.0397499999999988</c:v>
                </c:pt>
                <c:pt idx="23">
                  <c:v>6.0200249999999995</c:v>
                </c:pt>
                <c:pt idx="24">
                  <c:v>6.215891304347827</c:v>
                </c:pt>
                <c:pt idx="25">
                  <c:v>6.1930000000000005</c:v>
                </c:pt>
                <c:pt idx="26">
                  <c:v>6.0942105263157886</c:v>
                </c:pt>
                <c:pt idx="27">
                  <c:v>5.9320227272727273</c:v>
                </c:pt>
                <c:pt idx="28">
                  <c:v>6.2782000000000009</c:v>
                </c:pt>
                <c:pt idx="29">
                  <c:v>6.4510238095238108</c:v>
                </c:pt>
                <c:pt idx="30">
                  <c:v>6.4450999999999992</c:v>
                </c:pt>
                <c:pt idx="31">
                  <c:v>6.0283095238095248</c:v>
                </c:pt>
                <c:pt idx="32">
                  <c:v>6.2190471311475397</c:v>
                </c:pt>
                <c:pt idx="33">
                  <c:v>6.2680327868852439</c:v>
                </c:pt>
                <c:pt idx="34">
                  <c:v>6.2680327868852439</c:v>
                </c:pt>
                <c:pt idx="35">
                  <c:v>6.2680327868852439</c:v>
                </c:pt>
                <c:pt idx="36">
                  <c:v>6.2680327868852439</c:v>
                </c:pt>
                <c:pt idx="37">
                  <c:v>6.2680327868852439</c:v>
                </c:pt>
                <c:pt idx="38">
                  <c:v>6.2680327868852439</c:v>
                </c:pt>
                <c:pt idx="39">
                  <c:v>6.2680327868852439</c:v>
                </c:pt>
                <c:pt idx="40">
                  <c:v>6.2680327868852439</c:v>
                </c:pt>
                <c:pt idx="41">
                  <c:v>6.2680327868852439</c:v>
                </c:pt>
                <c:pt idx="42">
                  <c:v>6.2680327868852439</c:v>
                </c:pt>
                <c:pt idx="43">
                  <c:v>6.2680327868852466</c:v>
                </c:pt>
                <c:pt idx="44">
                  <c:v>6.2680327868852226</c:v>
                </c:pt>
                <c:pt idx="45">
                  <c:v>6.2680327868852226</c:v>
                </c:pt>
                <c:pt idx="46">
                  <c:v>6.2680327868852226</c:v>
                </c:pt>
                <c:pt idx="47">
                  <c:v>6.2680327868852226</c:v>
                </c:pt>
                <c:pt idx="48">
                  <c:v>6.2680327868852226</c:v>
                </c:pt>
                <c:pt idx="49">
                  <c:v>6.2680327868852226</c:v>
                </c:pt>
                <c:pt idx="50">
                  <c:v>6.2680327868852226</c:v>
                </c:pt>
                <c:pt idx="51">
                  <c:v>6.2680327868852226</c:v>
                </c:pt>
                <c:pt idx="52">
                  <c:v>6.2680327868852226</c:v>
                </c:pt>
                <c:pt idx="53">
                  <c:v>6.2680327868852226</c:v>
                </c:pt>
                <c:pt idx="54">
                  <c:v>6.2680327868852226</c:v>
                </c:pt>
                <c:pt idx="55">
                  <c:v>6.2680327868852226</c:v>
                </c:pt>
                <c:pt idx="56">
                  <c:v>6.2680327868852226</c:v>
                </c:pt>
                <c:pt idx="57">
                  <c:v>6.2680327868852226</c:v>
                </c:pt>
                <c:pt idx="58">
                  <c:v>6.2680327868852226</c:v>
                </c:pt>
                <c:pt idx="59">
                  <c:v>6.2680327868852226</c:v>
                </c:pt>
                <c:pt idx="60">
                  <c:v>6.2680327868852226</c:v>
                </c:pt>
                <c:pt idx="61">
                  <c:v>6.2680327868852226</c:v>
                </c:pt>
                <c:pt idx="62">
                  <c:v>6.2680327868852226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EC-4CB5-98DB-82D75BBAB491}"/>
            </c:ext>
          </c:extLst>
        </c:ser>
        <c:ser>
          <c:idx val="2"/>
          <c:order val="2"/>
          <c:tx>
            <c:strRef>
              <c:f>Summary!$H$35:$H$36</c:f>
              <c:strCache>
                <c:ptCount val="1"/>
                <c:pt idx="0">
                  <c:v>Lithium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Summary!$E$37:$E$99</c:f>
              <c:strCache>
                <c:ptCount val="63"/>
                <c:pt idx="0">
                  <c:v>10/1/2016</c:v>
                </c:pt>
                <c:pt idx="1">
                  <c:v>11/1/2016</c:v>
                </c:pt>
                <c:pt idx="2">
                  <c:v>12/1/2016</c:v>
                </c:pt>
                <c:pt idx="3">
                  <c:v>1/1/2017</c:v>
                </c:pt>
                <c:pt idx="4">
                  <c:v>2/1/2017</c:v>
                </c:pt>
                <c:pt idx="5">
                  <c:v>3/1/2017</c:v>
                </c:pt>
                <c:pt idx="6">
                  <c:v>4/1/2017</c:v>
                </c:pt>
                <c:pt idx="7">
                  <c:v>5/1/2017</c:v>
                </c:pt>
                <c:pt idx="8">
                  <c:v>6/1/2017</c:v>
                </c:pt>
                <c:pt idx="9">
                  <c:v>7/1/2017</c:v>
                </c:pt>
                <c:pt idx="10">
                  <c:v>8/1/2017</c:v>
                </c:pt>
                <c:pt idx="11">
                  <c:v>9/1/2017</c:v>
                </c:pt>
                <c:pt idx="12">
                  <c:v>10/1/2017</c:v>
                </c:pt>
                <c:pt idx="13">
                  <c:v>11/1/2017</c:v>
                </c:pt>
                <c:pt idx="14">
                  <c:v>12/1/2017</c:v>
                </c:pt>
                <c:pt idx="15">
                  <c:v>1/1/2018</c:v>
                </c:pt>
                <c:pt idx="16">
                  <c:v>2/1/2018</c:v>
                </c:pt>
                <c:pt idx="17">
                  <c:v>3/1/2018</c:v>
                </c:pt>
                <c:pt idx="18">
                  <c:v>4/1/2018</c:v>
                </c:pt>
                <c:pt idx="19">
                  <c:v>5/1/2018</c:v>
                </c:pt>
                <c:pt idx="20">
                  <c:v>6/1/2018</c:v>
                </c:pt>
                <c:pt idx="21">
                  <c:v>7/1/2018</c:v>
                </c:pt>
                <c:pt idx="22">
                  <c:v>8/1/2018</c:v>
                </c:pt>
                <c:pt idx="23">
                  <c:v>9/1/2018</c:v>
                </c:pt>
                <c:pt idx="24">
                  <c:v>10/1/2018</c:v>
                </c:pt>
                <c:pt idx="25">
                  <c:v>11/1/2018</c:v>
                </c:pt>
                <c:pt idx="26">
                  <c:v>12/1/2018</c:v>
                </c:pt>
                <c:pt idx="27">
                  <c:v>1/1/2019</c:v>
                </c:pt>
                <c:pt idx="28">
                  <c:v>2/1/2019</c:v>
                </c:pt>
                <c:pt idx="29">
                  <c:v>3/1/2019</c:v>
                </c:pt>
                <c:pt idx="30">
                  <c:v>4/1/2019</c:v>
                </c:pt>
                <c:pt idx="31">
                  <c:v>5/1/2019</c:v>
                </c:pt>
                <c:pt idx="32">
                  <c:v>6/1/2019</c:v>
                </c:pt>
                <c:pt idx="33">
                  <c:v>7/1/2019</c:v>
                </c:pt>
                <c:pt idx="34">
                  <c:v>8/1/2019</c:v>
                </c:pt>
                <c:pt idx="35">
                  <c:v>9/1/2019</c:v>
                </c:pt>
                <c:pt idx="36">
                  <c:v>10/1/2019</c:v>
                </c:pt>
                <c:pt idx="37">
                  <c:v>11/1/2019</c:v>
                </c:pt>
                <c:pt idx="38">
                  <c:v>12/1/2019</c:v>
                </c:pt>
                <c:pt idx="39">
                  <c:v>1/1/2020</c:v>
                </c:pt>
                <c:pt idx="40">
                  <c:v>2/1/2020</c:v>
                </c:pt>
                <c:pt idx="41">
                  <c:v>3/1/2020</c:v>
                </c:pt>
                <c:pt idx="42">
                  <c:v>4/1/2020</c:v>
                </c:pt>
                <c:pt idx="43">
                  <c:v>5/1/2020</c:v>
                </c:pt>
                <c:pt idx="44">
                  <c:v>6/1/2020</c:v>
                </c:pt>
                <c:pt idx="45">
                  <c:v>7/1/2020</c:v>
                </c:pt>
                <c:pt idx="46">
                  <c:v>8/1/2020</c:v>
                </c:pt>
                <c:pt idx="47">
                  <c:v>9/1/2020</c:v>
                </c:pt>
                <c:pt idx="48">
                  <c:v>10/1/2020</c:v>
                </c:pt>
                <c:pt idx="49">
                  <c:v>11/1/2020</c:v>
                </c:pt>
                <c:pt idx="50">
                  <c:v>12/1/2020</c:v>
                </c:pt>
                <c:pt idx="51">
                  <c:v>1/1/2021</c:v>
                </c:pt>
                <c:pt idx="52">
                  <c:v>2/1/2021</c:v>
                </c:pt>
                <c:pt idx="53">
                  <c:v>3/1/2021</c:v>
                </c:pt>
                <c:pt idx="54">
                  <c:v>4/1/2021</c:v>
                </c:pt>
                <c:pt idx="55">
                  <c:v>5/1/2021</c:v>
                </c:pt>
                <c:pt idx="56">
                  <c:v>6/1/2021</c:v>
                </c:pt>
                <c:pt idx="57">
                  <c:v>7/1/2021</c:v>
                </c:pt>
                <c:pt idx="58">
                  <c:v>8/1/2021</c:v>
                </c:pt>
                <c:pt idx="59">
                  <c:v>9/1/2021</c:v>
                </c:pt>
                <c:pt idx="60">
                  <c:v>10/1/2021</c:v>
                </c:pt>
                <c:pt idx="61">
                  <c:v>11/1/2021</c:v>
                </c:pt>
                <c:pt idx="62">
                  <c:v>12/1/2021</c:v>
                </c:pt>
              </c:strCache>
            </c:strRef>
          </c:cat>
          <c:val>
            <c:numRef>
              <c:f>Summary!$H$37:$H$99</c:f>
              <c:numCache>
                <c:formatCode>General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9.58</c:v>
                </c:pt>
                <c:pt idx="9">
                  <c:v>10.84</c:v>
                </c:pt>
                <c:pt idx="10">
                  <c:v>8.4499999999999993</c:v>
                </c:pt>
                <c:pt idx="11">
                  <c:v>10.23</c:v>
                </c:pt>
                <c:pt idx="12">
                  <c:v>9.8000000000000007</c:v>
                </c:pt>
                <c:pt idx="13">
                  <c:v>9.8000000000000007</c:v>
                </c:pt>
                <c:pt idx="14">
                  <c:v>9.8000000000000007</c:v>
                </c:pt>
                <c:pt idx="15">
                  <c:v>10.46</c:v>
                </c:pt>
                <c:pt idx="16">
                  <c:v>10.46</c:v>
                </c:pt>
                <c:pt idx="17">
                  <c:v>10.46</c:v>
                </c:pt>
                <c:pt idx="18">
                  <c:v>9.8699999999999992</c:v>
                </c:pt>
                <c:pt idx="19">
                  <c:v>9.8699999999999992</c:v>
                </c:pt>
                <c:pt idx="20">
                  <c:v>9.8699999999999992</c:v>
                </c:pt>
                <c:pt idx="21">
                  <c:v>10.56</c:v>
                </c:pt>
                <c:pt idx="22">
                  <c:v>11.705792645717157</c:v>
                </c:pt>
                <c:pt idx="23">
                  <c:v>11.508774922588485</c:v>
                </c:pt>
                <c:pt idx="24">
                  <c:v>11.814869695917162</c:v>
                </c:pt>
                <c:pt idx="25">
                  <c:v>11.835795204826399</c:v>
                </c:pt>
                <c:pt idx="26">
                  <c:v>11.790992152779996</c:v>
                </c:pt>
                <c:pt idx="27">
                  <c:v>12.280491188129552</c:v>
                </c:pt>
                <c:pt idx="28">
                  <c:v>12.292064114258476</c:v>
                </c:pt>
                <c:pt idx="29">
                  <c:v>12.28050927853058</c:v>
                </c:pt>
                <c:pt idx="30">
                  <c:v>12.216817849275712</c:v>
                </c:pt>
                <c:pt idx="31">
                  <c:v>12.243878802698479</c:v>
                </c:pt>
                <c:pt idx="32">
                  <c:v>12.273055108217692</c:v>
                </c:pt>
                <c:pt idx="33">
                  <c:v>12.29009797064943</c:v>
                </c:pt>
                <c:pt idx="34">
                  <c:v>12.316731951201765</c:v>
                </c:pt>
                <c:pt idx="35">
                  <c:v>12.32634610483665</c:v>
                </c:pt>
                <c:pt idx="36">
                  <c:v>12.290793878402283</c:v>
                </c:pt>
                <c:pt idx="37">
                  <c:v>12.333272332246702</c:v>
                </c:pt>
                <c:pt idx="38">
                  <c:v>12.330878108137654</c:v>
                </c:pt>
                <c:pt idx="39">
                  <c:v>11.930936556637731</c:v>
                </c:pt>
                <c:pt idx="40">
                  <c:v>12.136510369618886</c:v>
                </c:pt>
                <c:pt idx="41">
                  <c:v>12.344260865692524</c:v>
                </c:pt>
                <c:pt idx="42">
                  <c:v>12.358855758076649</c:v>
                </c:pt>
                <c:pt idx="43">
                  <c:v>12.409738711638848</c:v>
                </c:pt>
                <c:pt idx="44">
                  <c:v>12.316456632856688</c:v>
                </c:pt>
                <c:pt idx="45">
                  <c:v>12.436792009817211</c:v>
                </c:pt>
                <c:pt idx="46">
                  <c:v>12.397364445004223</c:v>
                </c:pt>
                <c:pt idx="47">
                  <c:v>12.482845341883404</c:v>
                </c:pt>
                <c:pt idx="48">
                  <c:v>12.460735319941707</c:v>
                </c:pt>
                <c:pt idx="49">
                  <c:v>12.86900598630656</c:v>
                </c:pt>
                <c:pt idx="50">
                  <c:v>12.808083557522052</c:v>
                </c:pt>
                <c:pt idx="51">
                  <c:v>13.270967128793943</c:v>
                </c:pt>
                <c:pt idx="52">
                  <c:v>13.270967128793943</c:v>
                </c:pt>
                <c:pt idx="53">
                  <c:v>13.270967128793943</c:v>
                </c:pt>
                <c:pt idx="54">
                  <c:v>13.270967128793943</c:v>
                </c:pt>
                <c:pt idx="55">
                  <c:v>13.270967128793943</c:v>
                </c:pt>
                <c:pt idx="56">
                  <c:v>13.270967128793943</c:v>
                </c:pt>
                <c:pt idx="57">
                  <c:v>13.270967128793943</c:v>
                </c:pt>
                <c:pt idx="58">
                  <c:v>13.270967128793943</c:v>
                </c:pt>
                <c:pt idx="59">
                  <c:v>13.270967128793943</c:v>
                </c:pt>
                <c:pt idx="60">
                  <c:v>13.270967128793943</c:v>
                </c:pt>
                <c:pt idx="61">
                  <c:v>13.270967128793943</c:v>
                </c:pt>
                <c:pt idx="62">
                  <c:v>13.270967128793943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EC-4CB5-98DB-82D75BBAB491}"/>
            </c:ext>
          </c:extLst>
        </c:ser>
        <c:ser>
          <c:idx val="3"/>
          <c:order val="3"/>
          <c:tx>
            <c:strRef>
              <c:f>Summary!$I$35:$I$36</c:f>
              <c:strCache>
                <c:ptCount val="1"/>
                <c:pt idx="0">
                  <c:v>Nickel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Summary!$E$37:$E$99</c:f>
              <c:strCache>
                <c:ptCount val="63"/>
                <c:pt idx="0">
                  <c:v>10/1/2016</c:v>
                </c:pt>
                <c:pt idx="1">
                  <c:v>11/1/2016</c:v>
                </c:pt>
                <c:pt idx="2">
                  <c:v>12/1/2016</c:v>
                </c:pt>
                <c:pt idx="3">
                  <c:v>1/1/2017</c:v>
                </c:pt>
                <c:pt idx="4">
                  <c:v>2/1/2017</c:v>
                </c:pt>
                <c:pt idx="5">
                  <c:v>3/1/2017</c:v>
                </c:pt>
                <c:pt idx="6">
                  <c:v>4/1/2017</c:v>
                </c:pt>
                <c:pt idx="7">
                  <c:v>5/1/2017</c:v>
                </c:pt>
                <c:pt idx="8">
                  <c:v>6/1/2017</c:v>
                </c:pt>
                <c:pt idx="9">
                  <c:v>7/1/2017</c:v>
                </c:pt>
                <c:pt idx="10">
                  <c:v>8/1/2017</c:v>
                </c:pt>
                <c:pt idx="11">
                  <c:v>9/1/2017</c:v>
                </c:pt>
                <c:pt idx="12">
                  <c:v>10/1/2017</c:v>
                </c:pt>
                <c:pt idx="13">
                  <c:v>11/1/2017</c:v>
                </c:pt>
                <c:pt idx="14">
                  <c:v>12/1/2017</c:v>
                </c:pt>
                <c:pt idx="15">
                  <c:v>1/1/2018</c:v>
                </c:pt>
                <c:pt idx="16">
                  <c:v>2/1/2018</c:v>
                </c:pt>
                <c:pt idx="17">
                  <c:v>3/1/2018</c:v>
                </c:pt>
                <c:pt idx="18">
                  <c:v>4/1/2018</c:v>
                </c:pt>
                <c:pt idx="19">
                  <c:v>5/1/2018</c:v>
                </c:pt>
                <c:pt idx="20">
                  <c:v>6/1/2018</c:v>
                </c:pt>
                <c:pt idx="21">
                  <c:v>7/1/2018</c:v>
                </c:pt>
                <c:pt idx="22">
                  <c:v>8/1/2018</c:v>
                </c:pt>
                <c:pt idx="23">
                  <c:v>9/1/2018</c:v>
                </c:pt>
                <c:pt idx="24">
                  <c:v>10/1/2018</c:v>
                </c:pt>
                <c:pt idx="25">
                  <c:v>11/1/2018</c:v>
                </c:pt>
                <c:pt idx="26">
                  <c:v>12/1/2018</c:v>
                </c:pt>
                <c:pt idx="27">
                  <c:v>1/1/2019</c:v>
                </c:pt>
                <c:pt idx="28">
                  <c:v>2/1/2019</c:v>
                </c:pt>
                <c:pt idx="29">
                  <c:v>3/1/2019</c:v>
                </c:pt>
                <c:pt idx="30">
                  <c:v>4/1/2019</c:v>
                </c:pt>
                <c:pt idx="31">
                  <c:v>5/1/2019</c:v>
                </c:pt>
                <c:pt idx="32">
                  <c:v>6/1/2019</c:v>
                </c:pt>
                <c:pt idx="33">
                  <c:v>7/1/2019</c:v>
                </c:pt>
                <c:pt idx="34">
                  <c:v>8/1/2019</c:v>
                </c:pt>
                <c:pt idx="35">
                  <c:v>9/1/2019</c:v>
                </c:pt>
                <c:pt idx="36">
                  <c:v>10/1/2019</c:v>
                </c:pt>
                <c:pt idx="37">
                  <c:v>11/1/2019</c:v>
                </c:pt>
                <c:pt idx="38">
                  <c:v>12/1/2019</c:v>
                </c:pt>
                <c:pt idx="39">
                  <c:v>1/1/2020</c:v>
                </c:pt>
                <c:pt idx="40">
                  <c:v>2/1/2020</c:v>
                </c:pt>
                <c:pt idx="41">
                  <c:v>3/1/2020</c:v>
                </c:pt>
                <c:pt idx="42">
                  <c:v>4/1/2020</c:v>
                </c:pt>
                <c:pt idx="43">
                  <c:v>5/1/2020</c:v>
                </c:pt>
                <c:pt idx="44">
                  <c:v>6/1/2020</c:v>
                </c:pt>
                <c:pt idx="45">
                  <c:v>7/1/2020</c:v>
                </c:pt>
                <c:pt idx="46">
                  <c:v>8/1/2020</c:v>
                </c:pt>
                <c:pt idx="47">
                  <c:v>9/1/2020</c:v>
                </c:pt>
                <c:pt idx="48">
                  <c:v>10/1/2020</c:v>
                </c:pt>
                <c:pt idx="49">
                  <c:v>11/1/2020</c:v>
                </c:pt>
                <c:pt idx="50">
                  <c:v>12/1/2020</c:v>
                </c:pt>
                <c:pt idx="51">
                  <c:v>1/1/2021</c:v>
                </c:pt>
                <c:pt idx="52">
                  <c:v>2/1/2021</c:v>
                </c:pt>
                <c:pt idx="53">
                  <c:v>3/1/2021</c:v>
                </c:pt>
                <c:pt idx="54">
                  <c:v>4/1/2021</c:v>
                </c:pt>
                <c:pt idx="55">
                  <c:v>5/1/2021</c:v>
                </c:pt>
                <c:pt idx="56">
                  <c:v>6/1/2021</c:v>
                </c:pt>
                <c:pt idx="57">
                  <c:v>7/1/2021</c:v>
                </c:pt>
                <c:pt idx="58">
                  <c:v>8/1/2021</c:v>
                </c:pt>
                <c:pt idx="59">
                  <c:v>9/1/2021</c:v>
                </c:pt>
                <c:pt idx="60">
                  <c:v>10/1/2021</c:v>
                </c:pt>
                <c:pt idx="61">
                  <c:v>11/1/2021</c:v>
                </c:pt>
                <c:pt idx="62">
                  <c:v>12/1/2021</c:v>
                </c:pt>
              </c:strCache>
            </c:strRef>
          </c:cat>
          <c:val>
            <c:numRef>
              <c:f>Summary!$I$37:$I$99</c:f>
              <c:numCache>
                <c:formatCode>General</c:formatCode>
                <c:ptCount val="63"/>
                <c:pt idx="0">
                  <c:v>10.266428571428573</c:v>
                </c:pt>
                <c:pt idx="1">
                  <c:v>11.142954545454547</c:v>
                </c:pt>
                <c:pt idx="2">
                  <c:v>11.013249999999998</c:v>
                </c:pt>
                <c:pt idx="3">
                  <c:v>9.9842857142857131</c:v>
                </c:pt>
                <c:pt idx="4">
                  <c:v>10.6195</c:v>
                </c:pt>
                <c:pt idx="5">
                  <c:v>10.230434782608693</c:v>
                </c:pt>
                <c:pt idx="6">
                  <c:v>9.6686111111111099</c:v>
                </c:pt>
                <c:pt idx="7">
                  <c:v>9.154285714285713</c:v>
                </c:pt>
                <c:pt idx="8">
                  <c:v>8.9306818181818173</c:v>
                </c:pt>
                <c:pt idx="9">
                  <c:v>9.4816666666666638</c:v>
                </c:pt>
                <c:pt idx="10">
                  <c:v>10.852954545454548</c:v>
                </c:pt>
                <c:pt idx="11">
                  <c:v>11.23357142857143</c:v>
                </c:pt>
                <c:pt idx="12">
                  <c:v>11.325000000000001</c:v>
                </c:pt>
                <c:pt idx="13">
                  <c:v>11.992727272727272</c:v>
                </c:pt>
                <c:pt idx="14">
                  <c:v>11.409210526315789</c:v>
                </c:pt>
                <c:pt idx="15">
                  <c:v>12.88022727272727</c:v>
                </c:pt>
                <c:pt idx="16">
                  <c:v>13.576750000000001</c:v>
                </c:pt>
                <c:pt idx="17">
                  <c:v>13.40357142857143</c:v>
                </c:pt>
                <c:pt idx="18">
                  <c:v>13.934500000000003</c:v>
                </c:pt>
                <c:pt idx="19">
                  <c:v>14.35642857142857</c:v>
                </c:pt>
                <c:pt idx="20">
                  <c:v>15.11095238095238</c:v>
                </c:pt>
                <c:pt idx="21">
                  <c:v>13.772045454545456</c:v>
                </c:pt>
                <c:pt idx="22">
                  <c:v>13.432954545454548</c:v>
                </c:pt>
                <c:pt idx="23">
                  <c:v>12.527249999999999</c:v>
                </c:pt>
                <c:pt idx="24">
                  <c:v>12.327173913043477</c:v>
                </c:pt>
                <c:pt idx="25">
                  <c:v>11.253409090909091</c:v>
                </c:pt>
                <c:pt idx="26">
                  <c:v>10.836842105263157</c:v>
                </c:pt>
                <c:pt idx="27">
                  <c:v>11.454545454545455</c:v>
                </c:pt>
                <c:pt idx="28">
                  <c:v>12.649749999999999</c:v>
                </c:pt>
                <c:pt idx="29">
                  <c:v>13.060714285714285</c:v>
                </c:pt>
                <c:pt idx="30">
                  <c:v>12.819000000000003</c:v>
                </c:pt>
                <c:pt idx="31">
                  <c:v>11.998333333333333</c:v>
                </c:pt>
                <c:pt idx="32">
                  <c:v>12.457581967213105</c:v>
                </c:pt>
                <c:pt idx="33">
                  <c:v>12.535491803278678</c:v>
                </c:pt>
                <c:pt idx="34">
                  <c:v>12.535491803278678</c:v>
                </c:pt>
                <c:pt idx="35">
                  <c:v>12.53549180327868</c:v>
                </c:pt>
                <c:pt idx="36">
                  <c:v>12.535491803278678</c:v>
                </c:pt>
                <c:pt idx="37">
                  <c:v>12.53549180327868</c:v>
                </c:pt>
                <c:pt idx="38">
                  <c:v>12.535491803278678</c:v>
                </c:pt>
                <c:pt idx="39">
                  <c:v>12.535491803278678</c:v>
                </c:pt>
                <c:pt idx="40">
                  <c:v>12.53549180327868</c:v>
                </c:pt>
                <c:pt idx="41">
                  <c:v>12.535491803278678</c:v>
                </c:pt>
                <c:pt idx="42">
                  <c:v>12.53549180327868</c:v>
                </c:pt>
                <c:pt idx="43">
                  <c:v>12.535491803278687</c:v>
                </c:pt>
                <c:pt idx="44">
                  <c:v>12.535491803278697</c:v>
                </c:pt>
                <c:pt idx="45">
                  <c:v>12.535491803278697</c:v>
                </c:pt>
                <c:pt idx="46">
                  <c:v>12.535491803278697</c:v>
                </c:pt>
                <c:pt idx="47">
                  <c:v>12.535491803278697</c:v>
                </c:pt>
                <c:pt idx="48">
                  <c:v>12.535491803278697</c:v>
                </c:pt>
                <c:pt idx="49">
                  <c:v>12.535491803278697</c:v>
                </c:pt>
                <c:pt idx="50">
                  <c:v>12.535491803278697</c:v>
                </c:pt>
                <c:pt idx="51">
                  <c:v>12.535491803278697</c:v>
                </c:pt>
                <c:pt idx="52">
                  <c:v>12.535491803278697</c:v>
                </c:pt>
                <c:pt idx="53">
                  <c:v>12.535491803278697</c:v>
                </c:pt>
                <c:pt idx="54">
                  <c:v>12.535491803278697</c:v>
                </c:pt>
                <c:pt idx="55">
                  <c:v>12.535491803278697</c:v>
                </c:pt>
                <c:pt idx="56">
                  <c:v>12.535491803278697</c:v>
                </c:pt>
                <c:pt idx="57">
                  <c:v>12.535491803278697</c:v>
                </c:pt>
                <c:pt idx="58">
                  <c:v>12.535491803278697</c:v>
                </c:pt>
                <c:pt idx="59">
                  <c:v>12.535491803278697</c:v>
                </c:pt>
                <c:pt idx="60">
                  <c:v>12.535491803278697</c:v>
                </c:pt>
                <c:pt idx="61">
                  <c:v>12.535491803278697</c:v>
                </c:pt>
                <c:pt idx="62">
                  <c:v>12.535491803278697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EC-4CB5-98DB-82D75BBAB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192240"/>
        <c:axId val="988186000"/>
      </c:lineChart>
      <c:catAx>
        <c:axId val="98819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186000"/>
        <c:crosses val="autoZero"/>
        <c:auto val="1"/>
        <c:lblAlgn val="ctr"/>
        <c:lblOffset val="100"/>
        <c:noMultiLvlLbl val="0"/>
      </c:catAx>
      <c:valAx>
        <c:axId val="98818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19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Commodities Pricing</a:t>
            </a:r>
            <a:r>
              <a:rPr lang="en-US" baseline="0"/>
              <a:t>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'18650 LME &amp; FX Adjustment'!$F$2</c:f>
              <c:strCache>
                <c:ptCount val="1"/>
                <c:pt idx="0">
                  <c:v>Nickel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'18650 LME &amp; FX Adjustment'!$B$3:$B$18</c:f>
              <c:strCache>
                <c:ptCount val="16"/>
                <c:pt idx="0">
                  <c:v>Q1 2018</c:v>
                </c:pt>
                <c:pt idx="1">
                  <c:v>Q2 2018</c:v>
                </c:pt>
                <c:pt idx="2">
                  <c:v>Q3 2018</c:v>
                </c:pt>
                <c:pt idx="3">
                  <c:v>Q4 2018</c:v>
                </c:pt>
                <c:pt idx="4">
                  <c:v>Q1 2019</c:v>
                </c:pt>
                <c:pt idx="5">
                  <c:v>Q2 2019</c:v>
                </c:pt>
                <c:pt idx="6">
                  <c:v>Q3 2019</c:v>
                </c:pt>
                <c:pt idx="7">
                  <c:v>Q4 2019</c:v>
                </c:pt>
                <c:pt idx="8">
                  <c:v>Q1 2020</c:v>
                </c:pt>
                <c:pt idx="9">
                  <c:v>Q2 2020</c:v>
                </c:pt>
                <c:pt idx="10">
                  <c:v>Q3 2020</c:v>
                </c:pt>
                <c:pt idx="11">
                  <c:v>Q4 2020</c:v>
                </c:pt>
                <c:pt idx="12">
                  <c:v>Q1 2021</c:v>
                </c:pt>
                <c:pt idx="13">
                  <c:v>Q2 2021</c:v>
                </c:pt>
                <c:pt idx="14">
                  <c:v>Q3 2021</c:v>
                </c:pt>
                <c:pt idx="15">
                  <c:v>Q4 2021</c:v>
                </c:pt>
              </c:strCache>
            </c:strRef>
          </c:cat>
          <c:val>
            <c:numRef>
              <c:f>'18650 LME &amp; FX Adjustment'!$F$3:$F$18</c:f>
              <c:numCache>
                <c:formatCode>_(* #,##0.00_);_(* \(#,##0.00\);_(* "-"??_);_(@_)</c:formatCode>
                <c:ptCount val="16"/>
                <c:pt idx="0">
                  <c:v>9.6684677419354816</c:v>
                </c:pt>
                <c:pt idx="1">
                  <c:v>11.528492063492068</c:v>
                </c:pt>
                <c:pt idx="2">
                  <c:v>12.65040983606557</c:v>
                </c:pt>
                <c:pt idx="3">
                  <c:v>13.897580645161293</c:v>
                </c:pt>
                <c:pt idx="4">
                  <c:v>14.089846153846151</c:v>
                </c:pt>
                <c:pt idx="5">
                  <c:v>12.025307692307694</c:v>
                </c:pt>
                <c:pt idx="6">
                  <c:v>11.654016393442625</c:v>
                </c:pt>
                <c:pt idx="7">
                  <c:v>12.653559322033896</c:v>
                </c:pt>
                <c:pt idx="8">
                  <c:v>13.615403225806451</c:v>
                </c:pt>
                <c:pt idx="9">
                  <c:v>17.998888888888885</c:v>
                </c:pt>
                <c:pt idx="10">
                  <c:v>17.998888888888885</c:v>
                </c:pt>
                <c:pt idx="11">
                  <c:v>17.998888888888885</c:v>
                </c:pt>
                <c:pt idx="12">
                  <c:v>17.998888888888885</c:v>
                </c:pt>
                <c:pt idx="13">
                  <c:v>17.998888888888885</c:v>
                </c:pt>
                <c:pt idx="14">
                  <c:v>17.998888888888885</c:v>
                </c:pt>
                <c:pt idx="15">
                  <c:v>17.998888888888885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4B-4845-8263-CC4B115DE445}"/>
            </c:ext>
          </c:extLst>
        </c:ser>
        <c:ser>
          <c:idx val="1"/>
          <c:order val="1"/>
          <c:tx>
            <c:strRef>
              <c:f>'18650 LME &amp; FX Adjustment'!$G$2</c:f>
              <c:strCache>
                <c:ptCount val="1"/>
                <c:pt idx="0">
                  <c:v>Cobalt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'18650 LME &amp; FX Adjustment'!$B$3:$B$18</c:f>
              <c:strCache>
                <c:ptCount val="16"/>
                <c:pt idx="0">
                  <c:v>Q1 2018</c:v>
                </c:pt>
                <c:pt idx="1">
                  <c:v>Q2 2018</c:v>
                </c:pt>
                <c:pt idx="2">
                  <c:v>Q3 2018</c:v>
                </c:pt>
                <c:pt idx="3">
                  <c:v>Q4 2018</c:v>
                </c:pt>
                <c:pt idx="4">
                  <c:v>Q1 2019</c:v>
                </c:pt>
                <c:pt idx="5">
                  <c:v>Q2 2019</c:v>
                </c:pt>
                <c:pt idx="6">
                  <c:v>Q3 2019</c:v>
                </c:pt>
                <c:pt idx="7">
                  <c:v>Q4 2019</c:v>
                </c:pt>
                <c:pt idx="8">
                  <c:v>Q1 2020</c:v>
                </c:pt>
                <c:pt idx="9">
                  <c:v>Q2 2020</c:v>
                </c:pt>
                <c:pt idx="10">
                  <c:v>Q3 2020</c:v>
                </c:pt>
                <c:pt idx="11">
                  <c:v>Q4 2020</c:v>
                </c:pt>
                <c:pt idx="12">
                  <c:v>Q1 2021</c:v>
                </c:pt>
                <c:pt idx="13">
                  <c:v>Q2 2021</c:v>
                </c:pt>
                <c:pt idx="14">
                  <c:v>Q3 2021</c:v>
                </c:pt>
                <c:pt idx="15">
                  <c:v>Q4 2021</c:v>
                </c:pt>
              </c:strCache>
            </c:strRef>
          </c:cat>
          <c:val>
            <c:numRef>
              <c:f>'18650 LME &amp; FX Adjustment'!$G$3:$G$18</c:f>
              <c:numCache>
                <c:formatCode>_(* #,##0.00_);_(* \(#,##0.00\);_(* "-"??_);_(@_)</c:formatCode>
                <c:ptCount val="16"/>
                <c:pt idx="0">
                  <c:v>58.123467741935478</c:v>
                </c:pt>
                <c:pt idx="1">
                  <c:v>60.685714285714283</c:v>
                </c:pt>
                <c:pt idx="2">
                  <c:v>77.249180327868856</c:v>
                </c:pt>
                <c:pt idx="3">
                  <c:v>89.75</c:v>
                </c:pt>
                <c:pt idx="4">
                  <c:v>71.918461538461543</c:v>
                </c:pt>
                <c:pt idx="5">
                  <c:v>58.180923076923079</c:v>
                </c:pt>
                <c:pt idx="6">
                  <c:v>42.032786885245905</c:v>
                </c:pt>
                <c:pt idx="7">
                  <c:v>33.238135593220335</c:v>
                </c:pt>
                <c:pt idx="8">
                  <c:v>28.946774193548386</c:v>
                </c:pt>
                <c:pt idx="9">
                  <c:v>35.666666666666664</c:v>
                </c:pt>
                <c:pt idx="10">
                  <c:v>35.666666666666664</c:v>
                </c:pt>
                <c:pt idx="11">
                  <c:v>35.666666666666664</c:v>
                </c:pt>
                <c:pt idx="12">
                  <c:v>35.666666666666664</c:v>
                </c:pt>
                <c:pt idx="13">
                  <c:v>35.666666666666664</c:v>
                </c:pt>
                <c:pt idx="14">
                  <c:v>35.666666666666664</c:v>
                </c:pt>
                <c:pt idx="15">
                  <c:v>35.666666666666664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4B-4845-8263-CC4B115DE445}"/>
            </c:ext>
          </c:extLst>
        </c:ser>
        <c:ser>
          <c:idx val="2"/>
          <c:order val="2"/>
          <c:tx>
            <c:strRef>
              <c:f>'18650 LME &amp; FX Adjustment'!$H$2</c:f>
              <c:strCache>
                <c:ptCount val="1"/>
                <c:pt idx="0">
                  <c:v>Copper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'18650 LME &amp; FX Adjustment'!$B$3:$B$18</c:f>
              <c:strCache>
                <c:ptCount val="16"/>
                <c:pt idx="0">
                  <c:v>Q1 2018</c:v>
                </c:pt>
                <c:pt idx="1">
                  <c:v>Q2 2018</c:v>
                </c:pt>
                <c:pt idx="2">
                  <c:v>Q3 2018</c:v>
                </c:pt>
                <c:pt idx="3">
                  <c:v>Q4 2018</c:v>
                </c:pt>
                <c:pt idx="4">
                  <c:v>Q1 2019</c:v>
                </c:pt>
                <c:pt idx="5">
                  <c:v>Q2 2019</c:v>
                </c:pt>
                <c:pt idx="6">
                  <c:v>Q3 2019</c:v>
                </c:pt>
                <c:pt idx="7">
                  <c:v>Q4 2019</c:v>
                </c:pt>
                <c:pt idx="8">
                  <c:v>Q1 2020</c:v>
                </c:pt>
                <c:pt idx="9">
                  <c:v>Q2 2020</c:v>
                </c:pt>
                <c:pt idx="10">
                  <c:v>Q3 2020</c:v>
                </c:pt>
                <c:pt idx="11">
                  <c:v>Q4 2020</c:v>
                </c:pt>
                <c:pt idx="12">
                  <c:v>Q1 2021</c:v>
                </c:pt>
                <c:pt idx="13">
                  <c:v>Q2 2021</c:v>
                </c:pt>
                <c:pt idx="14">
                  <c:v>Q3 2021</c:v>
                </c:pt>
                <c:pt idx="15">
                  <c:v>Q4 2021</c:v>
                </c:pt>
              </c:strCache>
            </c:strRef>
          </c:cat>
          <c:val>
            <c:numRef>
              <c:f>'18650 LME &amp; FX Adjustment'!$H$3:$H$18</c:f>
              <c:numCache>
                <c:formatCode>_(* #,##0.00_);_(* \(#,##0.00\);_(* "-"??_);_(@_)</c:formatCode>
                <c:ptCount val="16"/>
                <c:pt idx="0">
                  <c:v>6.0179838709677416</c:v>
                </c:pt>
                <c:pt idx="1">
                  <c:v>6.7370555555555551</c:v>
                </c:pt>
                <c:pt idx="2">
                  <c:v>6.9676147540983608</c:v>
                </c:pt>
                <c:pt idx="3">
                  <c:v>6.8183709677419353</c:v>
                </c:pt>
                <c:pt idx="4">
                  <c:v>6.4059230769230791</c:v>
                </c:pt>
                <c:pt idx="5">
                  <c:v>6.1478769230769199</c:v>
                </c:pt>
                <c:pt idx="6">
                  <c:v>6.0960409836065566</c:v>
                </c:pt>
                <c:pt idx="7">
                  <c:v>6.3305084745762734</c:v>
                </c:pt>
                <c:pt idx="8">
                  <c:v>5.8460080645161279</c:v>
                </c:pt>
                <c:pt idx="9">
                  <c:v>5.7212777777777779</c:v>
                </c:pt>
                <c:pt idx="10">
                  <c:v>5.7212777777777779</c:v>
                </c:pt>
                <c:pt idx="11">
                  <c:v>5.7212777777777779</c:v>
                </c:pt>
                <c:pt idx="12">
                  <c:v>5.7212777777777779</c:v>
                </c:pt>
                <c:pt idx="13">
                  <c:v>5.7212777777777779</c:v>
                </c:pt>
                <c:pt idx="14">
                  <c:v>5.7212777777777779</c:v>
                </c:pt>
                <c:pt idx="15">
                  <c:v>5.7212777777777779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4B-4845-8263-CC4B115DE445}"/>
            </c:ext>
          </c:extLst>
        </c:ser>
        <c:ser>
          <c:idx val="3"/>
          <c:order val="3"/>
          <c:tx>
            <c:strRef>
              <c:f>'18650 LME &amp; FX Adjustment'!$I$2</c:f>
              <c:strCache>
                <c:ptCount val="1"/>
                <c:pt idx="0">
                  <c:v>Aluminum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'18650 LME &amp; FX Adjustment'!$B$3:$B$18</c:f>
              <c:strCache>
                <c:ptCount val="16"/>
                <c:pt idx="0">
                  <c:v>Q1 2018</c:v>
                </c:pt>
                <c:pt idx="1">
                  <c:v>Q2 2018</c:v>
                </c:pt>
                <c:pt idx="2">
                  <c:v>Q3 2018</c:v>
                </c:pt>
                <c:pt idx="3">
                  <c:v>Q4 2018</c:v>
                </c:pt>
                <c:pt idx="4">
                  <c:v>Q1 2019</c:v>
                </c:pt>
                <c:pt idx="5">
                  <c:v>Q2 2019</c:v>
                </c:pt>
                <c:pt idx="6">
                  <c:v>Q3 2019</c:v>
                </c:pt>
                <c:pt idx="7">
                  <c:v>Q4 2019</c:v>
                </c:pt>
                <c:pt idx="8">
                  <c:v>Q1 2020</c:v>
                </c:pt>
                <c:pt idx="9">
                  <c:v>Q2 2020</c:v>
                </c:pt>
                <c:pt idx="10">
                  <c:v>Q3 2020</c:v>
                </c:pt>
                <c:pt idx="11">
                  <c:v>Q4 2020</c:v>
                </c:pt>
                <c:pt idx="12">
                  <c:v>Q1 2021</c:v>
                </c:pt>
                <c:pt idx="13">
                  <c:v>Q2 2021</c:v>
                </c:pt>
                <c:pt idx="14">
                  <c:v>Q3 2021</c:v>
                </c:pt>
                <c:pt idx="15">
                  <c:v>Q4 2021</c:v>
                </c:pt>
              </c:strCache>
            </c:strRef>
          </c:cat>
          <c:val>
            <c:numRef>
              <c:f>'18650 LME &amp; FX Adjustment'!$I$3:$I$18</c:f>
              <c:numCache>
                <c:formatCode>_(* #,##0.00_);_(* \(#,##0.00\);_(* "-"??_);_(@_)</c:formatCode>
                <c:ptCount val="16"/>
                <c:pt idx="0">
                  <c:v>1.9334112903225804</c:v>
                </c:pt>
                <c:pt idx="1">
                  <c:v>2.1128015873015871</c:v>
                </c:pt>
                <c:pt idx="2">
                  <c:v>2.1600245901639346</c:v>
                </c:pt>
                <c:pt idx="3">
                  <c:v>2.2038145161290323</c:v>
                </c:pt>
                <c:pt idx="4">
                  <c:v>2.1265153846153853</c:v>
                </c:pt>
                <c:pt idx="5">
                  <c:v>1.9981</c:v>
                </c:pt>
                <c:pt idx="6">
                  <c:v>1.8770163934426232</c:v>
                </c:pt>
                <c:pt idx="7">
                  <c:v>1.8353474576271185</c:v>
                </c:pt>
                <c:pt idx="8">
                  <c:v>1.7653225806451616</c:v>
                </c:pt>
                <c:pt idx="9">
                  <c:v>1.7547777777777778</c:v>
                </c:pt>
                <c:pt idx="10">
                  <c:v>1.7547777777777778</c:v>
                </c:pt>
                <c:pt idx="11">
                  <c:v>1.7547777777777778</c:v>
                </c:pt>
                <c:pt idx="12">
                  <c:v>1.7547777777777778</c:v>
                </c:pt>
                <c:pt idx="13">
                  <c:v>1.7547777777777778</c:v>
                </c:pt>
                <c:pt idx="14">
                  <c:v>1.7547777777777778</c:v>
                </c:pt>
                <c:pt idx="15">
                  <c:v>1.7547777777777778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4B-4845-8263-CC4B115DE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391520"/>
        <c:axId val="146110239"/>
      </c:lineChart>
      <c:lineChart>
        <c:grouping val="standard"/>
        <c:varyColors val="0"/>
        <c:ser>
          <c:idx val="4"/>
          <c:order val="4"/>
          <c:tx>
            <c:strRef>
              <c:f>'18650 LME &amp; FX Adjustment'!$J$2</c:f>
              <c:strCache>
                <c:ptCount val="1"/>
                <c:pt idx="0">
                  <c:v>JPY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'18650 LME &amp; FX Adjustment'!$B$3:$B$18</c:f>
              <c:strCache>
                <c:ptCount val="16"/>
                <c:pt idx="0">
                  <c:v>Q1 2018</c:v>
                </c:pt>
                <c:pt idx="1">
                  <c:v>Q2 2018</c:v>
                </c:pt>
                <c:pt idx="2">
                  <c:v>Q3 2018</c:v>
                </c:pt>
                <c:pt idx="3">
                  <c:v>Q4 2018</c:v>
                </c:pt>
                <c:pt idx="4">
                  <c:v>Q1 2019</c:v>
                </c:pt>
                <c:pt idx="5">
                  <c:v>Q2 2019</c:v>
                </c:pt>
                <c:pt idx="6">
                  <c:v>Q3 2019</c:v>
                </c:pt>
                <c:pt idx="7">
                  <c:v>Q4 2019</c:v>
                </c:pt>
                <c:pt idx="8">
                  <c:v>Q1 2020</c:v>
                </c:pt>
                <c:pt idx="9">
                  <c:v>Q2 2020</c:v>
                </c:pt>
                <c:pt idx="10">
                  <c:v>Q3 2020</c:v>
                </c:pt>
                <c:pt idx="11">
                  <c:v>Q4 2020</c:v>
                </c:pt>
                <c:pt idx="12">
                  <c:v>Q1 2021</c:v>
                </c:pt>
                <c:pt idx="13">
                  <c:v>Q2 2021</c:v>
                </c:pt>
                <c:pt idx="14">
                  <c:v>Q3 2021</c:v>
                </c:pt>
                <c:pt idx="15">
                  <c:v>Q4 2021</c:v>
                </c:pt>
              </c:strCache>
            </c:strRef>
          </c:cat>
          <c:val>
            <c:numRef>
              <c:f>'18650 LME &amp; FX Adjustment'!$J$3:$J$18</c:f>
              <c:numCache>
                <c:formatCode>_(* #,##0.00_);_(* \(#,##0.00\);_(* "-"??_);_(@_)</c:formatCode>
                <c:ptCount val="16"/>
                <c:pt idx="0">
                  <c:v>111.03053133707866</c:v>
                </c:pt>
                <c:pt idx="1">
                  <c:v>112.15106208988766</c:v>
                </c:pt>
                <c:pt idx="2">
                  <c:v>110.69998020000004</c:v>
                </c:pt>
                <c:pt idx="3">
                  <c:v>107.76106422826085</c:v>
                </c:pt>
                <c:pt idx="4">
                  <c:v>110.82656242391306</c:v>
                </c:pt>
                <c:pt idx="5">
                  <c:v>112.68556916483506</c:v>
                </c:pt>
                <c:pt idx="6">
                  <c:v>110.49813838888885</c:v>
                </c:pt>
                <c:pt idx="7">
                  <c:v>111.00045587640443</c:v>
                </c:pt>
                <c:pt idx="8">
                  <c:v>107.53647576404495</c:v>
                </c:pt>
                <c:pt idx="9">
                  <c:v>106.76032136363636</c:v>
                </c:pt>
                <c:pt idx="10">
                  <c:v>106.76032136363636</c:v>
                </c:pt>
                <c:pt idx="11">
                  <c:v>106.76032136363636</c:v>
                </c:pt>
                <c:pt idx="12">
                  <c:v>106.76032136363636</c:v>
                </c:pt>
                <c:pt idx="13">
                  <c:v>106.76032136363636</c:v>
                </c:pt>
                <c:pt idx="14">
                  <c:v>106.76032136363636</c:v>
                </c:pt>
                <c:pt idx="15">
                  <c:v>106.76032136363636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4B-4845-8263-CC4B115DE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527823"/>
        <c:axId val="1733526575"/>
      </c:lineChart>
      <c:catAx>
        <c:axId val="106739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0239"/>
        <c:crosses val="autoZero"/>
        <c:auto val="1"/>
        <c:lblAlgn val="ctr"/>
        <c:lblOffset val="100"/>
        <c:noMultiLvlLbl val="0"/>
      </c:catAx>
      <c:valAx>
        <c:axId val="14611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391520"/>
        <c:crosses val="autoZero"/>
        <c:crossBetween val="between"/>
      </c:valAx>
      <c:valAx>
        <c:axId val="1733526575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527823"/>
        <c:crosses val="max"/>
        <c:crossBetween val="between"/>
      </c:valAx>
      <c:catAx>
        <c:axId val="173352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33526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656495800806822E-2"/>
          <c:y val="5.0925925925925923E-2"/>
          <c:w val="0.86662249266292257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v>LME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'LME - Daily'!$A$443:$A$682</c:f>
              <c:numCache>
                <c:formatCode>d\-mmm\-yy</c:formatCode>
                <c:ptCount val="240"/>
                <c:pt idx="0">
                  <c:v>43283</c:v>
                </c:pt>
                <c:pt idx="1">
                  <c:v>43284</c:v>
                </c:pt>
                <c:pt idx="2">
                  <c:v>43285</c:v>
                </c:pt>
                <c:pt idx="3">
                  <c:v>43286</c:v>
                </c:pt>
                <c:pt idx="4">
                  <c:v>43287</c:v>
                </c:pt>
                <c:pt idx="5">
                  <c:v>43290</c:v>
                </c:pt>
                <c:pt idx="6">
                  <c:v>43291</c:v>
                </c:pt>
                <c:pt idx="7">
                  <c:v>43292</c:v>
                </c:pt>
                <c:pt idx="8">
                  <c:v>43293</c:v>
                </c:pt>
                <c:pt idx="9">
                  <c:v>43294</c:v>
                </c:pt>
                <c:pt idx="10">
                  <c:v>43297</c:v>
                </c:pt>
                <c:pt idx="11">
                  <c:v>43298</c:v>
                </c:pt>
                <c:pt idx="12">
                  <c:v>43299</c:v>
                </c:pt>
                <c:pt idx="13">
                  <c:v>43300</c:v>
                </c:pt>
                <c:pt idx="14">
                  <c:v>43301</c:v>
                </c:pt>
                <c:pt idx="15">
                  <c:v>43304</c:v>
                </c:pt>
                <c:pt idx="16">
                  <c:v>43305</c:v>
                </c:pt>
                <c:pt idx="17">
                  <c:v>43306</c:v>
                </c:pt>
                <c:pt idx="18">
                  <c:v>43307</c:v>
                </c:pt>
                <c:pt idx="19">
                  <c:v>43308</c:v>
                </c:pt>
                <c:pt idx="20">
                  <c:v>43311</c:v>
                </c:pt>
                <c:pt idx="21">
                  <c:v>43312</c:v>
                </c:pt>
                <c:pt idx="22">
                  <c:v>43313</c:v>
                </c:pt>
                <c:pt idx="23">
                  <c:v>43314</c:v>
                </c:pt>
                <c:pt idx="24">
                  <c:v>43315</c:v>
                </c:pt>
                <c:pt idx="25">
                  <c:v>43318</c:v>
                </c:pt>
                <c:pt idx="26">
                  <c:v>43319</c:v>
                </c:pt>
                <c:pt idx="27">
                  <c:v>43320</c:v>
                </c:pt>
                <c:pt idx="28">
                  <c:v>43321</c:v>
                </c:pt>
                <c:pt idx="29">
                  <c:v>43322</c:v>
                </c:pt>
                <c:pt idx="30">
                  <c:v>43325</c:v>
                </c:pt>
                <c:pt idx="31">
                  <c:v>43326</c:v>
                </c:pt>
                <c:pt idx="32">
                  <c:v>43327</c:v>
                </c:pt>
                <c:pt idx="33">
                  <c:v>43328</c:v>
                </c:pt>
                <c:pt idx="34">
                  <c:v>43329</c:v>
                </c:pt>
                <c:pt idx="35">
                  <c:v>43332</c:v>
                </c:pt>
                <c:pt idx="36">
                  <c:v>43333</c:v>
                </c:pt>
                <c:pt idx="37">
                  <c:v>43334</c:v>
                </c:pt>
                <c:pt idx="38">
                  <c:v>43335</c:v>
                </c:pt>
                <c:pt idx="39">
                  <c:v>43336</c:v>
                </c:pt>
                <c:pt idx="40">
                  <c:v>43340</c:v>
                </c:pt>
                <c:pt idx="41">
                  <c:v>43341</c:v>
                </c:pt>
                <c:pt idx="42">
                  <c:v>43342</c:v>
                </c:pt>
                <c:pt idx="43">
                  <c:v>43343</c:v>
                </c:pt>
                <c:pt idx="44">
                  <c:v>43346</c:v>
                </c:pt>
                <c:pt idx="45">
                  <c:v>43347</c:v>
                </c:pt>
                <c:pt idx="46">
                  <c:v>43348</c:v>
                </c:pt>
                <c:pt idx="47">
                  <c:v>43349</c:v>
                </c:pt>
                <c:pt idx="48">
                  <c:v>43350</c:v>
                </c:pt>
                <c:pt idx="49">
                  <c:v>43353</c:v>
                </c:pt>
                <c:pt idx="50">
                  <c:v>43354</c:v>
                </c:pt>
                <c:pt idx="51">
                  <c:v>43355</c:v>
                </c:pt>
                <c:pt idx="52">
                  <c:v>43356</c:v>
                </c:pt>
                <c:pt idx="53">
                  <c:v>43357</c:v>
                </c:pt>
                <c:pt idx="54">
                  <c:v>43360</c:v>
                </c:pt>
                <c:pt idx="55">
                  <c:v>43361</c:v>
                </c:pt>
                <c:pt idx="56">
                  <c:v>43362</c:v>
                </c:pt>
                <c:pt idx="57">
                  <c:v>43363</c:v>
                </c:pt>
                <c:pt idx="58">
                  <c:v>43364</c:v>
                </c:pt>
                <c:pt idx="59">
                  <c:v>43367</c:v>
                </c:pt>
                <c:pt idx="60">
                  <c:v>43368</c:v>
                </c:pt>
                <c:pt idx="61">
                  <c:v>43369</c:v>
                </c:pt>
                <c:pt idx="62">
                  <c:v>43370</c:v>
                </c:pt>
                <c:pt idx="63">
                  <c:v>43371</c:v>
                </c:pt>
                <c:pt idx="64">
                  <c:v>43374</c:v>
                </c:pt>
                <c:pt idx="65">
                  <c:v>43375</c:v>
                </c:pt>
                <c:pt idx="66">
                  <c:v>43376</c:v>
                </c:pt>
                <c:pt idx="67">
                  <c:v>43377</c:v>
                </c:pt>
                <c:pt idx="68">
                  <c:v>43378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43388</c:v>
                </c:pt>
                <c:pt idx="75">
                  <c:v>43389</c:v>
                </c:pt>
                <c:pt idx="76">
                  <c:v>43390</c:v>
                </c:pt>
                <c:pt idx="77">
                  <c:v>43391</c:v>
                </c:pt>
                <c:pt idx="78">
                  <c:v>43392</c:v>
                </c:pt>
                <c:pt idx="79">
                  <c:v>43395</c:v>
                </c:pt>
                <c:pt idx="80">
                  <c:v>43396</c:v>
                </c:pt>
                <c:pt idx="81">
                  <c:v>43397</c:v>
                </c:pt>
                <c:pt idx="82">
                  <c:v>43398</c:v>
                </c:pt>
                <c:pt idx="83">
                  <c:v>43399</c:v>
                </c:pt>
                <c:pt idx="84">
                  <c:v>43402</c:v>
                </c:pt>
                <c:pt idx="85">
                  <c:v>43403</c:v>
                </c:pt>
                <c:pt idx="86">
                  <c:v>43404</c:v>
                </c:pt>
                <c:pt idx="87">
                  <c:v>43405</c:v>
                </c:pt>
                <c:pt idx="88">
                  <c:v>43406</c:v>
                </c:pt>
                <c:pt idx="89">
                  <c:v>43409</c:v>
                </c:pt>
                <c:pt idx="90">
                  <c:v>43410</c:v>
                </c:pt>
                <c:pt idx="91">
                  <c:v>43411</c:v>
                </c:pt>
                <c:pt idx="92">
                  <c:v>43412</c:v>
                </c:pt>
                <c:pt idx="93">
                  <c:v>43413</c:v>
                </c:pt>
                <c:pt idx="94">
                  <c:v>43416</c:v>
                </c:pt>
                <c:pt idx="95">
                  <c:v>43417</c:v>
                </c:pt>
                <c:pt idx="96">
                  <c:v>43418</c:v>
                </c:pt>
                <c:pt idx="97">
                  <c:v>43419</c:v>
                </c:pt>
                <c:pt idx="98">
                  <c:v>43420</c:v>
                </c:pt>
                <c:pt idx="99">
                  <c:v>43423</c:v>
                </c:pt>
                <c:pt idx="100">
                  <c:v>43424</c:v>
                </c:pt>
                <c:pt idx="101">
                  <c:v>43425</c:v>
                </c:pt>
                <c:pt idx="102">
                  <c:v>43426</c:v>
                </c:pt>
                <c:pt idx="103">
                  <c:v>43427</c:v>
                </c:pt>
                <c:pt idx="104">
                  <c:v>43430</c:v>
                </c:pt>
                <c:pt idx="105">
                  <c:v>43431</c:v>
                </c:pt>
                <c:pt idx="106">
                  <c:v>43432</c:v>
                </c:pt>
                <c:pt idx="107">
                  <c:v>43433</c:v>
                </c:pt>
                <c:pt idx="108">
                  <c:v>43434</c:v>
                </c:pt>
                <c:pt idx="109">
                  <c:v>43437</c:v>
                </c:pt>
                <c:pt idx="110">
                  <c:v>43438</c:v>
                </c:pt>
                <c:pt idx="111">
                  <c:v>43439</c:v>
                </c:pt>
                <c:pt idx="112">
                  <c:v>43440</c:v>
                </c:pt>
                <c:pt idx="113">
                  <c:v>43441</c:v>
                </c:pt>
                <c:pt idx="114">
                  <c:v>43444</c:v>
                </c:pt>
                <c:pt idx="115">
                  <c:v>43445</c:v>
                </c:pt>
                <c:pt idx="116">
                  <c:v>43446</c:v>
                </c:pt>
                <c:pt idx="117">
                  <c:v>43447</c:v>
                </c:pt>
                <c:pt idx="118">
                  <c:v>43448</c:v>
                </c:pt>
                <c:pt idx="119">
                  <c:v>43451</c:v>
                </c:pt>
                <c:pt idx="120">
                  <c:v>43452</c:v>
                </c:pt>
                <c:pt idx="121">
                  <c:v>43453</c:v>
                </c:pt>
                <c:pt idx="122">
                  <c:v>43454</c:v>
                </c:pt>
                <c:pt idx="123">
                  <c:v>43455</c:v>
                </c:pt>
                <c:pt idx="124">
                  <c:v>43458</c:v>
                </c:pt>
                <c:pt idx="125">
                  <c:v>43460</c:v>
                </c:pt>
                <c:pt idx="126">
                  <c:v>43461</c:v>
                </c:pt>
                <c:pt idx="127">
                  <c:v>43462</c:v>
                </c:pt>
                <c:pt idx="128">
                  <c:v>43465</c:v>
                </c:pt>
                <c:pt idx="129">
                  <c:v>43467</c:v>
                </c:pt>
                <c:pt idx="130">
                  <c:v>43468</c:v>
                </c:pt>
                <c:pt idx="131">
                  <c:v>43469</c:v>
                </c:pt>
                <c:pt idx="132">
                  <c:v>43472</c:v>
                </c:pt>
                <c:pt idx="133">
                  <c:v>43473</c:v>
                </c:pt>
                <c:pt idx="134">
                  <c:v>43474</c:v>
                </c:pt>
                <c:pt idx="135" formatCode="[$-409]d\-mmm\-yy;@">
                  <c:v>43475</c:v>
                </c:pt>
                <c:pt idx="136" formatCode="[$-409]d\-mmm\-yy;@">
                  <c:v>43476</c:v>
                </c:pt>
                <c:pt idx="137" formatCode="[$-409]d\-mmm\-yy;@">
                  <c:v>43479</c:v>
                </c:pt>
                <c:pt idx="138" formatCode="[$-409]d\-mmm\-yy;@">
                  <c:v>43480</c:v>
                </c:pt>
                <c:pt idx="139" formatCode="[$-409]d\-mmm\-yy;@">
                  <c:v>43481</c:v>
                </c:pt>
                <c:pt idx="140" formatCode="[$-409]d\-mmm\-yy;@">
                  <c:v>43482</c:v>
                </c:pt>
                <c:pt idx="141" formatCode="[$-409]d\-mmm\-yy;@">
                  <c:v>43483</c:v>
                </c:pt>
                <c:pt idx="142">
                  <c:v>43486</c:v>
                </c:pt>
                <c:pt idx="143">
                  <c:v>43487</c:v>
                </c:pt>
                <c:pt idx="144">
                  <c:v>43488</c:v>
                </c:pt>
                <c:pt idx="145">
                  <c:v>43489</c:v>
                </c:pt>
                <c:pt idx="146">
                  <c:v>43490</c:v>
                </c:pt>
                <c:pt idx="147">
                  <c:v>43493</c:v>
                </c:pt>
                <c:pt idx="148">
                  <c:v>43494</c:v>
                </c:pt>
                <c:pt idx="149">
                  <c:v>43495</c:v>
                </c:pt>
                <c:pt idx="150">
                  <c:v>43496</c:v>
                </c:pt>
                <c:pt idx="151">
                  <c:v>43497</c:v>
                </c:pt>
                <c:pt idx="152">
                  <c:v>43500</c:v>
                </c:pt>
                <c:pt idx="153">
                  <c:v>43501</c:v>
                </c:pt>
                <c:pt idx="154">
                  <c:v>43502</c:v>
                </c:pt>
                <c:pt idx="155">
                  <c:v>43503</c:v>
                </c:pt>
                <c:pt idx="156">
                  <c:v>43504</c:v>
                </c:pt>
                <c:pt idx="157">
                  <c:v>43507</c:v>
                </c:pt>
                <c:pt idx="158">
                  <c:v>43508</c:v>
                </c:pt>
                <c:pt idx="159">
                  <c:v>43509</c:v>
                </c:pt>
                <c:pt idx="160">
                  <c:v>43510</c:v>
                </c:pt>
                <c:pt idx="161">
                  <c:v>43511</c:v>
                </c:pt>
                <c:pt idx="162">
                  <c:v>43514</c:v>
                </c:pt>
                <c:pt idx="163">
                  <c:v>43515</c:v>
                </c:pt>
                <c:pt idx="164">
                  <c:v>43516</c:v>
                </c:pt>
                <c:pt idx="165">
                  <c:v>43517</c:v>
                </c:pt>
                <c:pt idx="166">
                  <c:v>43518</c:v>
                </c:pt>
                <c:pt idx="167">
                  <c:v>43521</c:v>
                </c:pt>
                <c:pt idx="168">
                  <c:v>43522</c:v>
                </c:pt>
                <c:pt idx="169">
                  <c:v>43523</c:v>
                </c:pt>
                <c:pt idx="170">
                  <c:v>43524</c:v>
                </c:pt>
                <c:pt idx="171">
                  <c:v>43525</c:v>
                </c:pt>
                <c:pt idx="172">
                  <c:v>43528</c:v>
                </c:pt>
                <c:pt idx="173">
                  <c:v>43529</c:v>
                </c:pt>
                <c:pt idx="174">
                  <c:v>43530</c:v>
                </c:pt>
                <c:pt idx="175">
                  <c:v>43531</c:v>
                </c:pt>
                <c:pt idx="176">
                  <c:v>43532</c:v>
                </c:pt>
                <c:pt idx="177">
                  <c:v>43535</c:v>
                </c:pt>
                <c:pt idx="178">
                  <c:v>43536</c:v>
                </c:pt>
                <c:pt idx="179">
                  <c:v>43537</c:v>
                </c:pt>
                <c:pt idx="180">
                  <c:v>43538</c:v>
                </c:pt>
                <c:pt idx="181">
                  <c:v>43539</c:v>
                </c:pt>
                <c:pt idx="182">
                  <c:v>43542</c:v>
                </c:pt>
                <c:pt idx="183">
                  <c:v>43543</c:v>
                </c:pt>
                <c:pt idx="184">
                  <c:v>43544</c:v>
                </c:pt>
                <c:pt idx="185">
                  <c:v>43545</c:v>
                </c:pt>
                <c:pt idx="186">
                  <c:v>43546</c:v>
                </c:pt>
                <c:pt idx="187">
                  <c:v>43549</c:v>
                </c:pt>
                <c:pt idx="188">
                  <c:v>43550</c:v>
                </c:pt>
                <c:pt idx="189">
                  <c:v>43551</c:v>
                </c:pt>
                <c:pt idx="190">
                  <c:v>43552</c:v>
                </c:pt>
                <c:pt idx="191">
                  <c:v>43553</c:v>
                </c:pt>
                <c:pt idx="192">
                  <c:v>43556</c:v>
                </c:pt>
                <c:pt idx="193">
                  <c:v>43557</c:v>
                </c:pt>
                <c:pt idx="194">
                  <c:v>43558</c:v>
                </c:pt>
                <c:pt idx="195">
                  <c:v>43559</c:v>
                </c:pt>
                <c:pt idx="196">
                  <c:v>43560</c:v>
                </c:pt>
                <c:pt idx="197">
                  <c:v>43563</c:v>
                </c:pt>
                <c:pt idx="198">
                  <c:v>43564</c:v>
                </c:pt>
                <c:pt idx="199">
                  <c:v>43565</c:v>
                </c:pt>
                <c:pt idx="200">
                  <c:v>43566</c:v>
                </c:pt>
                <c:pt idx="201">
                  <c:v>43567</c:v>
                </c:pt>
                <c:pt idx="202">
                  <c:v>43570</c:v>
                </c:pt>
                <c:pt idx="203">
                  <c:v>43571</c:v>
                </c:pt>
                <c:pt idx="204">
                  <c:v>43572</c:v>
                </c:pt>
                <c:pt idx="205">
                  <c:v>43573</c:v>
                </c:pt>
                <c:pt idx="206">
                  <c:v>43574</c:v>
                </c:pt>
                <c:pt idx="207">
                  <c:v>43577</c:v>
                </c:pt>
                <c:pt idx="208">
                  <c:v>43578</c:v>
                </c:pt>
                <c:pt idx="209">
                  <c:v>43579</c:v>
                </c:pt>
                <c:pt idx="210">
                  <c:v>43580</c:v>
                </c:pt>
                <c:pt idx="211">
                  <c:v>43581</c:v>
                </c:pt>
                <c:pt idx="212">
                  <c:v>43584</c:v>
                </c:pt>
                <c:pt idx="213">
                  <c:v>43585</c:v>
                </c:pt>
                <c:pt idx="214">
                  <c:v>43586</c:v>
                </c:pt>
                <c:pt idx="215">
                  <c:v>43587</c:v>
                </c:pt>
                <c:pt idx="216">
                  <c:v>43588</c:v>
                </c:pt>
                <c:pt idx="217">
                  <c:v>43591</c:v>
                </c:pt>
                <c:pt idx="218">
                  <c:v>43592</c:v>
                </c:pt>
                <c:pt idx="219">
                  <c:v>43593</c:v>
                </c:pt>
                <c:pt idx="220">
                  <c:v>43594</c:v>
                </c:pt>
                <c:pt idx="221">
                  <c:v>43595</c:v>
                </c:pt>
                <c:pt idx="222">
                  <c:v>43598</c:v>
                </c:pt>
                <c:pt idx="223">
                  <c:v>43599</c:v>
                </c:pt>
                <c:pt idx="224">
                  <c:v>43600</c:v>
                </c:pt>
                <c:pt idx="225">
                  <c:v>43601</c:v>
                </c:pt>
                <c:pt idx="226">
                  <c:v>43602</c:v>
                </c:pt>
                <c:pt idx="227">
                  <c:v>43605</c:v>
                </c:pt>
                <c:pt idx="228">
                  <c:v>43606</c:v>
                </c:pt>
                <c:pt idx="229">
                  <c:v>43607</c:v>
                </c:pt>
                <c:pt idx="230">
                  <c:v>43608</c:v>
                </c:pt>
                <c:pt idx="231">
                  <c:v>43609</c:v>
                </c:pt>
                <c:pt idx="232">
                  <c:v>43612</c:v>
                </c:pt>
                <c:pt idx="233">
                  <c:v>43613</c:v>
                </c:pt>
                <c:pt idx="234">
                  <c:v>43614</c:v>
                </c:pt>
                <c:pt idx="235">
                  <c:v>43615</c:v>
                </c:pt>
                <c:pt idx="236">
                  <c:v>43616</c:v>
                </c:pt>
                <c:pt idx="237">
                  <c:v>43619</c:v>
                </c:pt>
                <c:pt idx="238">
                  <c:v>43620</c:v>
                </c:pt>
                <c:pt idx="239">
                  <c:v>43621</c:v>
                </c:pt>
              </c:numCache>
            </c:numRef>
          </c:xVal>
          <c:yVal>
            <c:numRef>
              <c:f>'LME - Daily'!$E$443:$E$682</c:f>
              <c:numCache>
                <c:formatCode>0.00</c:formatCode>
                <c:ptCount val="240"/>
                <c:pt idx="0">
                  <c:v>75</c:v>
                </c:pt>
                <c:pt idx="1">
                  <c:v>76</c:v>
                </c:pt>
                <c:pt idx="2">
                  <c:v>72</c:v>
                </c:pt>
                <c:pt idx="3">
                  <c:v>72.5</c:v>
                </c:pt>
                <c:pt idx="4">
                  <c:v>72.5</c:v>
                </c:pt>
                <c:pt idx="5">
                  <c:v>73.25</c:v>
                </c:pt>
                <c:pt idx="6">
                  <c:v>70</c:v>
                </c:pt>
                <c:pt idx="7">
                  <c:v>70.5</c:v>
                </c:pt>
                <c:pt idx="8">
                  <c:v>70.5</c:v>
                </c:pt>
                <c:pt idx="9">
                  <c:v>70.5</c:v>
                </c:pt>
                <c:pt idx="10">
                  <c:v>68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67.25</c:v>
                </c:pt>
                <c:pt idx="23">
                  <c:v>66.099999999999994</c:v>
                </c:pt>
                <c:pt idx="24">
                  <c:v>64</c:v>
                </c:pt>
                <c:pt idx="25">
                  <c:v>59</c:v>
                </c:pt>
                <c:pt idx="26">
                  <c:v>55</c:v>
                </c:pt>
                <c:pt idx="27">
                  <c:v>56.5</c:v>
                </c:pt>
                <c:pt idx="28">
                  <c:v>61.5</c:v>
                </c:pt>
                <c:pt idx="29">
                  <c:v>62</c:v>
                </c:pt>
                <c:pt idx="30">
                  <c:v>64.25</c:v>
                </c:pt>
                <c:pt idx="31">
                  <c:v>64.25</c:v>
                </c:pt>
                <c:pt idx="32">
                  <c:v>64.25</c:v>
                </c:pt>
                <c:pt idx="33">
                  <c:v>64.5</c:v>
                </c:pt>
                <c:pt idx="34">
                  <c:v>64.5</c:v>
                </c:pt>
                <c:pt idx="35">
                  <c:v>64.5</c:v>
                </c:pt>
                <c:pt idx="36">
                  <c:v>64.5</c:v>
                </c:pt>
                <c:pt idx="37">
                  <c:v>64.5</c:v>
                </c:pt>
                <c:pt idx="38">
                  <c:v>64.5</c:v>
                </c:pt>
                <c:pt idx="39">
                  <c:v>64.5</c:v>
                </c:pt>
                <c:pt idx="40">
                  <c:v>64.5</c:v>
                </c:pt>
                <c:pt idx="41">
                  <c:v>65.25</c:v>
                </c:pt>
                <c:pt idx="42">
                  <c:v>65.25</c:v>
                </c:pt>
                <c:pt idx="43">
                  <c:v>64.5</c:v>
                </c:pt>
                <c:pt idx="44">
                  <c:v>64.5</c:v>
                </c:pt>
                <c:pt idx="45">
                  <c:v>64.5</c:v>
                </c:pt>
                <c:pt idx="46">
                  <c:v>64.5</c:v>
                </c:pt>
                <c:pt idx="47">
                  <c:v>62.5</c:v>
                </c:pt>
                <c:pt idx="48">
                  <c:v>62.5</c:v>
                </c:pt>
                <c:pt idx="49">
                  <c:v>61.75</c:v>
                </c:pt>
                <c:pt idx="50">
                  <c:v>61.75</c:v>
                </c:pt>
                <c:pt idx="51">
                  <c:v>62.75</c:v>
                </c:pt>
                <c:pt idx="52">
                  <c:v>62.75</c:v>
                </c:pt>
                <c:pt idx="53">
                  <c:v>62.75</c:v>
                </c:pt>
                <c:pt idx="54">
                  <c:v>62.75</c:v>
                </c:pt>
                <c:pt idx="55">
                  <c:v>62.75</c:v>
                </c:pt>
                <c:pt idx="56">
                  <c:v>62.75</c:v>
                </c:pt>
                <c:pt idx="57">
                  <c:v>60</c:v>
                </c:pt>
                <c:pt idx="58">
                  <c:v>62</c:v>
                </c:pt>
                <c:pt idx="59">
                  <c:v>62</c:v>
                </c:pt>
                <c:pt idx="60">
                  <c:v>62</c:v>
                </c:pt>
                <c:pt idx="61">
                  <c:v>62</c:v>
                </c:pt>
                <c:pt idx="62">
                  <c:v>62</c:v>
                </c:pt>
                <c:pt idx="63">
                  <c:v>62</c:v>
                </c:pt>
                <c:pt idx="64">
                  <c:v>58</c:v>
                </c:pt>
                <c:pt idx="65">
                  <c:v>58</c:v>
                </c:pt>
                <c:pt idx="66" formatCode="General">
                  <c:v>55</c:v>
                </c:pt>
                <c:pt idx="67" formatCode="General">
                  <c:v>55.5</c:v>
                </c:pt>
                <c:pt idx="68" formatCode="General">
                  <c:v>57</c:v>
                </c:pt>
                <c:pt idx="69" formatCode="General">
                  <c:v>55.5</c:v>
                </c:pt>
                <c:pt idx="70" formatCode="General">
                  <c:v>57</c:v>
                </c:pt>
                <c:pt idx="71" formatCode="General">
                  <c:v>58</c:v>
                </c:pt>
                <c:pt idx="72" formatCode="General">
                  <c:v>58.01</c:v>
                </c:pt>
                <c:pt idx="73" formatCode="General">
                  <c:v>62.5</c:v>
                </c:pt>
                <c:pt idx="74" formatCode="General">
                  <c:v>62.5</c:v>
                </c:pt>
                <c:pt idx="75" formatCode="General">
                  <c:v>62.5</c:v>
                </c:pt>
                <c:pt idx="76" formatCode="General">
                  <c:v>62.5</c:v>
                </c:pt>
                <c:pt idx="77" formatCode="General">
                  <c:v>58</c:v>
                </c:pt>
                <c:pt idx="78" formatCode="General">
                  <c:v>60.75</c:v>
                </c:pt>
                <c:pt idx="79" formatCode="General">
                  <c:v>60.75</c:v>
                </c:pt>
                <c:pt idx="80" formatCode="General">
                  <c:v>60.75</c:v>
                </c:pt>
                <c:pt idx="81" formatCode="General">
                  <c:v>60.75</c:v>
                </c:pt>
                <c:pt idx="82" formatCode="General">
                  <c:v>60.75</c:v>
                </c:pt>
                <c:pt idx="83" formatCode="General">
                  <c:v>60.75</c:v>
                </c:pt>
                <c:pt idx="84" formatCode="General">
                  <c:v>60</c:v>
                </c:pt>
                <c:pt idx="85" formatCode="General">
                  <c:v>60</c:v>
                </c:pt>
                <c:pt idx="86" formatCode="General">
                  <c:v>55</c:v>
                </c:pt>
                <c:pt idx="87" formatCode="General">
                  <c:v>52.75</c:v>
                </c:pt>
                <c:pt idx="88" formatCode="General">
                  <c:v>45</c:v>
                </c:pt>
                <c:pt idx="89" formatCode="General">
                  <c:v>46.75</c:v>
                </c:pt>
                <c:pt idx="90" formatCode="General">
                  <c:v>50.5</c:v>
                </c:pt>
                <c:pt idx="91" formatCode="General">
                  <c:v>52.5</c:v>
                </c:pt>
                <c:pt idx="92" formatCode="General">
                  <c:v>54.5</c:v>
                </c:pt>
                <c:pt idx="93" formatCode="General">
                  <c:v>51</c:v>
                </c:pt>
                <c:pt idx="94" formatCode="General">
                  <c:v>50.25</c:v>
                </c:pt>
                <c:pt idx="95" formatCode="General">
                  <c:v>51</c:v>
                </c:pt>
                <c:pt idx="96" formatCode="General">
                  <c:v>55</c:v>
                </c:pt>
                <c:pt idx="97" formatCode="General">
                  <c:v>55</c:v>
                </c:pt>
                <c:pt idx="98" formatCode="General">
                  <c:v>55</c:v>
                </c:pt>
                <c:pt idx="99" formatCode="General">
                  <c:v>55.25</c:v>
                </c:pt>
                <c:pt idx="100" formatCode="General">
                  <c:v>55.25</c:v>
                </c:pt>
                <c:pt idx="101" formatCode="General">
                  <c:v>55.25</c:v>
                </c:pt>
                <c:pt idx="102" formatCode="General">
                  <c:v>55.25</c:v>
                </c:pt>
                <c:pt idx="103" formatCode="General">
                  <c:v>55.25</c:v>
                </c:pt>
                <c:pt idx="104" formatCode="General">
                  <c:v>55.25</c:v>
                </c:pt>
                <c:pt idx="105" formatCode="General">
                  <c:v>55.25</c:v>
                </c:pt>
                <c:pt idx="106" formatCode="General">
                  <c:v>55.25</c:v>
                </c:pt>
                <c:pt idx="107" formatCode="General">
                  <c:v>55.25</c:v>
                </c:pt>
                <c:pt idx="108" formatCode="General">
                  <c:v>55.25</c:v>
                </c:pt>
                <c:pt idx="109" formatCode="General">
                  <c:v>55.25</c:v>
                </c:pt>
                <c:pt idx="110" formatCode="General">
                  <c:v>55.25</c:v>
                </c:pt>
                <c:pt idx="111" formatCode="General">
                  <c:v>55.25</c:v>
                </c:pt>
                <c:pt idx="112" formatCode="General">
                  <c:v>55.25</c:v>
                </c:pt>
                <c:pt idx="113" formatCode="General">
                  <c:v>55.25</c:v>
                </c:pt>
                <c:pt idx="114" formatCode="General">
                  <c:v>55.25</c:v>
                </c:pt>
                <c:pt idx="115" formatCode="General">
                  <c:v>55.25</c:v>
                </c:pt>
                <c:pt idx="116" formatCode="General">
                  <c:v>55.25</c:v>
                </c:pt>
                <c:pt idx="117" formatCode="General">
                  <c:v>55.25</c:v>
                </c:pt>
                <c:pt idx="118" formatCode="General">
                  <c:v>55.25</c:v>
                </c:pt>
                <c:pt idx="119" formatCode="General">
                  <c:v>52</c:v>
                </c:pt>
                <c:pt idx="120" formatCode="General">
                  <c:v>58</c:v>
                </c:pt>
                <c:pt idx="121" formatCode="General">
                  <c:v>56</c:v>
                </c:pt>
                <c:pt idx="122" formatCode="General">
                  <c:v>55</c:v>
                </c:pt>
                <c:pt idx="123" formatCode="General">
                  <c:v>55</c:v>
                </c:pt>
                <c:pt idx="124" formatCode="General">
                  <c:v>55.5</c:v>
                </c:pt>
                <c:pt idx="126" formatCode="General">
                  <c:v>55.5</c:v>
                </c:pt>
                <c:pt idx="127" formatCode="General">
                  <c:v>55.5</c:v>
                </c:pt>
                <c:pt idx="128" formatCode="General">
                  <c:v>55.5</c:v>
                </c:pt>
                <c:pt idx="129" formatCode="General">
                  <c:v>41.5</c:v>
                </c:pt>
                <c:pt idx="130" formatCode="General">
                  <c:v>47</c:v>
                </c:pt>
                <c:pt idx="131" formatCode="General">
                  <c:v>45</c:v>
                </c:pt>
                <c:pt idx="132" formatCode="General">
                  <c:v>45</c:v>
                </c:pt>
                <c:pt idx="133" formatCode="General">
                  <c:v>44</c:v>
                </c:pt>
                <c:pt idx="134" formatCode="General">
                  <c:v>42</c:v>
                </c:pt>
                <c:pt idx="135" formatCode="General">
                  <c:v>42</c:v>
                </c:pt>
                <c:pt idx="136" formatCode="General">
                  <c:v>42</c:v>
                </c:pt>
                <c:pt idx="137" formatCode="General">
                  <c:v>40</c:v>
                </c:pt>
                <c:pt idx="138" formatCode="General">
                  <c:v>39</c:v>
                </c:pt>
                <c:pt idx="139" formatCode="General">
                  <c:v>38</c:v>
                </c:pt>
                <c:pt idx="140" formatCode="General">
                  <c:v>38</c:v>
                </c:pt>
                <c:pt idx="141" formatCode="General">
                  <c:v>38</c:v>
                </c:pt>
                <c:pt idx="142" formatCode="General">
                  <c:v>38</c:v>
                </c:pt>
                <c:pt idx="143" formatCode="General">
                  <c:v>36</c:v>
                </c:pt>
                <c:pt idx="144" formatCode="General">
                  <c:v>36</c:v>
                </c:pt>
                <c:pt idx="145" formatCode="General">
                  <c:v>36</c:v>
                </c:pt>
                <c:pt idx="146" formatCode="General">
                  <c:v>36</c:v>
                </c:pt>
                <c:pt idx="147" formatCode="General">
                  <c:v>36</c:v>
                </c:pt>
                <c:pt idx="148" formatCode="General">
                  <c:v>36</c:v>
                </c:pt>
                <c:pt idx="149" formatCode="General">
                  <c:v>36</c:v>
                </c:pt>
                <c:pt idx="150" formatCode="General">
                  <c:v>34</c:v>
                </c:pt>
                <c:pt idx="151" formatCode="General">
                  <c:v>34</c:v>
                </c:pt>
                <c:pt idx="152" formatCode="General">
                  <c:v>34</c:v>
                </c:pt>
                <c:pt idx="153" formatCode="General">
                  <c:v>33</c:v>
                </c:pt>
                <c:pt idx="154" formatCode="General">
                  <c:v>33</c:v>
                </c:pt>
                <c:pt idx="155" formatCode="General">
                  <c:v>33</c:v>
                </c:pt>
                <c:pt idx="156" formatCode="General">
                  <c:v>33</c:v>
                </c:pt>
                <c:pt idx="157" formatCode="General">
                  <c:v>32</c:v>
                </c:pt>
                <c:pt idx="158" formatCode="General">
                  <c:v>32</c:v>
                </c:pt>
                <c:pt idx="159" formatCode="General">
                  <c:v>32</c:v>
                </c:pt>
                <c:pt idx="160" formatCode="General">
                  <c:v>31</c:v>
                </c:pt>
                <c:pt idx="161" formatCode="General">
                  <c:v>31</c:v>
                </c:pt>
                <c:pt idx="162" formatCode="General">
                  <c:v>31</c:v>
                </c:pt>
                <c:pt idx="163" formatCode="General">
                  <c:v>31</c:v>
                </c:pt>
                <c:pt idx="164" formatCode="General">
                  <c:v>31</c:v>
                </c:pt>
                <c:pt idx="165" formatCode="General">
                  <c:v>31</c:v>
                </c:pt>
                <c:pt idx="166" formatCode="General">
                  <c:v>33</c:v>
                </c:pt>
                <c:pt idx="167" formatCode="General">
                  <c:v>33</c:v>
                </c:pt>
                <c:pt idx="168" formatCode="General">
                  <c:v>33</c:v>
                </c:pt>
                <c:pt idx="169" formatCode="General">
                  <c:v>33</c:v>
                </c:pt>
                <c:pt idx="170" formatCode="General">
                  <c:v>34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32</c:v>
                </c:pt>
                <c:pt idx="180">
                  <c:v>31</c:v>
                </c:pt>
                <c:pt idx="181">
                  <c:v>30</c:v>
                </c:pt>
                <c:pt idx="182">
                  <c:v>30</c:v>
                </c:pt>
                <c:pt idx="183">
                  <c:v>31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31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33</c:v>
                </c:pt>
                <c:pt idx="197">
                  <c:v>33</c:v>
                </c:pt>
                <c:pt idx="198">
                  <c:v>33.5</c:v>
                </c:pt>
                <c:pt idx="199">
                  <c:v>33.5</c:v>
                </c:pt>
                <c:pt idx="200">
                  <c:v>34</c:v>
                </c:pt>
                <c:pt idx="201">
                  <c:v>36</c:v>
                </c:pt>
                <c:pt idx="202">
                  <c:v>35.5</c:v>
                </c:pt>
                <c:pt idx="203">
                  <c:v>34.549999999999997</c:v>
                </c:pt>
                <c:pt idx="204">
                  <c:v>35.5</c:v>
                </c:pt>
                <c:pt idx="205">
                  <c:v>35.5</c:v>
                </c:pt>
                <c:pt idx="208" formatCode="General">
                  <c:v>34.75</c:v>
                </c:pt>
                <c:pt idx="209" formatCode="General">
                  <c:v>34.75</c:v>
                </c:pt>
                <c:pt idx="210" formatCode="General">
                  <c:v>34.75</c:v>
                </c:pt>
                <c:pt idx="211" formatCode="General">
                  <c:v>34.75</c:v>
                </c:pt>
                <c:pt idx="212" formatCode="General">
                  <c:v>34.75</c:v>
                </c:pt>
                <c:pt idx="213" formatCode="General">
                  <c:v>34.75</c:v>
                </c:pt>
                <c:pt idx="214" formatCode="General">
                  <c:v>34.75</c:v>
                </c:pt>
                <c:pt idx="215" formatCode="General">
                  <c:v>34.75</c:v>
                </c:pt>
                <c:pt idx="216" formatCode="General">
                  <c:v>34.75</c:v>
                </c:pt>
                <c:pt idx="218" formatCode="General">
                  <c:v>34.75</c:v>
                </c:pt>
                <c:pt idx="219" formatCode="General">
                  <c:v>34.75</c:v>
                </c:pt>
                <c:pt idx="220" formatCode="General">
                  <c:v>34.75</c:v>
                </c:pt>
                <c:pt idx="221" formatCode="General">
                  <c:v>34.75</c:v>
                </c:pt>
                <c:pt idx="222" formatCode="General">
                  <c:v>34.75</c:v>
                </c:pt>
                <c:pt idx="223" formatCode="General">
                  <c:v>34.75</c:v>
                </c:pt>
                <c:pt idx="224" formatCode="General">
                  <c:v>34.75</c:v>
                </c:pt>
                <c:pt idx="225" formatCode="General">
                  <c:v>34.75</c:v>
                </c:pt>
                <c:pt idx="226" formatCode="General">
                  <c:v>34.75</c:v>
                </c:pt>
                <c:pt idx="227" formatCode="General">
                  <c:v>34.75</c:v>
                </c:pt>
                <c:pt idx="228" formatCode="General">
                  <c:v>34.75</c:v>
                </c:pt>
                <c:pt idx="229" formatCode="General">
                  <c:v>34.5</c:v>
                </c:pt>
                <c:pt idx="230" formatCode="General">
                  <c:v>34.5</c:v>
                </c:pt>
                <c:pt idx="231" formatCode="General">
                  <c:v>34</c:v>
                </c:pt>
                <c:pt idx="233" formatCode="General">
                  <c:v>34</c:v>
                </c:pt>
                <c:pt idx="234" formatCode="General">
                  <c:v>34</c:v>
                </c:pt>
                <c:pt idx="235" formatCode="General">
                  <c:v>34</c:v>
                </c:pt>
                <c:pt idx="236" formatCode="General">
                  <c:v>34</c:v>
                </c:pt>
                <c:pt idx="237" formatCode="General">
                  <c:v>32.5</c:v>
                </c:pt>
                <c:pt idx="238" formatCode="General">
                  <c:v>32.5</c:v>
                </c:pt>
                <c:pt idx="239" formatCode="General">
                  <c:v>32.5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78-41F6-95CE-C53AED1305C8}"/>
            </c:ext>
          </c:extLst>
        </c:ser>
        <c:ser>
          <c:idx val="1"/>
          <c:order val="1"/>
          <c:tx>
            <c:v>LMB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xVal>
            <c:numRef>
              <c:f>'LME - Daily'!$A$443:$A$682</c:f>
              <c:numCache>
                <c:formatCode>d\-mmm\-yy</c:formatCode>
                <c:ptCount val="240"/>
                <c:pt idx="0">
                  <c:v>43283</c:v>
                </c:pt>
                <c:pt idx="1">
                  <c:v>43284</c:v>
                </c:pt>
                <c:pt idx="2">
                  <c:v>43285</c:v>
                </c:pt>
                <c:pt idx="3">
                  <c:v>43286</c:v>
                </c:pt>
                <c:pt idx="4">
                  <c:v>43287</c:v>
                </c:pt>
                <c:pt idx="5">
                  <c:v>43290</c:v>
                </c:pt>
                <c:pt idx="6">
                  <c:v>43291</c:v>
                </c:pt>
                <c:pt idx="7">
                  <c:v>43292</c:v>
                </c:pt>
                <c:pt idx="8">
                  <c:v>43293</c:v>
                </c:pt>
                <c:pt idx="9">
                  <c:v>43294</c:v>
                </c:pt>
                <c:pt idx="10">
                  <c:v>43297</c:v>
                </c:pt>
                <c:pt idx="11">
                  <c:v>43298</c:v>
                </c:pt>
                <c:pt idx="12">
                  <c:v>43299</c:v>
                </c:pt>
                <c:pt idx="13">
                  <c:v>43300</c:v>
                </c:pt>
                <c:pt idx="14">
                  <c:v>43301</c:v>
                </c:pt>
                <c:pt idx="15">
                  <c:v>43304</c:v>
                </c:pt>
                <c:pt idx="16">
                  <c:v>43305</c:v>
                </c:pt>
                <c:pt idx="17">
                  <c:v>43306</c:v>
                </c:pt>
                <c:pt idx="18">
                  <c:v>43307</c:v>
                </c:pt>
                <c:pt idx="19">
                  <c:v>43308</c:v>
                </c:pt>
                <c:pt idx="20">
                  <c:v>43311</c:v>
                </c:pt>
                <c:pt idx="21">
                  <c:v>43312</c:v>
                </c:pt>
                <c:pt idx="22">
                  <c:v>43313</c:v>
                </c:pt>
                <c:pt idx="23">
                  <c:v>43314</c:v>
                </c:pt>
                <c:pt idx="24">
                  <c:v>43315</c:v>
                </c:pt>
                <c:pt idx="25">
                  <c:v>43318</c:v>
                </c:pt>
                <c:pt idx="26">
                  <c:v>43319</c:v>
                </c:pt>
                <c:pt idx="27">
                  <c:v>43320</c:v>
                </c:pt>
                <c:pt idx="28">
                  <c:v>43321</c:v>
                </c:pt>
                <c:pt idx="29">
                  <c:v>43322</c:v>
                </c:pt>
                <c:pt idx="30">
                  <c:v>43325</c:v>
                </c:pt>
                <c:pt idx="31">
                  <c:v>43326</c:v>
                </c:pt>
                <c:pt idx="32">
                  <c:v>43327</c:v>
                </c:pt>
                <c:pt idx="33">
                  <c:v>43328</c:v>
                </c:pt>
                <c:pt idx="34">
                  <c:v>43329</c:v>
                </c:pt>
                <c:pt idx="35">
                  <c:v>43332</c:v>
                </c:pt>
                <c:pt idx="36">
                  <c:v>43333</c:v>
                </c:pt>
                <c:pt idx="37">
                  <c:v>43334</c:v>
                </c:pt>
                <c:pt idx="38">
                  <c:v>43335</c:v>
                </c:pt>
                <c:pt idx="39">
                  <c:v>43336</c:v>
                </c:pt>
                <c:pt idx="40">
                  <c:v>43340</c:v>
                </c:pt>
                <c:pt idx="41">
                  <c:v>43341</c:v>
                </c:pt>
                <c:pt idx="42">
                  <c:v>43342</c:v>
                </c:pt>
                <c:pt idx="43">
                  <c:v>43343</c:v>
                </c:pt>
                <c:pt idx="44">
                  <c:v>43346</c:v>
                </c:pt>
                <c:pt idx="45">
                  <c:v>43347</c:v>
                </c:pt>
                <c:pt idx="46">
                  <c:v>43348</c:v>
                </c:pt>
                <c:pt idx="47">
                  <c:v>43349</c:v>
                </c:pt>
                <c:pt idx="48">
                  <c:v>43350</c:v>
                </c:pt>
                <c:pt idx="49">
                  <c:v>43353</c:v>
                </c:pt>
                <c:pt idx="50">
                  <c:v>43354</c:v>
                </c:pt>
                <c:pt idx="51">
                  <c:v>43355</c:v>
                </c:pt>
                <c:pt idx="52">
                  <c:v>43356</c:v>
                </c:pt>
                <c:pt idx="53">
                  <c:v>43357</c:v>
                </c:pt>
                <c:pt idx="54">
                  <c:v>43360</c:v>
                </c:pt>
                <c:pt idx="55">
                  <c:v>43361</c:v>
                </c:pt>
                <c:pt idx="56">
                  <c:v>43362</c:v>
                </c:pt>
                <c:pt idx="57">
                  <c:v>43363</c:v>
                </c:pt>
                <c:pt idx="58">
                  <c:v>43364</c:v>
                </c:pt>
                <c:pt idx="59">
                  <c:v>43367</c:v>
                </c:pt>
                <c:pt idx="60">
                  <c:v>43368</c:v>
                </c:pt>
                <c:pt idx="61">
                  <c:v>43369</c:v>
                </c:pt>
                <c:pt idx="62">
                  <c:v>43370</c:v>
                </c:pt>
                <c:pt idx="63">
                  <c:v>43371</c:v>
                </c:pt>
                <c:pt idx="64">
                  <c:v>43374</c:v>
                </c:pt>
                <c:pt idx="65">
                  <c:v>43375</c:v>
                </c:pt>
                <c:pt idx="66">
                  <c:v>43376</c:v>
                </c:pt>
                <c:pt idx="67">
                  <c:v>43377</c:v>
                </c:pt>
                <c:pt idx="68">
                  <c:v>43378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43388</c:v>
                </c:pt>
                <c:pt idx="75">
                  <c:v>43389</c:v>
                </c:pt>
                <c:pt idx="76">
                  <c:v>43390</c:v>
                </c:pt>
                <c:pt idx="77">
                  <c:v>43391</c:v>
                </c:pt>
                <c:pt idx="78">
                  <c:v>43392</c:v>
                </c:pt>
                <c:pt idx="79">
                  <c:v>43395</c:v>
                </c:pt>
                <c:pt idx="80">
                  <c:v>43396</c:v>
                </c:pt>
                <c:pt idx="81">
                  <c:v>43397</c:v>
                </c:pt>
                <c:pt idx="82">
                  <c:v>43398</c:v>
                </c:pt>
                <c:pt idx="83">
                  <c:v>43399</c:v>
                </c:pt>
                <c:pt idx="84">
                  <c:v>43402</c:v>
                </c:pt>
                <c:pt idx="85">
                  <c:v>43403</c:v>
                </c:pt>
                <c:pt idx="86">
                  <c:v>43404</c:v>
                </c:pt>
                <c:pt idx="87">
                  <c:v>43405</c:v>
                </c:pt>
                <c:pt idx="88">
                  <c:v>43406</c:v>
                </c:pt>
                <c:pt idx="89">
                  <c:v>43409</c:v>
                </c:pt>
                <c:pt idx="90">
                  <c:v>43410</c:v>
                </c:pt>
                <c:pt idx="91">
                  <c:v>43411</c:v>
                </c:pt>
                <c:pt idx="92">
                  <c:v>43412</c:v>
                </c:pt>
                <c:pt idx="93">
                  <c:v>43413</c:v>
                </c:pt>
                <c:pt idx="94">
                  <c:v>43416</c:v>
                </c:pt>
                <c:pt idx="95">
                  <c:v>43417</c:v>
                </c:pt>
                <c:pt idx="96">
                  <c:v>43418</c:v>
                </c:pt>
                <c:pt idx="97">
                  <c:v>43419</c:v>
                </c:pt>
                <c:pt idx="98">
                  <c:v>43420</c:v>
                </c:pt>
                <c:pt idx="99">
                  <c:v>43423</c:v>
                </c:pt>
                <c:pt idx="100">
                  <c:v>43424</c:v>
                </c:pt>
                <c:pt idx="101">
                  <c:v>43425</c:v>
                </c:pt>
                <c:pt idx="102">
                  <c:v>43426</c:v>
                </c:pt>
                <c:pt idx="103">
                  <c:v>43427</c:v>
                </c:pt>
                <c:pt idx="104">
                  <c:v>43430</c:v>
                </c:pt>
                <c:pt idx="105">
                  <c:v>43431</c:v>
                </c:pt>
                <c:pt idx="106">
                  <c:v>43432</c:v>
                </c:pt>
                <c:pt idx="107">
                  <c:v>43433</c:v>
                </c:pt>
                <c:pt idx="108">
                  <c:v>43434</c:v>
                </c:pt>
                <c:pt idx="109">
                  <c:v>43437</c:v>
                </c:pt>
                <c:pt idx="110">
                  <c:v>43438</c:v>
                </c:pt>
                <c:pt idx="111">
                  <c:v>43439</c:v>
                </c:pt>
                <c:pt idx="112">
                  <c:v>43440</c:v>
                </c:pt>
                <c:pt idx="113">
                  <c:v>43441</c:v>
                </c:pt>
                <c:pt idx="114">
                  <c:v>43444</c:v>
                </c:pt>
                <c:pt idx="115">
                  <c:v>43445</c:v>
                </c:pt>
                <c:pt idx="116">
                  <c:v>43446</c:v>
                </c:pt>
                <c:pt idx="117">
                  <c:v>43447</c:v>
                </c:pt>
                <c:pt idx="118">
                  <c:v>43448</c:v>
                </c:pt>
                <c:pt idx="119">
                  <c:v>43451</c:v>
                </c:pt>
                <c:pt idx="120">
                  <c:v>43452</c:v>
                </c:pt>
                <c:pt idx="121">
                  <c:v>43453</c:v>
                </c:pt>
                <c:pt idx="122">
                  <c:v>43454</c:v>
                </c:pt>
                <c:pt idx="123">
                  <c:v>43455</c:v>
                </c:pt>
                <c:pt idx="124">
                  <c:v>43458</c:v>
                </c:pt>
                <c:pt idx="125">
                  <c:v>43460</c:v>
                </c:pt>
                <c:pt idx="126">
                  <c:v>43461</c:v>
                </c:pt>
                <c:pt idx="127">
                  <c:v>43462</c:v>
                </c:pt>
                <c:pt idx="128">
                  <c:v>43465</c:v>
                </c:pt>
                <c:pt idx="129">
                  <c:v>43467</c:v>
                </c:pt>
                <c:pt idx="130">
                  <c:v>43468</c:v>
                </c:pt>
                <c:pt idx="131">
                  <c:v>43469</c:v>
                </c:pt>
                <c:pt idx="132">
                  <c:v>43472</c:v>
                </c:pt>
                <c:pt idx="133">
                  <c:v>43473</c:v>
                </c:pt>
                <c:pt idx="134">
                  <c:v>43474</c:v>
                </c:pt>
                <c:pt idx="135" formatCode="[$-409]d\-mmm\-yy;@">
                  <c:v>43475</c:v>
                </c:pt>
                <c:pt idx="136" formatCode="[$-409]d\-mmm\-yy;@">
                  <c:v>43476</c:v>
                </c:pt>
                <c:pt idx="137" formatCode="[$-409]d\-mmm\-yy;@">
                  <c:v>43479</c:v>
                </c:pt>
                <c:pt idx="138" formatCode="[$-409]d\-mmm\-yy;@">
                  <c:v>43480</c:v>
                </c:pt>
                <c:pt idx="139" formatCode="[$-409]d\-mmm\-yy;@">
                  <c:v>43481</c:v>
                </c:pt>
                <c:pt idx="140" formatCode="[$-409]d\-mmm\-yy;@">
                  <c:v>43482</c:v>
                </c:pt>
                <c:pt idx="141" formatCode="[$-409]d\-mmm\-yy;@">
                  <c:v>43483</c:v>
                </c:pt>
                <c:pt idx="142">
                  <c:v>43486</c:v>
                </c:pt>
                <c:pt idx="143">
                  <c:v>43487</c:v>
                </c:pt>
                <c:pt idx="144">
                  <c:v>43488</c:v>
                </c:pt>
                <c:pt idx="145">
                  <c:v>43489</c:v>
                </c:pt>
                <c:pt idx="146">
                  <c:v>43490</c:v>
                </c:pt>
                <c:pt idx="147">
                  <c:v>43493</c:v>
                </c:pt>
                <c:pt idx="148">
                  <c:v>43494</c:v>
                </c:pt>
                <c:pt idx="149">
                  <c:v>43495</c:v>
                </c:pt>
                <c:pt idx="150">
                  <c:v>43496</c:v>
                </c:pt>
                <c:pt idx="151">
                  <c:v>43497</c:v>
                </c:pt>
                <c:pt idx="152">
                  <c:v>43500</c:v>
                </c:pt>
                <c:pt idx="153">
                  <c:v>43501</c:v>
                </c:pt>
                <c:pt idx="154">
                  <c:v>43502</c:v>
                </c:pt>
                <c:pt idx="155">
                  <c:v>43503</c:v>
                </c:pt>
                <c:pt idx="156">
                  <c:v>43504</c:v>
                </c:pt>
                <c:pt idx="157">
                  <c:v>43507</c:v>
                </c:pt>
                <c:pt idx="158">
                  <c:v>43508</c:v>
                </c:pt>
                <c:pt idx="159">
                  <c:v>43509</c:v>
                </c:pt>
                <c:pt idx="160">
                  <c:v>43510</c:v>
                </c:pt>
                <c:pt idx="161">
                  <c:v>43511</c:v>
                </c:pt>
                <c:pt idx="162">
                  <c:v>43514</c:v>
                </c:pt>
                <c:pt idx="163">
                  <c:v>43515</c:v>
                </c:pt>
                <c:pt idx="164">
                  <c:v>43516</c:v>
                </c:pt>
                <c:pt idx="165">
                  <c:v>43517</c:v>
                </c:pt>
                <c:pt idx="166">
                  <c:v>43518</c:v>
                </c:pt>
                <c:pt idx="167">
                  <c:v>43521</c:v>
                </c:pt>
                <c:pt idx="168">
                  <c:v>43522</c:v>
                </c:pt>
                <c:pt idx="169">
                  <c:v>43523</c:v>
                </c:pt>
                <c:pt idx="170">
                  <c:v>43524</c:v>
                </c:pt>
                <c:pt idx="171">
                  <c:v>43525</c:v>
                </c:pt>
                <c:pt idx="172">
                  <c:v>43528</c:v>
                </c:pt>
                <c:pt idx="173">
                  <c:v>43529</c:v>
                </c:pt>
                <c:pt idx="174">
                  <c:v>43530</c:v>
                </c:pt>
                <c:pt idx="175">
                  <c:v>43531</c:v>
                </c:pt>
                <c:pt idx="176">
                  <c:v>43532</c:v>
                </c:pt>
                <c:pt idx="177">
                  <c:v>43535</c:v>
                </c:pt>
                <c:pt idx="178">
                  <c:v>43536</c:v>
                </c:pt>
                <c:pt idx="179">
                  <c:v>43537</c:v>
                </c:pt>
                <c:pt idx="180">
                  <c:v>43538</c:v>
                </c:pt>
                <c:pt idx="181">
                  <c:v>43539</c:v>
                </c:pt>
                <c:pt idx="182">
                  <c:v>43542</c:v>
                </c:pt>
                <c:pt idx="183">
                  <c:v>43543</c:v>
                </c:pt>
                <c:pt idx="184">
                  <c:v>43544</c:v>
                </c:pt>
                <c:pt idx="185">
                  <c:v>43545</c:v>
                </c:pt>
                <c:pt idx="186">
                  <c:v>43546</c:v>
                </c:pt>
                <c:pt idx="187">
                  <c:v>43549</c:v>
                </c:pt>
                <c:pt idx="188">
                  <c:v>43550</c:v>
                </c:pt>
                <c:pt idx="189">
                  <c:v>43551</c:v>
                </c:pt>
                <c:pt idx="190">
                  <c:v>43552</c:v>
                </c:pt>
                <c:pt idx="191">
                  <c:v>43553</c:v>
                </c:pt>
                <c:pt idx="192">
                  <c:v>43556</c:v>
                </c:pt>
                <c:pt idx="193">
                  <c:v>43557</c:v>
                </c:pt>
                <c:pt idx="194">
                  <c:v>43558</c:v>
                </c:pt>
                <c:pt idx="195">
                  <c:v>43559</c:v>
                </c:pt>
                <c:pt idx="196">
                  <c:v>43560</c:v>
                </c:pt>
                <c:pt idx="197">
                  <c:v>43563</c:v>
                </c:pt>
                <c:pt idx="198">
                  <c:v>43564</c:v>
                </c:pt>
                <c:pt idx="199">
                  <c:v>43565</c:v>
                </c:pt>
                <c:pt idx="200">
                  <c:v>43566</c:v>
                </c:pt>
                <c:pt idx="201">
                  <c:v>43567</c:v>
                </c:pt>
                <c:pt idx="202">
                  <c:v>43570</c:v>
                </c:pt>
                <c:pt idx="203">
                  <c:v>43571</c:v>
                </c:pt>
                <c:pt idx="204">
                  <c:v>43572</c:v>
                </c:pt>
                <c:pt idx="205">
                  <c:v>43573</c:v>
                </c:pt>
                <c:pt idx="206">
                  <c:v>43574</c:v>
                </c:pt>
                <c:pt idx="207">
                  <c:v>43577</c:v>
                </c:pt>
                <c:pt idx="208">
                  <c:v>43578</c:v>
                </c:pt>
                <c:pt idx="209">
                  <c:v>43579</c:v>
                </c:pt>
                <c:pt idx="210">
                  <c:v>43580</c:v>
                </c:pt>
                <c:pt idx="211">
                  <c:v>43581</c:v>
                </c:pt>
                <c:pt idx="212">
                  <c:v>43584</c:v>
                </c:pt>
                <c:pt idx="213">
                  <c:v>43585</c:v>
                </c:pt>
                <c:pt idx="214">
                  <c:v>43586</c:v>
                </c:pt>
                <c:pt idx="215">
                  <c:v>43587</c:v>
                </c:pt>
                <c:pt idx="216">
                  <c:v>43588</c:v>
                </c:pt>
                <c:pt idx="217">
                  <c:v>43591</c:v>
                </c:pt>
                <c:pt idx="218">
                  <c:v>43592</c:v>
                </c:pt>
                <c:pt idx="219">
                  <c:v>43593</c:v>
                </c:pt>
                <c:pt idx="220">
                  <c:v>43594</c:v>
                </c:pt>
                <c:pt idx="221">
                  <c:v>43595</c:v>
                </c:pt>
                <c:pt idx="222">
                  <c:v>43598</c:v>
                </c:pt>
                <c:pt idx="223">
                  <c:v>43599</c:v>
                </c:pt>
                <c:pt idx="224">
                  <c:v>43600</c:v>
                </c:pt>
                <c:pt idx="225">
                  <c:v>43601</c:v>
                </c:pt>
                <c:pt idx="226">
                  <c:v>43602</c:v>
                </c:pt>
                <c:pt idx="227">
                  <c:v>43605</c:v>
                </c:pt>
                <c:pt idx="228">
                  <c:v>43606</c:v>
                </c:pt>
                <c:pt idx="229">
                  <c:v>43607</c:v>
                </c:pt>
                <c:pt idx="230">
                  <c:v>43608</c:v>
                </c:pt>
                <c:pt idx="231">
                  <c:v>43609</c:v>
                </c:pt>
                <c:pt idx="232">
                  <c:v>43612</c:v>
                </c:pt>
                <c:pt idx="233">
                  <c:v>43613</c:v>
                </c:pt>
                <c:pt idx="234">
                  <c:v>43614</c:v>
                </c:pt>
                <c:pt idx="235">
                  <c:v>43615</c:v>
                </c:pt>
                <c:pt idx="236">
                  <c:v>43616</c:v>
                </c:pt>
                <c:pt idx="237">
                  <c:v>43619</c:v>
                </c:pt>
                <c:pt idx="238">
                  <c:v>43620</c:v>
                </c:pt>
                <c:pt idx="239">
                  <c:v>43621</c:v>
                </c:pt>
              </c:numCache>
            </c:numRef>
          </c:xVal>
          <c:yVal>
            <c:numRef>
              <c:f>'LME - Daily'!$L$443:$L$682</c:f>
              <c:numCache>
                <c:formatCode>0.000</c:formatCode>
                <c:ptCount val="240"/>
                <c:pt idx="2">
                  <c:v>85.980352387167329</c:v>
                </c:pt>
                <c:pt idx="4">
                  <c:v>85.649658724139755</c:v>
                </c:pt>
                <c:pt idx="7">
                  <c:v>84.437115293038673</c:v>
                </c:pt>
                <c:pt idx="9">
                  <c:v>81.571103546799762</c:v>
                </c:pt>
                <c:pt idx="12">
                  <c:v>80.909716220744642</c:v>
                </c:pt>
                <c:pt idx="14">
                  <c:v>80.02786645267112</c:v>
                </c:pt>
                <c:pt idx="17">
                  <c:v>78.043704474505716</c:v>
                </c:pt>
                <c:pt idx="19">
                  <c:v>77.051623485423036</c:v>
                </c:pt>
                <c:pt idx="22">
                  <c:v>76.610698601386275</c:v>
                </c:pt>
                <c:pt idx="24">
                  <c:v>75.83908005432194</c:v>
                </c:pt>
                <c:pt idx="27">
                  <c:v>74.626536623220872</c:v>
                </c:pt>
                <c:pt idx="29">
                  <c:v>73.854918076156551</c:v>
                </c:pt>
                <c:pt idx="32">
                  <c:v>73.193530750101417</c:v>
                </c:pt>
                <c:pt idx="34">
                  <c:v>73.193530750101417</c:v>
                </c:pt>
                <c:pt idx="37">
                  <c:v>73.193530750101417</c:v>
                </c:pt>
                <c:pt idx="39">
                  <c:v>72.752605866064656</c:v>
                </c:pt>
                <c:pt idx="41">
                  <c:v>72.752605866064656</c:v>
                </c:pt>
                <c:pt idx="43">
                  <c:v>72.752605866064656</c:v>
                </c:pt>
                <c:pt idx="46">
                  <c:v>72.752605866064656</c:v>
                </c:pt>
                <c:pt idx="48">
                  <c:v>73.524224413128977</c:v>
                </c:pt>
                <c:pt idx="51">
                  <c:v>73.524224413128977</c:v>
                </c:pt>
                <c:pt idx="53">
                  <c:v>73.524224413128977</c:v>
                </c:pt>
                <c:pt idx="56">
                  <c:v>73.854918076156551</c:v>
                </c:pt>
                <c:pt idx="58">
                  <c:v>73.854918076156551</c:v>
                </c:pt>
                <c:pt idx="61">
                  <c:v>73.854918076156551</c:v>
                </c:pt>
                <c:pt idx="63">
                  <c:v>73.854918076156551</c:v>
                </c:pt>
                <c:pt idx="66">
                  <c:v>73.854918076156551</c:v>
                </c:pt>
                <c:pt idx="68">
                  <c:v>73.854918076156551</c:v>
                </c:pt>
                <c:pt idx="71">
                  <c:v>73.854918076156551</c:v>
                </c:pt>
                <c:pt idx="73">
                  <c:v>73.854918076156551</c:v>
                </c:pt>
                <c:pt idx="76">
                  <c:v>73.854918076156551</c:v>
                </c:pt>
                <c:pt idx="78">
                  <c:v>73.854918076156551</c:v>
                </c:pt>
                <c:pt idx="81">
                  <c:v>73.854918076156551</c:v>
                </c:pt>
                <c:pt idx="83">
                  <c:v>73.854918076156551</c:v>
                </c:pt>
                <c:pt idx="86">
                  <c:v>73.854918076156551</c:v>
                </c:pt>
                <c:pt idx="88">
                  <c:v>73.854918076156551</c:v>
                </c:pt>
                <c:pt idx="91">
                  <c:v>73.854918076156551</c:v>
                </c:pt>
                <c:pt idx="93">
                  <c:v>73.854918076156551</c:v>
                </c:pt>
                <c:pt idx="96">
                  <c:v>73.854918076156551</c:v>
                </c:pt>
                <c:pt idx="98">
                  <c:v>73.854918076156551</c:v>
                </c:pt>
                <c:pt idx="101">
                  <c:v>73.303761971110603</c:v>
                </c:pt>
                <c:pt idx="103">
                  <c:v>72.752605866064656</c:v>
                </c:pt>
                <c:pt idx="106">
                  <c:v>71.429831213954387</c:v>
                </c:pt>
                <c:pt idx="108">
                  <c:v>70.547981445880879</c:v>
                </c:pt>
                <c:pt idx="111">
                  <c:v>70.107056561844132</c:v>
                </c:pt>
                <c:pt idx="113">
                  <c:v>66.80011993156846</c:v>
                </c:pt>
                <c:pt idx="116">
                  <c:v>65.697807721476565</c:v>
                </c:pt>
                <c:pt idx="118">
                  <c:v>62.831795975237661</c:v>
                </c:pt>
                <c:pt idx="121">
                  <c:v>60.627171555053884</c:v>
                </c:pt>
                <c:pt idx="123">
                  <c:v>58.422547134870101</c:v>
                </c:pt>
                <c:pt idx="125">
                  <c:v>58.422547134870101</c:v>
                </c:pt>
                <c:pt idx="127">
                  <c:v>58.422547134870101</c:v>
                </c:pt>
                <c:pt idx="131">
                  <c:v>56.769078819732272</c:v>
                </c:pt>
                <c:pt idx="134">
                  <c:v>54.564454399548495</c:v>
                </c:pt>
                <c:pt idx="136">
                  <c:v>51.808673874318771</c:v>
                </c:pt>
                <c:pt idx="139">
                  <c:v>49.604049454134994</c:v>
                </c:pt>
                <c:pt idx="141">
                  <c:v>46.297112823859329</c:v>
                </c:pt>
                <c:pt idx="144">
                  <c:v>41.887863983491776</c:v>
                </c:pt>
                <c:pt idx="146">
                  <c:v>41.887863983491776</c:v>
                </c:pt>
                <c:pt idx="149">
                  <c:v>41.336707878445829</c:v>
                </c:pt>
                <c:pt idx="151">
                  <c:v>41.336707878445829</c:v>
                </c:pt>
                <c:pt idx="154">
                  <c:v>39.352545900280433</c:v>
                </c:pt>
                <c:pt idx="156">
                  <c:v>39.021852237252858</c:v>
                </c:pt>
                <c:pt idx="159">
                  <c:v>38.14000246917935</c:v>
                </c:pt>
                <c:pt idx="161">
                  <c:v>37.478615143124216</c:v>
                </c:pt>
                <c:pt idx="164">
                  <c:v>35.384221943949633</c:v>
                </c:pt>
                <c:pt idx="166">
                  <c:v>34.722834617894499</c:v>
                </c:pt>
                <c:pt idx="169">
                  <c:v>33.840984849820984</c:v>
                </c:pt>
                <c:pt idx="171">
                  <c:v>33.40005996578423</c:v>
                </c:pt>
                <c:pt idx="174">
                  <c:v>32.848903860738282</c:v>
                </c:pt>
                <c:pt idx="176">
                  <c:v>32.407978976701528</c:v>
                </c:pt>
                <c:pt idx="179">
                  <c:v>30.974973103582077</c:v>
                </c:pt>
                <c:pt idx="181">
                  <c:v>30.644279440554509</c:v>
                </c:pt>
                <c:pt idx="184">
                  <c:v>29.321504788444244</c:v>
                </c:pt>
                <c:pt idx="186">
                  <c:v>29.321504788444244</c:v>
                </c:pt>
                <c:pt idx="189">
                  <c:v>29.321504788444244</c:v>
                </c:pt>
                <c:pt idx="191">
                  <c:v>30.313585777526942</c:v>
                </c:pt>
                <c:pt idx="194">
                  <c:v>31.41589798761883</c:v>
                </c:pt>
                <c:pt idx="196">
                  <c:v>31.967054092664775</c:v>
                </c:pt>
                <c:pt idx="199">
                  <c:v>33.730753628811797</c:v>
                </c:pt>
                <c:pt idx="201">
                  <c:v>33.840984849820984</c:v>
                </c:pt>
                <c:pt idx="206">
                  <c:v>34.392140954866932</c:v>
                </c:pt>
                <c:pt idx="211">
                  <c:v>36.045609270004768</c:v>
                </c:pt>
                <c:pt idx="221">
                  <c:v>35.825146827986387</c:v>
                </c:pt>
                <c:pt idx="226">
                  <c:v>35.825146827986387</c:v>
                </c:pt>
                <c:pt idx="231">
                  <c:v>35.273990722940439</c:v>
                </c:pt>
                <c:pt idx="234">
                  <c:v>33.840984849820984</c:v>
                </c:pt>
                <c:pt idx="236">
                  <c:v>33.840984849820984</c:v>
                </c:pt>
                <c:pt idx="239">
                  <c:v>32.959135081747469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78-41F6-95CE-C53AED130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90752"/>
        <c:axId val="926388784"/>
      </c:scatterChart>
      <c:valAx>
        <c:axId val="92639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88784"/>
        <c:crosses val="autoZero"/>
        <c:crossBetween val="midCat"/>
        <c:majorUnit val="30"/>
      </c:valAx>
      <c:valAx>
        <c:axId val="92638878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$/kg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90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4387576552931"/>
          <c:y val="5.6133712452610091E-2"/>
          <c:w val="0.32011679790026248"/>
          <c:h val="0.160880723242927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'Lithium (linked)'!$U$26:$BR$26</c:f>
              <c:numCache>
                <c:formatCode>_("$"* #,##0.00_);_("$"* \(#,##0.00\);_("$"* "-"??_);_(@_)</c:formatCode>
                <c:ptCount val="50"/>
                <c:pt idx="0">
                  <c:v>10.46</c:v>
                </c:pt>
                <c:pt idx="1">
                  <c:v>10.46</c:v>
                </c:pt>
                <c:pt idx="2">
                  <c:v>10.46</c:v>
                </c:pt>
                <c:pt idx="3">
                  <c:v>9.8699999999999992</c:v>
                </c:pt>
                <c:pt idx="4">
                  <c:v>9.8699999999999992</c:v>
                </c:pt>
                <c:pt idx="5">
                  <c:v>9.8699999999999992</c:v>
                </c:pt>
                <c:pt idx="6">
                  <c:v>10.56</c:v>
                </c:pt>
                <c:pt idx="7">
                  <c:v>11.705792645717157</c:v>
                </c:pt>
                <c:pt idx="8">
                  <c:v>11.508774922588485</c:v>
                </c:pt>
                <c:pt idx="9">
                  <c:v>11.814869695917162</c:v>
                </c:pt>
                <c:pt idx="10">
                  <c:v>11.835795204826399</c:v>
                </c:pt>
                <c:pt idx="11">
                  <c:v>11.790992152779996</c:v>
                </c:pt>
                <c:pt idx="12">
                  <c:v>12.280491188129552</c:v>
                </c:pt>
                <c:pt idx="13">
                  <c:v>12.292064114258476</c:v>
                </c:pt>
                <c:pt idx="14">
                  <c:v>12.28050927853058</c:v>
                </c:pt>
                <c:pt idx="15">
                  <c:v>12.216817849275712</c:v>
                </c:pt>
                <c:pt idx="16">
                  <c:v>12.243878802698479</c:v>
                </c:pt>
                <c:pt idx="17">
                  <c:v>12.273055108217692</c:v>
                </c:pt>
                <c:pt idx="18">
                  <c:v>12.456402224937078</c:v>
                </c:pt>
                <c:pt idx="19">
                  <c:v>12.488863538866823</c:v>
                </c:pt>
                <c:pt idx="20">
                  <c:v>12.500581203776038</c:v>
                </c:pt>
                <c:pt idx="21">
                  <c:v>12.457250392562159</c:v>
                </c:pt>
                <c:pt idx="22">
                  <c:v>12.509022842526383</c:v>
                </c:pt>
                <c:pt idx="23">
                  <c:v>12.506104778504024</c:v>
                </c:pt>
                <c:pt idx="24">
                  <c:v>11.83816752935995</c:v>
                </c:pt>
                <c:pt idx="25">
                  <c:v>12.136510369618886</c:v>
                </c:pt>
                <c:pt idx="26">
                  <c:v>12.344260865692524</c:v>
                </c:pt>
                <c:pt idx="27">
                  <c:v>12.358855758076649</c:v>
                </c:pt>
                <c:pt idx="28">
                  <c:v>12.409738711638848</c:v>
                </c:pt>
                <c:pt idx="29">
                  <c:v>12.800970915341207</c:v>
                </c:pt>
                <c:pt idx="30">
                  <c:v>12.436792009817211</c:v>
                </c:pt>
                <c:pt idx="31">
                  <c:v>12.397364445004223</c:v>
                </c:pt>
                <c:pt idx="32">
                  <c:v>12.482845341883404</c:v>
                </c:pt>
                <c:pt idx="33">
                  <c:v>12.460735319941707</c:v>
                </c:pt>
                <c:pt idx="34">
                  <c:v>12.86900598630656</c:v>
                </c:pt>
                <c:pt idx="35">
                  <c:v>12.808083557522052</c:v>
                </c:pt>
                <c:pt idx="36">
                  <c:v>13.270967128793943</c:v>
                </c:pt>
                <c:pt idx="37">
                  <c:v>13.270967128793943</c:v>
                </c:pt>
                <c:pt idx="38">
                  <c:v>13.270967128793943</c:v>
                </c:pt>
                <c:pt idx="39">
                  <c:v>13.270967128793943</c:v>
                </c:pt>
                <c:pt idx="40">
                  <c:v>13.270967128793943</c:v>
                </c:pt>
                <c:pt idx="41">
                  <c:v>13.270967128793943</c:v>
                </c:pt>
                <c:pt idx="42">
                  <c:v>13.270967128793943</c:v>
                </c:pt>
                <c:pt idx="43">
                  <c:v>13.270967128793943</c:v>
                </c:pt>
                <c:pt idx="44">
                  <c:v>13.270967128793943</c:v>
                </c:pt>
                <c:pt idx="45">
                  <c:v>13.270967128793943</c:v>
                </c:pt>
                <c:pt idx="46">
                  <c:v>13.270967128793943</c:v>
                </c:pt>
                <c:pt idx="47">
                  <c:v>13.270967128793943</c:v>
                </c:pt>
                <c:pt idx="48">
                  <c:v>13.270967128793943</c:v>
                </c:pt>
                <c:pt idx="49">
                  <c:v>13.270967128793943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A52-83E0-AA779518A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72096"/>
        <c:axId val="96473760"/>
      </c:lineChart>
      <c:catAx>
        <c:axId val="9647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3760"/>
        <c:crosses val="autoZero"/>
        <c:auto val="1"/>
        <c:lblAlgn val="ctr"/>
        <c:lblOffset val="100"/>
        <c:noMultiLvlLbl val="0"/>
      </c:catAx>
      <c:valAx>
        <c:axId val="9647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884369</xdr:colOff>
      <xdr:row>0</xdr:row>
      <xdr:rowOff>77769</xdr:rowOff>
    </xdr:from>
    <xdr:to>
      <xdr:col>19</xdr:col>
      <xdr:colOff>53828</xdr:colOff>
      <xdr:row>22</xdr:row>
      <xdr:rowOff>132687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15688</xdr:colOff>
      <xdr:row>70</xdr:row>
      <xdr:rowOff>177053</xdr:rowOff>
    </xdr:from>
    <xdr:to>
      <xdr:col>21</xdr:col>
      <xdr:colOff>179293</xdr:colOff>
      <xdr:row>85</xdr:row>
      <xdr:rowOff>132229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537882</xdr:colOff>
      <xdr:row>25</xdr:row>
      <xdr:rowOff>179294</xdr:rowOff>
    </xdr:from>
    <xdr:to>
      <xdr:col>27</xdr:col>
      <xdr:colOff>532522</xdr:colOff>
      <xdr:row>44</xdr:row>
      <xdr:rowOff>146159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784411</xdr:colOff>
      <xdr:row>19</xdr:row>
      <xdr:rowOff>112058</xdr:rowOff>
    </xdr:from>
    <xdr:to>
      <xdr:col>18</xdr:col>
      <xdr:colOff>33617</xdr:colOff>
      <xdr:row>33</xdr:row>
      <xdr:rowOff>26891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27</xdr:row>
      <xdr:rowOff>85725</xdr:rowOff>
    </xdr:from>
    <xdr:to>
      <xdr:col>7</xdr:col>
      <xdr:colOff>9525</xdr:colOff>
      <xdr:row>32</xdr:row>
      <xdr:rowOff>47625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390650" y="5248275"/>
          <a:ext cx="33528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PLACEHOLDER</a:t>
          </a:r>
          <a:r>
            <a:rPr lang="en-US" sz="1100" baseline="0"/>
            <a:t> ONLY - M48 cell spec not finalized yet. Assuming same metal content as M33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76199</xdr:colOff>
      <xdr:row>2</xdr:row>
      <xdr:rowOff>14286</xdr:rowOff>
    </xdr:from>
    <xdr:to>
      <xdr:col>22</xdr:col>
      <xdr:colOff>352424</xdr:colOff>
      <xdr:row>17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0.05885</cdr:y>
    </cdr:from>
    <cdr:to>
      <cdr:x>0.09013</cdr:x>
      <cdr:y>0.1357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171244"/>
          <a:ext cx="452230" cy="223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$/kg</a:t>
          </a:r>
        </a:p>
      </cdr:txBody>
    </cdr:sp>
  </cdr:relSizeAnchor>
  <cdr:relSizeAnchor xmlns:cdr="http://schemas.openxmlformats.org/drawingml/2006/chartDrawing">
    <cdr:from>
      <cdr:x>0.88711</cdr:x>
      <cdr:y>0.0617</cdr:y>
    </cdr:from>
    <cdr:to>
      <cdr:x>1</cdr:x>
      <cdr:y>0.13855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451149" y="179526"/>
          <a:ext cx="566455" cy="223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¥/USD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58270</xdr:rowOff>
    </xdr:from>
    <xdr:to>
      <xdr:col>15</xdr:col>
      <xdr:colOff>293593</xdr:colOff>
      <xdr:row>10</xdr:row>
      <xdr:rowOff>2241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9784078" y="789790"/>
          <a:ext cx="2290035" cy="12241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Need to add functionality  to pull from a</a:t>
          </a:r>
          <a:r>
            <a:rPr lang="en-US" sz="1100" baseline="0"/>
            <a:t> new LIthium Tab still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0</xdr:rowOff>
    </xdr:from>
    <xdr:to>
      <xdr:col>28</xdr:col>
      <xdr:colOff>179294</xdr:colOff>
      <xdr:row>23</xdr:row>
      <xdr:rowOff>14475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114300</xdr:colOff>
      <xdr:row>26</xdr:row>
      <xdr:rowOff>133350</xdr:rowOff>
    </xdr:from>
    <xdr:to>
      <xdr:col>52</xdr:col>
      <xdr:colOff>38100</xdr:colOff>
      <xdr:row>41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i_lab\mbilab\&#65400;&#65438;&#65433;&#65392;&#65420;&#65439;1\G3\&#35430;&#20316;&#65411;&#65438;&#65392;&#65408;\LNA152\&#35373;&#3533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neDrive\Tesla\TeslaPanasonicSCM%20-%20Documents\BOM\2018%2006%20Jun%20Update\&#12304;Editable&#12305;Jun%20Update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ms.teslamotors.com/TESLASVN/ModelS/Engineering/HV%20Battery/Manufacturing/Capital%20Equipment/Cooling%20Tube/Project%20Management/CoolingTubeProjec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orioka%20Temp\&#9632;Temp%20Folder\&#9632;Costing\&#9733;Tesla\&#9733;&#22679;&#29987;&#25237;&#36039;%20BBS%20&#65286;%20UR18650ZT5\&#65283;15+&#26032;&#35215;&#25237;&#36039;%202&#65431;&#65394;&#65437;\20130705%20&#23665;&#30000;&#12373;&#12435;&#22577;&#21578;\&#9733;Tesla_&#20385;&#26684;&#25512;&#31227;_&#35336;&#31639;&#24335;(ZT5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ORISITA2\My%20Documents\AA&#26032;&#35215;\&#12486;&#12473;&#12521;&#20379;&#32102;&#23550;&#24540;\(&#26368;&#32066;)&#9733;&#30446;&#35542;&#35211;&#26360;%20Tesla&#20840;&#20307;&#21454;&#25903;%20(&#25237;&#36039;&#26178;&#26399;&#22793;&#26356;)%20(2013-2015)%20ver-9%202013072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2464;&#12525;&#12540;&#12496;&#12523;PSI\08_&#20837;&#24235;&#26085;&#31243;&#34920;&#65288;&#22238;&#31572;)\C_&#65288;&#20870;&#31570;&#65289;&#21336;&#12475;&#12523;&#12288;&#22238;&#31572;\&#20837;&#24235;&#12487;&#12540;&#12479;&#25277;&#20986;&#12510;&#12463;&#12525;(V2.1)uen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pc-user\LOCALS~1\Temp\Rim&#21521;&#12369;UF563865FTD_&#21407;&#20385;&#21106;&#20184;_120319ks.zip%20&#12398;&#19968;&#26178;&#12487;&#12451;&#12524;&#12463;&#12488;&#12522;%201\Rim&#21521;&#12369;UF563865FTD_&#21407;&#20385;&#21106;&#20184;_120319k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2464;&#12525;&#12540;&#12496;&#12523;PSI\01_&#12475;&#12523;PSI&#35336;&#30011;\2013&#24180;&#24230;\(2014&#24180;P&#12475;&#12523;)PSI(1-&#9313;&#21454;&#25903;&#26908;&#35342;&#29992;)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ivaramakrishnan\Tesla\Cell%20Materials%20Supply%20Chain%20-%20Documents\Commodities%20and%20Mining\Lithium%20Price%20Forecast\03062019%20LiOH%20Summary%20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通常剥離"/>
      <sheetName val="Sheet1"/>
      <sheetName val="数値入力シート"/>
      <sheetName val="数値入力シート (2)"/>
      <sheetName val="群断面設計 (2)"/>
      <sheetName val="極板長設計 (2)"/>
      <sheetName val="テープ設計"/>
      <sheetName val="設計sheetﾒｲﾝ"/>
      <sheetName val="群厚み計算シート"/>
      <sheetName val="周回数計算ｼｰﾄ"/>
      <sheetName val="空間体積"/>
      <sheetName val="電池重量"/>
      <sheetName val="容量存在確率"/>
      <sheetName val="直材費計算"/>
      <sheetName val="液量"/>
      <sheetName val="機種リスト"/>
      <sheetName val="【参考】予算単位"/>
      <sheetName val="試作条件一覧"/>
      <sheetName val="設計シート"/>
      <sheetName val="■条件設定"/>
      <sheetName val="数値ﾃﾞｰﾀ"/>
      <sheetName val="相場まとめ"/>
      <sheetName val="DB2"/>
      <sheetName val="Assumptions"/>
      <sheetName val="전체손익표"/>
      <sheetName val="設計"/>
      <sheetName val="총집계내역"/>
      <sheetName val="음극 압연후"/>
      <sheetName val="#REF"/>
      <sheetName val="バイヤー"/>
      <sheetName val="入力リスト"/>
      <sheetName val="2019年工序别"/>
      <sheetName val="販売原計"/>
      <sheetName val="経常店"/>
      <sheetName val="製造番号管理台帳（原本）"/>
      <sheetName val="FinishedGoodsDatabase上期"/>
      <sheetName val="本体"/>
      <sheetName val="BP2003"/>
      <sheetName val="テーマ別   開発G･研究所のみ"/>
      <sheetName val="件名"/>
      <sheetName val="仕掛集計4月切"/>
      <sheetName val="客先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ing &amp; Output"/>
      <sheetName val="Cell Price Summary"/>
      <sheetName val="Panasonic Inputs -&gt;"/>
      <sheetName val="Baseline Costs"/>
      <sheetName val="Cell Recipe Baselines"/>
      <sheetName val="Cost Reduction Projects"/>
      <sheetName val="Projects_No go"/>
      <sheetName val="Build plan"/>
      <sheetName val="Cost trajectory"/>
      <sheetName val="Tesla Inputs -&gt;"/>
      <sheetName val="LiOH Forecast 20180621"/>
      <sheetName val="FX Rates"/>
      <sheetName val="Metals"/>
      <sheetName val="Change Tracker"/>
      <sheetName val="Assumptions &amp; Data Validation"/>
      <sheetName val="Cost Trajectory (NEW)"/>
    </sheetNames>
    <sheetDataSet>
      <sheetData sheetId="0">
        <row r="22">
          <cell r="C22" t="str">
            <v>Baseline assumptions</v>
          </cell>
        </row>
        <row r="23">
          <cell r="C23" t="str">
            <v>Baseline assumptions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D2" t="str">
            <v>Risk weighted</v>
          </cell>
          <cell r="E2" t="str">
            <v>Full reduction</v>
          </cell>
          <cell r="F2" t="str">
            <v>Go Only</v>
          </cell>
        </row>
        <row r="3">
          <cell r="X3" t="str">
            <v>Actuals</v>
          </cell>
        </row>
        <row r="4">
          <cell r="X4" t="str">
            <v>Baseline assumptions</v>
          </cell>
        </row>
        <row r="14">
          <cell r="B14" t="str">
            <v>Chartered</v>
          </cell>
        </row>
        <row r="15">
          <cell r="B15" t="str">
            <v>Internal</v>
          </cell>
        </row>
        <row r="18">
          <cell r="B18" t="str">
            <v>EV</v>
          </cell>
        </row>
        <row r="19">
          <cell r="B19" t="str">
            <v>EP</v>
          </cell>
        </row>
        <row r="20">
          <cell r="B20" t="str">
            <v>EV+EP</v>
          </cell>
        </row>
        <row r="23">
          <cell r="B23" t="str">
            <v>Tesla</v>
          </cell>
        </row>
        <row r="24">
          <cell r="B24" t="str">
            <v>Panasonic</v>
          </cell>
        </row>
        <row r="27">
          <cell r="B27" t="str">
            <v>Reduction in usage</v>
          </cell>
        </row>
        <row r="28">
          <cell r="B28" t="str">
            <v>Volume discount</v>
          </cell>
        </row>
        <row r="29">
          <cell r="B29" t="str">
            <v>Process improvement</v>
          </cell>
        </row>
        <row r="30">
          <cell r="B30" t="str">
            <v>Cost up</v>
          </cell>
        </row>
        <row r="31">
          <cell r="B31" t="str">
            <v>Other</v>
          </cell>
        </row>
      </sheetData>
      <sheetData sheetId="1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Plan"/>
      <sheetName val="Ramp"/>
      <sheetName val="PunchList"/>
      <sheetName val="Purchase Parts"/>
      <sheetName val="Team"/>
      <sheetName val="SpareParts"/>
      <sheetName val="Milestones"/>
      <sheetName val="2014_Review"/>
      <sheetName val="2013_Review"/>
      <sheetName val="OriginalMilestones"/>
      <sheetName val="QuickCalcs"/>
      <sheetName val="600-800-1500"/>
      <sheetName val="Lamination Juggling"/>
    </sheetNames>
    <sheetDataSet>
      <sheetData sheetId="0"/>
      <sheetData sheetId="1">
        <row r="4">
          <cell r="D4">
            <v>300</v>
          </cell>
          <cell r="G4">
            <v>70</v>
          </cell>
        </row>
        <row r="5">
          <cell r="D5">
            <v>0.75</v>
          </cell>
        </row>
        <row r="6">
          <cell r="D6">
            <v>0.9</v>
          </cell>
        </row>
        <row r="8">
          <cell r="G8">
            <v>41508</v>
          </cell>
        </row>
        <row r="9">
          <cell r="F9">
            <v>41488</v>
          </cell>
        </row>
        <row r="10">
          <cell r="F10">
            <v>41530</v>
          </cell>
        </row>
      </sheetData>
      <sheetData sheetId="2">
        <row r="2">
          <cell r="D2">
            <v>41330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内容"/>
      <sheetName val="投資回収"/>
      <sheetName val="検討表(ZT5)"/>
      <sheetName val="UR18650ZT5(資材確認)"/>
      <sheetName val="検討表(ZT5) (2)"/>
      <sheetName val="UR18650ZT5"/>
      <sheetName val="既存パック"/>
      <sheetName val="リスト１"/>
      <sheetName val="値上げDB"/>
      <sheetName val="値上げ設定"/>
      <sheetName val="製造賃率 A156"/>
      <sheetName val="原価シート追加方法"/>
      <sheetName val="2012上標準"/>
      <sheetName val="2012P標準"/>
      <sheetName val="201301当座"/>
      <sheetName val="201302当座"/>
    </sheetNames>
    <sheetDataSet>
      <sheetData sheetId="0">
        <row r="4">
          <cell r="B4">
            <v>40857</v>
          </cell>
        </row>
      </sheetData>
      <sheetData sheetId="1">
        <row r="5">
          <cell r="B5" t="str">
            <v>販売価格(S)</v>
          </cell>
        </row>
      </sheetData>
      <sheetData sheetId="2">
        <row r="4">
          <cell r="A4">
            <v>4.7E-2</v>
          </cell>
        </row>
      </sheetData>
      <sheetData sheetId="3">
        <row r="4">
          <cell r="A4" t="str">
            <v>2006/12/04</v>
          </cell>
        </row>
      </sheetData>
      <sheetData sheetId="4">
        <row r="4">
          <cell r="A4">
            <v>4.7E-2</v>
          </cell>
        </row>
      </sheetData>
      <sheetData sheetId="5">
        <row r="4">
          <cell r="A4" t="str">
            <v>2006/12/04</v>
          </cell>
        </row>
      </sheetData>
      <sheetData sheetId="6">
        <row r="3">
          <cell r="A3" t="str">
            <v>166000015</v>
          </cell>
        </row>
      </sheetData>
      <sheetData sheetId="7">
        <row r="8">
          <cell r="A8" t="str">
            <v>(並べ替え必要)</v>
          </cell>
        </row>
        <row r="10">
          <cell r="A10" t="str">
            <v>EUR(11-01月)</v>
          </cell>
          <cell r="D10" t="str">
            <v>韓国（ﾄｰｶﾄﾞ,STD）</v>
          </cell>
          <cell r="E10">
            <v>0</v>
          </cell>
          <cell r="F10">
            <v>6.4100000000000004E-2</v>
          </cell>
          <cell r="G10">
            <v>1E-4</v>
          </cell>
          <cell r="L10" t="str">
            <v>－</v>
          </cell>
          <cell r="M10">
            <v>0</v>
          </cell>
          <cell r="N10">
            <v>0</v>
          </cell>
          <cell r="P10" t="str">
            <v>素電池</v>
          </cell>
          <cell r="R10" t="str">
            <v>2012上標準</v>
          </cell>
          <cell r="V10" t="str">
            <v>MEC販売価格</v>
          </cell>
        </row>
        <row r="11">
          <cell r="A11" t="str">
            <v>EUR(11-02月)</v>
          </cell>
          <cell r="D11" t="str">
            <v>国内（ﾄｰｶﾄﾞ,STD）</v>
          </cell>
          <cell r="E11">
            <v>0</v>
          </cell>
          <cell r="F11">
            <v>5.8399999999999994E-2</v>
          </cell>
          <cell r="G11">
            <v>7.7999999999999996E-3</v>
          </cell>
          <cell r="L11" t="str">
            <v>panaセル単品加工</v>
          </cell>
          <cell r="M11">
            <v>1.1619999999999999</v>
          </cell>
          <cell r="N11">
            <v>1.63</v>
          </cell>
          <cell r="P11" t="str">
            <v>組電池</v>
          </cell>
          <cell r="R11" t="str">
            <v>2012P標準</v>
          </cell>
          <cell r="V11" t="str">
            <v>FOB JPN</v>
          </cell>
        </row>
        <row r="12">
          <cell r="A12" t="str">
            <v>EUR(11-03月)</v>
          </cell>
          <cell r="D12" t="str">
            <v>国内（直販）</v>
          </cell>
          <cell r="E12">
            <v>0</v>
          </cell>
          <cell r="F12">
            <v>3.8399999999999997E-2</v>
          </cell>
          <cell r="G12">
            <v>9.1000000000000004E-3</v>
          </cell>
          <cell r="L12" t="str">
            <v>UF103450 w/breaker、ﾗﾍﾞﾙ</v>
          </cell>
          <cell r="M12">
            <v>30.43</v>
          </cell>
          <cell r="N12">
            <v>13.7</v>
          </cell>
          <cell r="R12" t="str">
            <v>201301当座</v>
          </cell>
          <cell r="V12" t="str">
            <v>海外SEC向け価格</v>
          </cell>
        </row>
        <row r="13">
          <cell r="A13" t="str">
            <v>EUR(11-04月)</v>
          </cell>
          <cell r="D13" t="str">
            <v>社内</v>
          </cell>
          <cell r="E13">
            <v>0</v>
          </cell>
          <cell r="F13">
            <v>3.6499999999999998E-2</v>
          </cell>
          <cell r="G13">
            <v>9.1000000000000004E-3</v>
          </cell>
          <cell r="L13" t="str">
            <v>UF103450 w/fuse、ﾗﾍﾞﾙ</v>
          </cell>
          <cell r="M13">
            <v>24.6</v>
          </cell>
          <cell r="N13">
            <v>27.82</v>
          </cell>
          <cell r="R13" t="str">
            <v>201302当座</v>
          </cell>
          <cell r="V13" t="str">
            <v>代理店向け価格</v>
          </cell>
        </row>
        <row r="14">
          <cell r="A14" t="str">
            <v>EUR(11-05月)</v>
          </cell>
          <cell r="D14" t="str">
            <v>輸出(一般)</v>
          </cell>
          <cell r="E14">
            <v>0</v>
          </cell>
          <cell r="F14">
            <v>4.41E-2</v>
          </cell>
          <cell r="G14">
            <v>1E-4</v>
          </cell>
          <cell r="L14" t="str">
            <v>UF103450 w/ﾗﾍﾞﾙ</v>
          </cell>
          <cell r="M14">
            <v>3.58</v>
          </cell>
          <cell r="N14">
            <v>11</v>
          </cell>
          <cell r="V14" t="str">
            <v>海外直販価格</v>
          </cell>
        </row>
        <row r="15">
          <cell r="A15" t="str">
            <v>EUR(11-06月)</v>
          </cell>
          <cell r="D15" t="str">
            <v>輸出(直轄)</v>
          </cell>
          <cell r="E15">
            <v>0</v>
          </cell>
          <cell r="F15">
            <v>4.4200000000000003E-2</v>
          </cell>
          <cell r="G15">
            <v>1E-4</v>
          </cell>
          <cell r="L15" t="str">
            <v>UF103450 w/ﾘﾝｸﾞ､ﾗﾍﾞﾙ</v>
          </cell>
          <cell r="M15">
            <v>5.12</v>
          </cell>
          <cell r="N15">
            <v>13.72</v>
          </cell>
          <cell r="V15" t="str">
            <v>ｶｽﾀﾏｰ渡し価格(FOB)</v>
          </cell>
        </row>
        <row r="16">
          <cell r="A16" t="str">
            <v>EUR(11-07月)</v>
          </cell>
          <cell r="L16" t="str">
            <v>UF463450 ベア</v>
          </cell>
          <cell r="M16">
            <v>0.64</v>
          </cell>
          <cell r="N16">
            <v>3.4</v>
          </cell>
          <cell r="V16" t="str">
            <v>ｶｽﾀﾏｰ渡し価格(CIF)</v>
          </cell>
        </row>
        <row r="17">
          <cell r="A17" t="str">
            <v>EUR(11-08月)</v>
          </cell>
          <cell r="L17" t="str">
            <v>UF463450 リング</v>
          </cell>
          <cell r="M17">
            <v>2.2400000000000002</v>
          </cell>
          <cell r="N17">
            <v>6.91</v>
          </cell>
          <cell r="V17" t="str">
            <v>ｶｽﾀﾏｰ渡し価格(DDU)</v>
          </cell>
        </row>
        <row r="18">
          <cell r="A18" t="str">
            <v>EUR(11-09月)</v>
          </cell>
          <cell r="L18" t="str">
            <v>UF463450 缶底クラッド</v>
          </cell>
          <cell r="M18">
            <v>1.41</v>
          </cell>
          <cell r="N18">
            <v>7.7</v>
          </cell>
        </row>
        <row r="19">
          <cell r="A19" t="str">
            <v>EUR(11-10月)</v>
          </cell>
          <cell r="L19" t="str">
            <v>UF463450 缶底クラッド＋リング</v>
          </cell>
          <cell r="M19">
            <v>3.01</v>
          </cell>
          <cell r="N19">
            <v>11.21</v>
          </cell>
        </row>
        <row r="20">
          <cell r="A20" t="str">
            <v>EUR(11-11月)</v>
          </cell>
          <cell r="L20" t="str">
            <v>UF463450 肩クラッド</v>
          </cell>
          <cell r="M20">
            <v>0.82</v>
          </cell>
          <cell r="N20">
            <v>5.7</v>
          </cell>
        </row>
        <row r="21">
          <cell r="A21" t="str">
            <v>EUR(11-12月)</v>
          </cell>
          <cell r="L21" t="str">
            <v>UF463450 肩クラッド＋リング</v>
          </cell>
          <cell r="M21">
            <v>2.42</v>
          </cell>
          <cell r="N21">
            <v>9.2100000000000009</v>
          </cell>
        </row>
        <row r="22">
          <cell r="A22" t="str">
            <v>EUR(12-01月)</v>
          </cell>
          <cell r="L22" t="str">
            <v>UF553450 ベア</v>
          </cell>
          <cell r="M22">
            <v>0.66</v>
          </cell>
          <cell r="N22">
            <v>3.4</v>
          </cell>
        </row>
        <row r="23">
          <cell r="A23" t="str">
            <v>EUR(12-02月)</v>
          </cell>
          <cell r="L23" t="str">
            <v>UF553450 リング</v>
          </cell>
          <cell r="M23">
            <v>3.14</v>
          </cell>
          <cell r="N23">
            <v>6.91</v>
          </cell>
        </row>
        <row r="24">
          <cell r="A24" t="str">
            <v>EUR(12-03月)</v>
          </cell>
          <cell r="L24" t="str">
            <v>UF553450 缶底クラッド</v>
          </cell>
          <cell r="M24">
            <v>1.43</v>
          </cell>
          <cell r="N24">
            <v>7.7</v>
          </cell>
        </row>
        <row r="25">
          <cell r="A25" t="str">
            <v>EUR(12-04月)</v>
          </cell>
          <cell r="L25" t="str">
            <v>UF553450 缶底クラッド（RIM）</v>
          </cell>
          <cell r="M25">
            <v>1.43</v>
          </cell>
          <cell r="N25">
            <v>5.55</v>
          </cell>
        </row>
        <row r="26">
          <cell r="A26" t="str">
            <v>EUR(12-05月)</v>
          </cell>
          <cell r="L26" t="str">
            <v>UF553450 缶底クラッド＋リング</v>
          </cell>
          <cell r="M26">
            <v>3.91</v>
          </cell>
          <cell r="N26">
            <v>11.21</v>
          </cell>
        </row>
        <row r="27">
          <cell r="A27" t="str">
            <v>EUR(12-06月)</v>
          </cell>
          <cell r="L27" t="str">
            <v>UF553450 肩クラッド</v>
          </cell>
          <cell r="M27">
            <v>0.84</v>
          </cell>
          <cell r="N27">
            <v>5.7</v>
          </cell>
        </row>
        <row r="28">
          <cell r="A28" t="str">
            <v>EUR(12-07月)</v>
          </cell>
          <cell r="L28" t="str">
            <v>UF553450 肩クラッド＋リング</v>
          </cell>
          <cell r="M28">
            <v>3.32</v>
          </cell>
          <cell r="N28">
            <v>9.2100000000000009</v>
          </cell>
        </row>
        <row r="29">
          <cell r="A29" t="str">
            <v>EUR(12-08月)</v>
          </cell>
          <cell r="L29" t="str">
            <v>UR16650(LUNA) PETﾁｭｰﾌﾞ</v>
          </cell>
          <cell r="M29">
            <v>1.66</v>
          </cell>
          <cell r="N29">
            <v>3.5</v>
          </cell>
        </row>
        <row r="30">
          <cell r="A30" t="str">
            <v>EUR(12-09月)</v>
          </cell>
          <cell r="L30" t="str">
            <v>UR18500F</v>
          </cell>
          <cell r="M30">
            <v>2.0099999999999998</v>
          </cell>
          <cell r="N30">
            <v>3.5</v>
          </cell>
        </row>
        <row r="31">
          <cell r="A31" t="str">
            <v>EUR(12-10月)</v>
          </cell>
          <cell r="L31" t="str">
            <v>UR18500L</v>
          </cell>
          <cell r="M31">
            <v>2.09</v>
          </cell>
          <cell r="N31">
            <v>3.5</v>
          </cell>
        </row>
        <row r="32">
          <cell r="A32" t="str">
            <v>EUR(12-11月)</v>
          </cell>
          <cell r="L32" t="str">
            <v>UR18650Aｾﾙ　PETチューブ</v>
          </cell>
          <cell r="M32">
            <v>2.21</v>
          </cell>
          <cell r="N32">
            <v>2.25</v>
          </cell>
        </row>
        <row r="33">
          <cell r="A33" t="str">
            <v>EUR(12-12月)</v>
          </cell>
          <cell r="L33" t="str">
            <v>UR18650Fｾﾙ　PETチューブ</v>
          </cell>
          <cell r="M33">
            <v>2.16</v>
          </cell>
          <cell r="N33">
            <v>2.25</v>
          </cell>
        </row>
        <row r="34">
          <cell r="A34" t="str">
            <v>EUR(13-01月)</v>
          </cell>
          <cell r="L34" t="str">
            <v>UR18650Y スミチューブ</v>
          </cell>
          <cell r="M34">
            <v>2.81</v>
          </cell>
          <cell r="N34">
            <v>2.25</v>
          </cell>
        </row>
        <row r="35">
          <cell r="A35" t="str">
            <v>EUR(FY12Q4見積)</v>
          </cell>
          <cell r="L35" t="str">
            <v>UR18650Y,S,SA,SAX,E,W,W2 ヒシチューブ</v>
          </cell>
          <cell r="M35">
            <v>2.54</v>
          </cell>
          <cell r="N35">
            <v>2.25</v>
          </cell>
        </row>
        <row r="36">
          <cell r="A36" t="str">
            <v>EUR(FY13Q1見積)</v>
          </cell>
          <cell r="L36" t="str">
            <v>UR18650ZTｾﾙ　PETチューブ</v>
          </cell>
          <cell r="M36">
            <v>1.98</v>
          </cell>
          <cell r="N36">
            <v>2.25</v>
          </cell>
        </row>
        <row r="37">
          <cell r="A37" t="str">
            <v>EUR(FY13Q2以降見積)</v>
          </cell>
        </row>
        <row r="38">
          <cell r="A38" t="str">
            <v>GBP(11-01月)</v>
          </cell>
        </row>
        <row r="39">
          <cell r="A39" t="str">
            <v>GBP(11-02月)</v>
          </cell>
        </row>
        <row r="40">
          <cell r="A40" t="str">
            <v>GBP(11-03月)</v>
          </cell>
        </row>
        <row r="41">
          <cell r="A41" t="str">
            <v>GBP(11-04月)</v>
          </cell>
        </row>
        <row r="42">
          <cell r="A42" t="str">
            <v>GBP(11-05月)</v>
          </cell>
        </row>
        <row r="43">
          <cell r="A43" t="str">
            <v>GBP(11-06月)</v>
          </cell>
        </row>
        <row r="44">
          <cell r="A44" t="str">
            <v>GBP(11-07月)</v>
          </cell>
        </row>
        <row r="45">
          <cell r="A45" t="str">
            <v>GBP(11-08月)</v>
          </cell>
        </row>
        <row r="46">
          <cell r="A46" t="str">
            <v>GBP(11-09月)</v>
          </cell>
        </row>
        <row r="47">
          <cell r="A47" t="str">
            <v>GBP(11-10月)</v>
          </cell>
        </row>
        <row r="48">
          <cell r="A48" t="str">
            <v>GBP(11-11月)</v>
          </cell>
        </row>
        <row r="49">
          <cell r="A49" t="str">
            <v>GBP(11-12月)</v>
          </cell>
        </row>
        <row r="50">
          <cell r="A50" t="str">
            <v>GBP(12-01月)</v>
          </cell>
        </row>
        <row r="51">
          <cell r="A51" t="str">
            <v>GBP(12-02月)</v>
          </cell>
        </row>
        <row r="52">
          <cell r="A52" t="str">
            <v>GBP(12-03月)</v>
          </cell>
        </row>
        <row r="53">
          <cell r="A53" t="str">
            <v>GBP(12-04月)</v>
          </cell>
        </row>
        <row r="54">
          <cell r="A54" t="str">
            <v>GBP(12-05月)</v>
          </cell>
        </row>
        <row r="55">
          <cell r="A55" t="str">
            <v>GBP(12-06月)</v>
          </cell>
        </row>
        <row r="56">
          <cell r="A56" t="str">
            <v>GBP(12-07月)</v>
          </cell>
        </row>
        <row r="57">
          <cell r="A57" t="str">
            <v>GBP(12-08月)</v>
          </cell>
        </row>
        <row r="58">
          <cell r="A58" t="str">
            <v>GBP(12-09月)</v>
          </cell>
        </row>
        <row r="59">
          <cell r="A59" t="str">
            <v>GBP(12-10月)</v>
          </cell>
        </row>
        <row r="60">
          <cell r="A60" t="str">
            <v>GBP(12-11月)</v>
          </cell>
        </row>
        <row r="61">
          <cell r="A61" t="str">
            <v>GBP(12-12月)</v>
          </cell>
        </row>
        <row r="62">
          <cell r="A62" t="str">
            <v>GBP(13-01月)</v>
          </cell>
        </row>
        <row r="63">
          <cell r="A63" t="str">
            <v>USD(11-01月)</v>
          </cell>
        </row>
        <row r="64">
          <cell r="A64" t="str">
            <v>USD(11-02月)</v>
          </cell>
        </row>
        <row r="65">
          <cell r="A65" t="str">
            <v>USD(11-03月)</v>
          </cell>
        </row>
        <row r="66">
          <cell r="A66" t="str">
            <v>USD(11-04月)</v>
          </cell>
        </row>
        <row r="67">
          <cell r="A67" t="str">
            <v>USD(11-05月)</v>
          </cell>
        </row>
        <row r="68">
          <cell r="A68" t="str">
            <v>USD(11-06月)</v>
          </cell>
        </row>
        <row r="69">
          <cell r="A69" t="str">
            <v>USD(11-07月)</v>
          </cell>
        </row>
        <row r="70">
          <cell r="A70" t="str">
            <v>USD(11-08月)</v>
          </cell>
        </row>
        <row r="71">
          <cell r="A71" t="str">
            <v>USD(11-09月)</v>
          </cell>
        </row>
        <row r="72">
          <cell r="A72" t="str">
            <v>USD(11-10月)</v>
          </cell>
        </row>
        <row r="73">
          <cell r="A73" t="str">
            <v>USD(11-11月)</v>
          </cell>
        </row>
        <row r="74">
          <cell r="A74" t="str">
            <v>USD(11-12月)</v>
          </cell>
        </row>
        <row r="75">
          <cell r="A75" t="str">
            <v>USD(12-01月)</v>
          </cell>
        </row>
        <row r="76">
          <cell r="A76" t="str">
            <v>USD(12-02月)</v>
          </cell>
        </row>
        <row r="77">
          <cell r="A77" t="str">
            <v>USD(12-03月)</v>
          </cell>
        </row>
        <row r="78">
          <cell r="A78" t="str">
            <v>USD(12-04月)</v>
          </cell>
        </row>
        <row r="79">
          <cell r="A79" t="str">
            <v>USD(12-05月)</v>
          </cell>
        </row>
        <row r="80">
          <cell r="A80" t="str">
            <v>USD(12-06月)</v>
          </cell>
        </row>
        <row r="81">
          <cell r="A81" t="str">
            <v>USD(12-07月)</v>
          </cell>
        </row>
        <row r="82">
          <cell r="A82" t="str">
            <v>USD(12-08月)</v>
          </cell>
        </row>
        <row r="83">
          <cell r="A83" t="str">
            <v>USD(12-09月)</v>
          </cell>
        </row>
        <row r="84">
          <cell r="A84" t="str">
            <v>USD(12-10月)</v>
          </cell>
        </row>
        <row r="85">
          <cell r="A85" t="str">
            <v>USD(12-11月)</v>
          </cell>
        </row>
        <row r="86">
          <cell r="A86" t="str">
            <v>USD(12-12月)</v>
          </cell>
        </row>
        <row r="87">
          <cell r="A87" t="str">
            <v>USD(13-01月)</v>
          </cell>
        </row>
        <row r="88">
          <cell r="A88" t="str">
            <v>USD(FY12Q4見積)</v>
          </cell>
        </row>
        <row r="89">
          <cell r="A89" t="str">
            <v>USD(FY13Q1見積)</v>
          </cell>
        </row>
        <row r="90">
          <cell r="A90" t="str">
            <v>USD(FY13Q2以降見積)</v>
          </cell>
        </row>
        <row r="91">
          <cell r="A91" t="str">
            <v>円</v>
          </cell>
        </row>
      </sheetData>
      <sheetData sheetId="8">
        <row r="9">
          <cell r="A9" t="str">
            <v>MODEL</v>
          </cell>
        </row>
        <row r="11">
          <cell r="B11" t="str">
            <v>UF102248D</v>
          </cell>
          <cell r="C11">
            <v>800</v>
          </cell>
          <cell r="D11">
            <v>1.256</v>
          </cell>
          <cell r="E11">
            <v>0</v>
          </cell>
        </row>
        <row r="12">
          <cell r="B12" t="str">
            <v>UF102248P3</v>
          </cell>
          <cell r="C12">
            <v>900</v>
          </cell>
          <cell r="D12">
            <v>1.2529999999999999</v>
          </cell>
          <cell r="E12">
            <v>0</v>
          </cell>
        </row>
        <row r="13">
          <cell r="B13" t="str">
            <v>UF103438P</v>
          </cell>
          <cell r="C13">
            <v>1400</v>
          </cell>
          <cell r="D13">
            <v>1.867</v>
          </cell>
        </row>
        <row r="14">
          <cell r="B14" t="str">
            <v>UF103438T</v>
          </cell>
          <cell r="C14">
            <v>1480</v>
          </cell>
          <cell r="D14">
            <v>1.9730000000000001</v>
          </cell>
        </row>
        <row r="15">
          <cell r="B15" t="str">
            <v>UF103450P</v>
          </cell>
          <cell r="C15">
            <v>1550</v>
          </cell>
          <cell r="D15">
            <v>2.1339999999999999</v>
          </cell>
        </row>
        <row r="16">
          <cell r="B16" t="str">
            <v>UF103450PEV</v>
          </cell>
          <cell r="C16">
            <v>1550</v>
          </cell>
          <cell r="D16">
            <v>2.1339999999999999</v>
          </cell>
          <cell r="E16">
            <v>0</v>
          </cell>
        </row>
        <row r="17">
          <cell r="B17" t="str">
            <v>UF103450PHV</v>
          </cell>
          <cell r="C17">
            <v>1700</v>
          </cell>
          <cell r="D17">
            <v>2.2629999999999999</v>
          </cell>
          <cell r="E17">
            <v>0</v>
          </cell>
        </row>
        <row r="18">
          <cell r="B18" t="str">
            <v>UF103450PJM</v>
          </cell>
          <cell r="C18">
            <v>1800</v>
          </cell>
          <cell r="D18">
            <v>2.4449999999999998</v>
          </cell>
          <cell r="E18">
            <v>0</v>
          </cell>
        </row>
        <row r="19">
          <cell r="B19" t="str">
            <v>UF103450PJV</v>
          </cell>
          <cell r="C19">
            <v>1800</v>
          </cell>
          <cell r="D19">
            <v>2.2610000000000001</v>
          </cell>
          <cell r="E19">
            <v>0</v>
          </cell>
        </row>
        <row r="20">
          <cell r="B20" t="str">
            <v>UF103450PN</v>
          </cell>
          <cell r="C20">
            <v>1880</v>
          </cell>
          <cell r="D20">
            <v>2.6080000000000001</v>
          </cell>
          <cell r="E20">
            <v>0</v>
          </cell>
        </row>
        <row r="21">
          <cell r="B21" t="str">
            <v>UF103450PNC</v>
          </cell>
          <cell r="C21">
            <v>1880</v>
          </cell>
          <cell r="D21">
            <v>2.3490000000000002</v>
          </cell>
          <cell r="E21">
            <v>0</v>
          </cell>
        </row>
        <row r="22">
          <cell r="B22" t="str">
            <v>UF103450PNM</v>
          </cell>
          <cell r="C22">
            <v>1880</v>
          </cell>
          <cell r="D22">
            <v>2.6840000000000002</v>
          </cell>
          <cell r="E22">
            <v>0</v>
          </cell>
        </row>
        <row r="23">
          <cell r="B23" t="str">
            <v>UF383450FM</v>
          </cell>
          <cell r="C23">
            <v>680</v>
          </cell>
          <cell r="D23">
            <v>0.89800000000000002</v>
          </cell>
          <cell r="E23">
            <v>0</v>
          </cell>
        </row>
        <row r="24">
          <cell r="B24" t="str">
            <v>UF383450PH</v>
          </cell>
          <cell r="C24">
            <v>550</v>
          </cell>
          <cell r="D24">
            <v>0.75700000000000001</v>
          </cell>
          <cell r="E24">
            <v>0</v>
          </cell>
        </row>
        <row r="25">
          <cell r="B25" t="str">
            <v>UF383450PI</v>
          </cell>
          <cell r="C25">
            <v>580</v>
          </cell>
          <cell r="D25">
            <v>0.81799999999999995</v>
          </cell>
          <cell r="E25">
            <v>0</v>
          </cell>
        </row>
        <row r="26">
          <cell r="B26" t="str">
            <v>UF383450PJ</v>
          </cell>
          <cell r="C26">
            <v>630</v>
          </cell>
          <cell r="D26">
            <v>0.77400000000000002</v>
          </cell>
          <cell r="E26">
            <v>0</v>
          </cell>
        </row>
        <row r="27">
          <cell r="B27" t="str">
            <v>UF383543FP</v>
          </cell>
          <cell r="C27">
            <v>650</v>
          </cell>
          <cell r="D27">
            <v>0.90300000000000002</v>
          </cell>
          <cell r="E27">
            <v>0</v>
          </cell>
        </row>
        <row r="28">
          <cell r="B28" t="str">
            <v>UF383551FP</v>
          </cell>
          <cell r="C28">
            <v>800</v>
          </cell>
          <cell r="D28">
            <v>1.1499999999999999</v>
          </cell>
          <cell r="E28">
            <v>0</v>
          </cell>
        </row>
        <row r="29">
          <cell r="B29" t="str">
            <v>UF383551FU</v>
          </cell>
          <cell r="C29">
            <v>820</v>
          </cell>
          <cell r="D29">
            <v>1.0960000000000001</v>
          </cell>
          <cell r="E29">
            <v>0</v>
          </cell>
        </row>
        <row r="30">
          <cell r="B30" t="str">
            <v>UF384461SQ</v>
          </cell>
          <cell r="C30">
            <v>1180</v>
          </cell>
          <cell r="D30">
            <v>1.679</v>
          </cell>
          <cell r="E30">
            <v>0</v>
          </cell>
        </row>
        <row r="31">
          <cell r="B31" t="str">
            <v>UF384461ST</v>
          </cell>
          <cell r="C31">
            <v>1300</v>
          </cell>
          <cell r="D31">
            <v>1.3759999999999999</v>
          </cell>
          <cell r="E31">
            <v>4.7072450134854588E-2</v>
          </cell>
        </row>
        <row r="32">
          <cell r="B32" t="str">
            <v>UF384461SU</v>
          </cell>
          <cell r="C32">
            <v>1230</v>
          </cell>
          <cell r="D32">
            <v>1.7450000000000001</v>
          </cell>
          <cell r="E32">
            <v>0</v>
          </cell>
        </row>
        <row r="33">
          <cell r="B33" t="str">
            <v>UF384961SU</v>
          </cell>
          <cell r="C33">
            <v>1400</v>
          </cell>
          <cell r="D33">
            <v>1.89</v>
          </cell>
          <cell r="E33">
            <v>0</v>
          </cell>
        </row>
        <row r="34">
          <cell r="B34" t="str">
            <v>UF404251SU</v>
          </cell>
          <cell r="C34">
            <v>1020</v>
          </cell>
          <cell r="D34">
            <v>1.452</v>
          </cell>
          <cell r="E34">
            <v>0</v>
          </cell>
        </row>
        <row r="35">
          <cell r="B35" t="str">
            <v>UF423643FP</v>
          </cell>
          <cell r="C35">
            <v>710</v>
          </cell>
          <cell r="D35">
            <v>1.0169999999999999</v>
          </cell>
          <cell r="E35">
            <v>0</v>
          </cell>
        </row>
        <row r="36">
          <cell r="B36" t="str">
            <v>UF423643FPK</v>
          </cell>
          <cell r="C36">
            <v>710</v>
          </cell>
          <cell r="D36">
            <v>1.0169999999999999</v>
          </cell>
          <cell r="E36">
            <v>0</v>
          </cell>
        </row>
        <row r="37">
          <cell r="B37" t="str">
            <v>UF423858FP(40K/day)</v>
          </cell>
          <cell r="C37">
            <v>1030</v>
          </cell>
          <cell r="D37">
            <v>1.43</v>
          </cell>
          <cell r="E37">
            <v>0</v>
          </cell>
        </row>
        <row r="38">
          <cell r="B38" t="str">
            <v>UF423858FP(60K/day)</v>
          </cell>
          <cell r="C38">
            <v>1030</v>
          </cell>
          <cell r="D38">
            <v>1.43</v>
          </cell>
          <cell r="E38">
            <v>0</v>
          </cell>
        </row>
        <row r="39">
          <cell r="B39" t="str">
            <v>UF424261FQ</v>
          </cell>
          <cell r="C39">
            <v>1300</v>
          </cell>
          <cell r="D39">
            <v>1.8460000000000001</v>
          </cell>
          <cell r="E39">
            <v>0</v>
          </cell>
        </row>
        <row r="40">
          <cell r="B40" t="str">
            <v>UF433861FP</v>
          </cell>
          <cell r="C40">
            <v>1130</v>
          </cell>
          <cell r="D40">
            <v>1.5221</v>
          </cell>
          <cell r="E40">
            <v>0</v>
          </cell>
        </row>
        <row r="41">
          <cell r="B41" t="str">
            <v>UF434453SP</v>
          </cell>
          <cell r="C41">
            <v>1170</v>
          </cell>
          <cell r="D41">
            <v>1.5790999999999999</v>
          </cell>
          <cell r="E41">
            <v>0</v>
          </cell>
        </row>
        <row r="42">
          <cell r="B42" t="str">
            <v>UF434456SP</v>
          </cell>
          <cell r="C42">
            <v>1240</v>
          </cell>
          <cell r="D42">
            <v>1.6744000000000001</v>
          </cell>
          <cell r="E42">
            <v>0</v>
          </cell>
        </row>
        <row r="43">
          <cell r="B43" t="str">
            <v>UF434456T</v>
          </cell>
          <cell r="C43">
            <v>1310</v>
          </cell>
          <cell r="D43">
            <v>1.4872000000000001</v>
          </cell>
          <cell r="E43">
            <v>5.2999999999999999E-2</v>
          </cell>
        </row>
        <row r="44">
          <cell r="B44" t="str">
            <v>UF464459FQ</v>
          </cell>
          <cell r="C44">
            <v>1390</v>
          </cell>
          <cell r="D44">
            <v>1.8893</v>
          </cell>
          <cell r="E44">
            <v>0</v>
          </cell>
        </row>
        <row r="45">
          <cell r="B45" t="str">
            <v>UF453846FP</v>
          </cell>
          <cell r="C45">
            <v>880</v>
          </cell>
          <cell r="D45">
            <v>1.2030000000000001</v>
          </cell>
          <cell r="E45">
            <v>0</v>
          </cell>
        </row>
        <row r="46">
          <cell r="B46" t="str">
            <v>UF454456FP</v>
          </cell>
          <cell r="C46">
            <v>1240</v>
          </cell>
          <cell r="D46">
            <v>1.7306975466277925</v>
          </cell>
        </row>
        <row r="47">
          <cell r="B47" t="str">
            <v>UF454456FPS</v>
          </cell>
          <cell r="C47">
            <v>1240</v>
          </cell>
          <cell r="D47">
            <v>1.6839999999999999</v>
          </cell>
          <cell r="E47">
            <v>0</v>
          </cell>
        </row>
        <row r="48">
          <cell r="B48" t="str">
            <v>UF454456FTD</v>
          </cell>
          <cell r="C48">
            <v>1370</v>
          </cell>
          <cell r="D48">
            <v>5.7000000000000002E-2</v>
          </cell>
          <cell r="E48">
            <v>1.5249999999999999</v>
          </cell>
        </row>
        <row r="49">
          <cell r="B49" t="str">
            <v>UF463048FN</v>
          </cell>
          <cell r="C49">
            <v>720</v>
          </cell>
          <cell r="D49">
            <v>1.0029999999999999</v>
          </cell>
          <cell r="E49">
            <v>0</v>
          </cell>
        </row>
        <row r="50">
          <cell r="B50" t="str">
            <v>UF463048P3</v>
          </cell>
          <cell r="C50">
            <v>520</v>
          </cell>
          <cell r="D50">
            <v>0.71199999999999997</v>
          </cell>
          <cell r="E50">
            <v>0</v>
          </cell>
        </row>
        <row r="51">
          <cell r="B51" t="str">
            <v>UF463048PG</v>
          </cell>
          <cell r="C51">
            <v>550</v>
          </cell>
          <cell r="D51">
            <v>0.749</v>
          </cell>
          <cell r="E51">
            <v>0</v>
          </cell>
        </row>
        <row r="52">
          <cell r="B52" t="str">
            <v>UF463048PIU</v>
          </cell>
          <cell r="C52">
            <v>640</v>
          </cell>
          <cell r="D52">
            <v>0.88800000000000001</v>
          </cell>
          <cell r="E52">
            <v>0</v>
          </cell>
        </row>
        <row r="53">
          <cell r="B53" t="str">
            <v>UF463048PJ</v>
          </cell>
          <cell r="C53">
            <v>680</v>
          </cell>
          <cell r="D53">
            <v>0.89100000000000001</v>
          </cell>
          <cell r="E53">
            <v>0</v>
          </cell>
        </row>
        <row r="54">
          <cell r="B54" t="str">
            <v>UF463048PJM</v>
          </cell>
          <cell r="C54">
            <v>680</v>
          </cell>
          <cell r="D54">
            <v>0.89100000000000001</v>
          </cell>
          <cell r="E54">
            <v>0</v>
          </cell>
        </row>
        <row r="55">
          <cell r="B55" t="str">
            <v>UF463136NA</v>
          </cell>
          <cell r="C55">
            <v>600</v>
          </cell>
          <cell r="D55">
            <v>0.1434</v>
          </cell>
          <cell r="E55">
            <v>0.5</v>
          </cell>
        </row>
        <row r="56">
          <cell r="B56" t="str">
            <v>UF463442FMN</v>
          </cell>
          <cell r="C56">
            <v>730</v>
          </cell>
          <cell r="D56">
            <v>0.99</v>
          </cell>
          <cell r="E56">
            <v>0</v>
          </cell>
        </row>
        <row r="57">
          <cell r="B57" t="str">
            <v>UF463442FQ</v>
          </cell>
          <cell r="C57">
            <v>750</v>
          </cell>
          <cell r="D57">
            <v>1.0649999999999999</v>
          </cell>
          <cell r="E57">
            <v>0</v>
          </cell>
        </row>
        <row r="58">
          <cell r="B58" t="str">
            <v>UF463443FK</v>
          </cell>
          <cell r="C58">
            <v>700</v>
          </cell>
          <cell r="D58">
            <v>0.999</v>
          </cell>
          <cell r="E58">
            <v>0</v>
          </cell>
        </row>
        <row r="59">
          <cell r="B59" t="str">
            <v>UF463443FM</v>
          </cell>
          <cell r="C59">
            <v>730</v>
          </cell>
          <cell r="D59">
            <v>1.0009999999999999</v>
          </cell>
          <cell r="E59">
            <v>0</v>
          </cell>
        </row>
        <row r="60">
          <cell r="B60" t="str">
            <v>UF463443FMS</v>
          </cell>
          <cell r="C60">
            <v>730</v>
          </cell>
          <cell r="D60">
            <v>1</v>
          </cell>
          <cell r="E60">
            <v>0</v>
          </cell>
        </row>
        <row r="61">
          <cell r="B61" t="str">
            <v>UF463443FN</v>
          </cell>
          <cell r="C61">
            <v>750</v>
          </cell>
          <cell r="D61">
            <v>1.0289999999999999</v>
          </cell>
          <cell r="E61">
            <v>0</v>
          </cell>
        </row>
        <row r="62">
          <cell r="B62" t="str">
            <v>UF463443FN1</v>
          </cell>
          <cell r="C62">
            <v>750</v>
          </cell>
          <cell r="D62">
            <v>1.0289999999999999</v>
          </cell>
          <cell r="E62">
            <v>0</v>
          </cell>
        </row>
        <row r="63">
          <cell r="B63" t="str">
            <v>UF463443FP</v>
          </cell>
          <cell r="C63">
            <v>770</v>
          </cell>
          <cell r="D63">
            <v>1.0780000000000001</v>
          </cell>
          <cell r="E63">
            <v>0</v>
          </cell>
        </row>
        <row r="64">
          <cell r="B64" t="str">
            <v>UF463443GQ</v>
          </cell>
          <cell r="C64">
            <v>800</v>
          </cell>
          <cell r="D64">
            <v>1.1399999999999999</v>
          </cell>
          <cell r="E64">
            <v>0</v>
          </cell>
        </row>
        <row r="65">
          <cell r="B65" t="str">
            <v>UF463443GT</v>
          </cell>
          <cell r="C65">
            <v>840</v>
          </cell>
          <cell r="D65">
            <v>1.0071000000000001</v>
          </cell>
          <cell r="E65">
            <v>3.5900000000000001E-2</v>
          </cell>
        </row>
        <row r="66">
          <cell r="B66" t="str">
            <v>UF463443GU</v>
          </cell>
          <cell r="C66">
            <v>820</v>
          </cell>
          <cell r="D66">
            <v>1.0740000000000001</v>
          </cell>
          <cell r="E66">
            <v>0</v>
          </cell>
        </row>
        <row r="67">
          <cell r="B67" t="str">
            <v>UF463443PI</v>
          </cell>
          <cell r="C67">
            <v>630</v>
          </cell>
          <cell r="D67">
            <v>0.86699999999999999</v>
          </cell>
          <cell r="E67">
            <v>0</v>
          </cell>
        </row>
        <row r="68">
          <cell r="B68" t="str">
            <v>UF463443SP</v>
          </cell>
          <cell r="C68">
            <v>790</v>
          </cell>
          <cell r="D68">
            <v>1.0640000000000001</v>
          </cell>
          <cell r="E68">
            <v>0</v>
          </cell>
        </row>
        <row r="69">
          <cell r="B69" t="str">
            <v>UF463443T</v>
          </cell>
          <cell r="C69">
            <v>820</v>
          </cell>
          <cell r="D69">
            <v>0.89</v>
          </cell>
          <cell r="E69">
            <v>3.5999999999999997E-2</v>
          </cell>
        </row>
        <row r="70">
          <cell r="B70" t="str">
            <v>UF463443TAA</v>
          </cell>
          <cell r="C70">
            <v>820</v>
          </cell>
          <cell r="D70">
            <v>0.89</v>
          </cell>
          <cell r="E70">
            <v>3.5999999999999997E-2</v>
          </cell>
        </row>
        <row r="71">
          <cell r="B71" t="str">
            <v>UF463443TAB</v>
          </cell>
          <cell r="C71">
            <v>820</v>
          </cell>
          <cell r="D71">
            <v>0.89</v>
          </cell>
          <cell r="E71">
            <v>3.5999999999999997E-2</v>
          </cell>
        </row>
        <row r="72">
          <cell r="B72" t="str">
            <v>UF463443TB</v>
          </cell>
          <cell r="C72">
            <v>820</v>
          </cell>
          <cell r="D72">
            <v>0.89200000000000002</v>
          </cell>
          <cell r="E72">
            <v>3.3000000000000002E-2</v>
          </cell>
        </row>
        <row r="73">
          <cell r="B73" t="str">
            <v>UF463443TBB</v>
          </cell>
          <cell r="C73">
            <v>820</v>
          </cell>
          <cell r="D73">
            <v>0.94899999999999995</v>
          </cell>
          <cell r="E73">
            <v>3.7999999999999999E-2</v>
          </cell>
        </row>
        <row r="74">
          <cell r="B74" t="str">
            <v>UF463446SN</v>
          </cell>
          <cell r="C74">
            <v>800</v>
          </cell>
          <cell r="D74">
            <v>1.097</v>
          </cell>
          <cell r="E74">
            <v>0</v>
          </cell>
        </row>
        <row r="75">
          <cell r="B75" t="str">
            <v>UF463446SNC</v>
          </cell>
          <cell r="C75">
            <v>800</v>
          </cell>
          <cell r="D75">
            <v>1.099</v>
          </cell>
          <cell r="E75">
            <v>0</v>
          </cell>
        </row>
        <row r="76">
          <cell r="B76" t="str">
            <v>UF463446SP</v>
          </cell>
          <cell r="C76">
            <v>850</v>
          </cell>
          <cell r="D76">
            <v>1.1339999999999999</v>
          </cell>
          <cell r="E76">
            <v>0</v>
          </cell>
        </row>
        <row r="77">
          <cell r="B77" t="str">
            <v>UF463446SPK</v>
          </cell>
          <cell r="C77">
            <v>850</v>
          </cell>
          <cell r="D77">
            <v>1.1339999999999999</v>
          </cell>
          <cell r="E77">
            <v>0</v>
          </cell>
        </row>
        <row r="78">
          <cell r="B78" t="str">
            <v>UF463450A</v>
          </cell>
          <cell r="C78">
            <v>820</v>
          </cell>
          <cell r="D78">
            <v>0.36524589756518483</v>
          </cell>
          <cell r="E78">
            <v>0.35679113141784258</v>
          </cell>
        </row>
        <row r="79">
          <cell r="B79" t="str">
            <v>UF463450FL</v>
          </cell>
          <cell r="C79">
            <v>700</v>
          </cell>
          <cell r="D79">
            <v>0.59699999999999998</v>
          </cell>
          <cell r="E79">
            <v>0</v>
          </cell>
        </row>
        <row r="80">
          <cell r="B80" t="str">
            <v>UF463450FM</v>
          </cell>
          <cell r="C80">
            <v>850</v>
          </cell>
          <cell r="D80">
            <v>1.1200000000000001</v>
          </cell>
          <cell r="E80">
            <v>0</v>
          </cell>
        </row>
        <row r="81">
          <cell r="B81" t="str">
            <v>UF463450FMN</v>
          </cell>
          <cell r="C81">
            <v>850</v>
          </cell>
          <cell r="D81">
            <v>1.1200000000000001</v>
          </cell>
          <cell r="E81">
            <v>0</v>
          </cell>
        </row>
        <row r="82">
          <cell r="B82" t="str">
            <v>UF463450FN</v>
          </cell>
          <cell r="C82">
            <v>880</v>
          </cell>
          <cell r="D82">
            <v>1.171</v>
          </cell>
          <cell r="E82">
            <v>0</v>
          </cell>
        </row>
        <row r="83">
          <cell r="B83" t="str">
            <v>UF463450FNN</v>
          </cell>
          <cell r="C83">
            <v>880</v>
          </cell>
          <cell r="D83">
            <v>1.167</v>
          </cell>
          <cell r="E83">
            <v>0</v>
          </cell>
        </row>
        <row r="84">
          <cell r="B84" t="str">
            <v>UF463450FP</v>
          </cell>
          <cell r="C84">
            <v>920</v>
          </cell>
          <cell r="D84">
            <v>1.218</v>
          </cell>
          <cell r="E84">
            <v>0</v>
          </cell>
        </row>
        <row r="85">
          <cell r="B85" t="str">
            <v>UF463450FPM</v>
          </cell>
          <cell r="C85">
            <v>920</v>
          </cell>
          <cell r="D85">
            <v>1.2330000000000001</v>
          </cell>
          <cell r="E85">
            <v>0</v>
          </cell>
        </row>
        <row r="86">
          <cell r="B86" t="str">
            <v>UF463450GQ</v>
          </cell>
          <cell r="C86">
            <v>960</v>
          </cell>
          <cell r="D86">
            <v>1.3716999999999999</v>
          </cell>
          <cell r="E86">
            <v>0</v>
          </cell>
        </row>
        <row r="87">
          <cell r="B87" t="str">
            <v>UF463450PHN</v>
          </cell>
          <cell r="C87">
            <v>720</v>
          </cell>
          <cell r="D87">
            <v>1.01</v>
          </cell>
          <cell r="E87">
            <v>0</v>
          </cell>
        </row>
        <row r="88">
          <cell r="B88" t="str">
            <v>UF463450PHU</v>
          </cell>
          <cell r="C88">
            <v>740</v>
          </cell>
          <cell r="D88">
            <v>1.0349999999999999</v>
          </cell>
          <cell r="E88">
            <v>0</v>
          </cell>
        </row>
        <row r="89">
          <cell r="B89" t="str">
            <v>UF463450PJ</v>
          </cell>
          <cell r="C89">
            <v>780</v>
          </cell>
          <cell r="D89">
            <v>1.0609999999999999</v>
          </cell>
          <cell r="E89">
            <v>0</v>
          </cell>
        </row>
        <row r="90">
          <cell r="B90" t="str">
            <v>UF463450PJN</v>
          </cell>
          <cell r="C90">
            <v>780</v>
          </cell>
          <cell r="D90">
            <v>1.0109999999999999</v>
          </cell>
          <cell r="E90">
            <v>0</v>
          </cell>
        </row>
        <row r="91">
          <cell r="B91" t="str">
            <v>UF463450ZLN?(BL-4CA)</v>
          </cell>
          <cell r="C91">
            <v>700</v>
          </cell>
          <cell r="D91">
            <v>0.6</v>
          </cell>
        </row>
        <row r="92">
          <cell r="B92" t="str">
            <v>UF463651SU</v>
          </cell>
          <cell r="C92">
            <v>1020</v>
          </cell>
          <cell r="D92">
            <v>1.4570000000000001</v>
          </cell>
          <cell r="E92">
            <v>0</v>
          </cell>
        </row>
        <row r="93">
          <cell r="B93" t="str">
            <v>UF464445FU</v>
          </cell>
          <cell r="C93">
            <v>1020</v>
          </cell>
          <cell r="D93">
            <v>1.375</v>
          </cell>
          <cell r="E93">
            <v>0</v>
          </cell>
        </row>
        <row r="94">
          <cell r="B94" t="str">
            <v>UF464452FQ</v>
          </cell>
          <cell r="C94">
            <v>1210</v>
          </cell>
          <cell r="D94">
            <v>1.6447000000000001</v>
          </cell>
          <cell r="E94">
            <v>0</v>
          </cell>
        </row>
        <row r="95">
          <cell r="B95" t="str">
            <v>UF464459FQ</v>
          </cell>
          <cell r="C95">
            <v>1390</v>
          </cell>
          <cell r="D95">
            <v>1.8893</v>
          </cell>
          <cell r="E95">
            <v>0</v>
          </cell>
        </row>
        <row r="96">
          <cell r="B96" t="str">
            <v>UF464459FQ(NOKIA B案)</v>
          </cell>
          <cell r="C96">
            <v>1390</v>
          </cell>
          <cell r="D96">
            <v>1.8893</v>
          </cell>
          <cell r="E96">
            <v>0</v>
          </cell>
        </row>
        <row r="97">
          <cell r="B97" t="str">
            <v>UF464459FQN</v>
          </cell>
          <cell r="C97">
            <v>1390</v>
          </cell>
          <cell r="D97">
            <v>1.8893</v>
          </cell>
          <cell r="E97">
            <v>0</v>
          </cell>
        </row>
        <row r="98">
          <cell r="B98" t="str">
            <v>UF464461FQ</v>
          </cell>
          <cell r="C98">
            <v>1460</v>
          </cell>
          <cell r="D98">
            <v>1.9878</v>
          </cell>
          <cell r="E98">
            <v>0</v>
          </cell>
        </row>
        <row r="99">
          <cell r="B99" t="str">
            <v>UF464462FQ</v>
          </cell>
          <cell r="C99">
            <v>1460</v>
          </cell>
          <cell r="D99">
            <v>2.0110000000000001</v>
          </cell>
          <cell r="E99">
            <v>0</v>
          </cell>
        </row>
        <row r="100">
          <cell r="B100" t="str">
            <v>UF464462FTD</v>
          </cell>
          <cell r="C100">
            <v>1520</v>
          </cell>
          <cell r="D100">
            <v>1.6870000000000001</v>
          </cell>
          <cell r="E100">
            <v>6.0999999999999999E-2</v>
          </cell>
        </row>
        <row r="101">
          <cell r="B101" t="str">
            <v>UF473136NA</v>
          </cell>
          <cell r="C101">
            <v>620</v>
          </cell>
          <cell r="D101">
            <v>9.9125200452302636E-2</v>
          </cell>
          <cell r="E101">
            <v>0.51444898631126423</v>
          </cell>
        </row>
        <row r="102">
          <cell r="B102" t="str">
            <v>UF473447SU</v>
          </cell>
          <cell r="C102">
            <v>910</v>
          </cell>
          <cell r="D102">
            <v>1.2337441517891199</v>
          </cell>
        </row>
        <row r="103">
          <cell r="B103" t="str">
            <v>UF474462FQ</v>
          </cell>
          <cell r="C103">
            <v>1460</v>
          </cell>
          <cell r="D103">
            <v>1.9655</v>
          </cell>
          <cell r="E103">
            <v>0</v>
          </cell>
        </row>
        <row r="104">
          <cell r="B104" t="str">
            <v>UF483640S</v>
          </cell>
          <cell r="C104">
            <v>820</v>
          </cell>
          <cell r="D104">
            <v>1.077</v>
          </cell>
          <cell r="E104">
            <v>0</v>
          </cell>
        </row>
        <row r="105">
          <cell r="B105" t="str">
            <v>UF484456SP</v>
          </cell>
          <cell r="C105">
            <v>1390</v>
          </cell>
          <cell r="D105">
            <v>1.8675999999999999</v>
          </cell>
          <cell r="E105">
            <v>0</v>
          </cell>
        </row>
        <row r="106">
          <cell r="B106" t="str">
            <v>UF484456T</v>
          </cell>
          <cell r="C106">
            <v>1460</v>
          </cell>
          <cell r="D106">
            <v>1.6591</v>
          </cell>
          <cell r="E106">
            <v>5.91E-2</v>
          </cell>
        </row>
        <row r="107">
          <cell r="B107" t="str">
            <v>UF484462ST</v>
          </cell>
          <cell r="C107">
            <v>1630</v>
          </cell>
          <cell r="D107">
            <v>1.7250000000000001</v>
          </cell>
          <cell r="E107">
            <v>5.91E-2</v>
          </cell>
        </row>
        <row r="108">
          <cell r="B108" t="str">
            <v>UF484462SU</v>
          </cell>
          <cell r="C108">
            <v>1530</v>
          </cell>
          <cell r="D108">
            <v>2.101</v>
          </cell>
          <cell r="E108">
            <v>0</v>
          </cell>
        </row>
        <row r="109">
          <cell r="B109" t="str">
            <v>UF485155SU</v>
          </cell>
          <cell r="C109">
            <v>1660</v>
          </cell>
          <cell r="D109">
            <v>2.35</v>
          </cell>
          <cell r="E109">
            <v>0</v>
          </cell>
        </row>
        <row r="110">
          <cell r="B110" t="str">
            <v>UF493850SQ</v>
          </cell>
          <cell r="C110">
            <v>1090</v>
          </cell>
          <cell r="D110">
            <v>1.5089999999999999</v>
          </cell>
          <cell r="E110">
            <v>0</v>
          </cell>
        </row>
        <row r="111">
          <cell r="B111" t="str">
            <v>UF493856SP</v>
          </cell>
          <cell r="C111">
            <v>1240</v>
          </cell>
          <cell r="D111">
            <v>1.655</v>
          </cell>
          <cell r="E111">
            <v>0</v>
          </cell>
        </row>
        <row r="112">
          <cell r="B112" t="str">
            <v>UF495255STD</v>
          </cell>
          <cell r="C112">
            <v>1800</v>
          </cell>
          <cell r="D112">
            <v>2.04</v>
          </cell>
          <cell r="E112">
            <v>7.3999999999999996E-2</v>
          </cell>
        </row>
        <row r="113">
          <cell r="B113" t="str">
            <v>UF503436FP</v>
          </cell>
          <cell r="C113">
            <v>670</v>
          </cell>
          <cell r="D113">
            <v>0.96699999999999997</v>
          </cell>
          <cell r="E113">
            <v>0</v>
          </cell>
        </row>
        <row r="114">
          <cell r="B114" t="str">
            <v>UF503436TBA</v>
          </cell>
          <cell r="C114">
            <v>720</v>
          </cell>
          <cell r="D114">
            <v>0.84799999999999998</v>
          </cell>
          <cell r="E114">
            <v>3.4000000000000002E-2</v>
          </cell>
        </row>
        <row r="115">
          <cell r="B115" t="str">
            <v>UF503445SP</v>
          </cell>
          <cell r="C115">
            <v>900</v>
          </cell>
          <cell r="D115">
            <v>1.3169999999999999</v>
          </cell>
          <cell r="E115">
            <v>0</v>
          </cell>
        </row>
        <row r="116">
          <cell r="B116" t="str">
            <v>UF503861FQ</v>
          </cell>
          <cell r="C116">
            <v>1380</v>
          </cell>
          <cell r="D116">
            <v>1.8631</v>
          </cell>
          <cell r="E116">
            <v>0</v>
          </cell>
        </row>
        <row r="117">
          <cell r="B117" t="str">
            <v>UF504547FQ</v>
          </cell>
          <cell r="C117">
            <v>1240</v>
          </cell>
          <cell r="D117">
            <v>1.673</v>
          </cell>
          <cell r="E117">
            <v>0</v>
          </cell>
        </row>
        <row r="118">
          <cell r="B118" t="str">
            <v>UF504553FN</v>
          </cell>
          <cell r="C118">
            <v>1400</v>
          </cell>
          <cell r="D118">
            <v>2.0950000000000002</v>
          </cell>
          <cell r="E118">
            <v>0</v>
          </cell>
        </row>
        <row r="119">
          <cell r="B119" t="str">
            <v>UF504553FQ</v>
          </cell>
          <cell r="C119">
            <v>1400</v>
          </cell>
          <cell r="D119">
            <v>1.8847</v>
          </cell>
          <cell r="E119">
            <v>0</v>
          </cell>
        </row>
        <row r="120">
          <cell r="B120" t="str">
            <v>UF504553FU</v>
          </cell>
          <cell r="C120">
            <v>1460</v>
          </cell>
          <cell r="D120">
            <v>1.8520000000000001</v>
          </cell>
          <cell r="E120">
            <v>0</v>
          </cell>
        </row>
        <row r="121">
          <cell r="B121" t="str">
            <v>UF504559FQ</v>
          </cell>
          <cell r="C121">
            <v>1500</v>
          </cell>
          <cell r="D121">
            <v>2.0192999999999999</v>
          </cell>
          <cell r="E121">
            <v>0</v>
          </cell>
        </row>
        <row r="122">
          <cell r="B122" t="str">
            <v>UF514050FU</v>
          </cell>
          <cell r="C122">
            <v>1220</v>
          </cell>
          <cell r="D122">
            <v>1.5960000000000001</v>
          </cell>
          <cell r="E122">
            <v>0</v>
          </cell>
        </row>
        <row r="123">
          <cell r="B123" t="str">
            <v>UF514657FV</v>
          </cell>
          <cell r="C123">
            <v>1670</v>
          </cell>
          <cell r="D123">
            <v>2.1640000000000001</v>
          </cell>
          <cell r="E123">
            <v>0</v>
          </cell>
        </row>
        <row r="124">
          <cell r="B124" t="str">
            <v>UF515148STD</v>
          </cell>
          <cell r="C124">
            <v>1600</v>
          </cell>
          <cell r="D124">
            <v>1.7909999999999999</v>
          </cell>
          <cell r="E124">
            <v>6.5000000000000002E-2</v>
          </cell>
        </row>
        <row r="125">
          <cell r="B125" t="str">
            <v>UF533640SQ</v>
          </cell>
          <cell r="C125">
            <v>910</v>
          </cell>
          <cell r="D125">
            <v>1.2588999999999999</v>
          </cell>
          <cell r="E125">
            <v>0</v>
          </cell>
        </row>
        <row r="126">
          <cell r="B126" t="str">
            <v>UF534042FN</v>
          </cell>
          <cell r="C126">
            <v>970</v>
          </cell>
          <cell r="D126">
            <v>1.45</v>
          </cell>
          <cell r="E126">
            <v>0</v>
          </cell>
        </row>
        <row r="127">
          <cell r="B127" t="str">
            <v>UF534456SP</v>
          </cell>
          <cell r="C127">
            <v>1560</v>
          </cell>
          <cell r="D127">
            <v>2.0933999999999999</v>
          </cell>
          <cell r="E127">
            <v>0</v>
          </cell>
        </row>
        <row r="128">
          <cell r="B128" t="str">
            <v>UF534456T</v>
          </cell>
          <cell r="C128">
            <v>1650</v>
          </cell>
          <cell r="D128">
            <v>1.8731</v>
          </cell>
          <cell r="E128">
            <v>6.6699999999999995E-2</v>
          </cell>
        </row>
        <row r="129">
          <cell r="B129" t="str">
            <v>UF534553FU</v>
          </cell>
          <cell r="C129">
            <v>1520</v>
          </cell>
          <cell r="D129">
            <v>2.2650000000000001</v>
          </cell>
          <cell r="E129">
            <v>0</v>
          </cell>
        </row>
        <row r="130">
          <cell r="B130" t="str">
            <v>UF534553FTD</v>
          </cell>
          <cell r="C130">
            <v>1620</v>
          </cell>
          <cell r="D130">
            <v>1.768</v>
          </cell>
          <cell r="E130">
            <v>6.4000000000000001E-2</v>
          </cell>
        </row>
        <row r="131">
          <cell r="B131" t="str">
            <v>UF534553ST</v>
          </cell>
          <cell r="C131">
            <v>1620</v>
          </cell>
          <cell r="D131">
            <v>1.714</v>
          </cell>
          <cell r="E131">
            <v>5.8999999999999997E-2</v>
          </cell>
        </row>
        <row r="132">
          <cell r="B132" t="str">
            <v>UF553040PJ</v>
          </cell>
          <cell r="C132">
            <v>650</v>
          </cell>
          <cell r="D132">
            <v>0.86299999999999999</v>
          </cell>
          <cell r="E132">
            <v>0</v>
          </cell>
        </row>
        <row r="133">
          <cell r="B133" t="str">
            <v>UF553048D</v>
          </cell>
          <cell r="C133">
            <v>540</v>
          </cell>
          <cell r="D133">
            <v>0.86399999999999999</v>
          </cell>
          <cell r="E133">
            <v>0</v>
          </cell>
        </row>
        <row r="134">
          <cell r="B134" t="str">
            <v>UF553048FK</v>
          </cell>
          <cell r="C134">
            <v>850</v>
          </cell>
          <cell r="D134">
            <v>1.196</v>
          </cell>
          <cell r="E134">
            <v>0</v>
          </cell>
        </row>
        <row r="135">
          <cell r="B135" t="str">
            <v>UF553048FM</v>
          </cell>
          <cell r="C135">
            <v>870</v>
          </cell>
          <cell r="D135">
            <v>1.2270000000000001</v>
          </cell>
          <cell r="E135">
            <v>0</v>
          </cell>
        </row>
        <row r="136">
          <cell r="B136" t="str">
            <v>UF553048FN</v>
          </cell>
          <cell r="C136">
            <v>900</v>
          </cell>
          <cell r="D136">
            <v>1.264</v>
          </cell>
          <cell r="E136">
            <v>0</v>
          </cell>
        </row>
        <row r="137">
          <cell r="B137" t="str">
            <v>UF553048L</v>
          </cell>
          <cell r="C137">
            <v>640</v>
          </cell>
          <cell r="D137">
            <v>0.53600000000000003</v>
          </cell>
          <cell r="E137">
            <v>0</v>
          </cell>
        </row>
        <row r="138">
          <cell r="B138" t="str">
            <v>UF553048P3</v>
          </cell>
          <cell r="C138">
            <v>600</v>
          </cell>
          <cell r="D138">
            <v>0.81299999999999994</v>
          </cell>
          <cell r="E138">
            <v>0</v>
          </cell>
        </row>
        <row r="139">
          <cell r="B139" t="str">
            <v>UF553048PJ</v>
          </cell>
          <cell r="C139">
            <v>800</v>
          </cell>
          <cell r="D139">
            <v>0.98399999999999999</v>
          </cell>
          <cell r="E139">
            <v>0</v>
          </cell>
        </row>
        <row r="140">
          <cell r="B140" t="str">
            <v>UF553048PJN</v>
          </cell>
          <cell r="C140">
            <v>780</v>
          </cell>
          <cell r="D140">
            <v>0.96799999999999997</v>
          </cell>
          <cell r="E140">
            <v>0</v>
          </cell>
        </row>
        <row r="141">
          <cell r="B141" t="str">
            <v>UF553048PK</v>
          </cell>
          <cell r="C141">
            <v>780</v>
          </cell>
          <cell r="D141">
            <v>1.0660000000000001</v>
          </cell>
          <cell r="E141">
            <v>0</v>
          </cell>
        </row>
        <row r="142">
          <cell r="B142" t="str">
            <v>UF553436FK</v>
          </cell>
          <cell r="C142">
            <v>720</v>
          </cell>
          <cell r="D142">
            <v>1.0129999999999999</v>
          </cell>
          <cell r="E142">
            <v>0</v>
          </cell>
        </row>
        <row r="143">
          <cell r="B143" t="str">
            <v>UF553436FM</v>
          </cell>
          <cell r="C143">
            <v>750</v>
          </cell>
          <cell r="D143">
            <v>1.0229999999999999</v>
          </cell>
          <cell r="E143">
            <v>0</v>
          </cell>
        </row>
        <row r="144">
          <cell r="B144" t="str">
            <v>UF553436FMV</v>
          </cell>
          <cell r="C144">
            <v>750</v>
          </cell>
          <cell r="D144">
            <v>1.0309999999999999</v>
          </cell>
          <cell r="E144">
            <v>0</v>
          </cell>
        </row>
        <row r="145">
          <cell r="B145" t="str">
            <v>UF553436FP</v>
          </cell>
          <cell r="C145">
            <v>770</v>
          </cell>
          <cell r="D145">
            <v>1.0760000000000001</v>
          </cell>
          <cell r="E145">
            <v>0</v>
          </cell>
        </row>
        <row r="146">
          <cell r="B146" t="str">
            <v>UF553436FPS</v>
          </cell>
          <cell r="C146">
            <v>770</v>
          </cell>
          <cell r="D146">
            <v>1.0760000000000001</v>
          </cell>
          <cell r="E146">
            <v>0</v>
          </cell>
        </row>
        <row r="147">
          <cell r="B147" t="str">
            <v>UF553436GQ</v>
          </cell>
          <cell r="C147">
            <v>800</v>
          </cell>
          <cell r="D147">
            <v>1.1140000000000001</v>
          </cell>
          <cell r="E147">
            <v>0</v>
          </cell>
        </row>
        <row r="148">
          <cell r="B148" t="str">
            <v>UF553436PJ</v>
          </cell>
          <cell r="C148">
            <v>680</v>
          </cell>
          <cell r="D148">
            <v>0.997</v>
          </cell>
          <cell r="E148">
            <v>0</v>
          </cell>
        </row>
        <row r="149">
          <cell r="B149" t="str">
            <v>UF553436T</v>
          </cell>
          <cell r="C149">
            <v>820</v>
          </cell>
          <cell r="D149">
            <v>0.90200000000000002</v>
          </cell>
          <cell r="E149">
            <v>3.5999999999999997E-2</v>
          </cell>
        </row>
        <row r="150">
          <cell r="B150" t="str">
            <v>UF553436TAA</v>
          </cell>
          <cell r="C150">
            <v>820</v>
          </cell>
          <cell r="D150">
            <v>0.90200000000000002</v>
          </cell>
          <cell r="E150">
            <v>3.5999999999999997E-2</v>
          </cell>
        </row>
        <row r="151">
          <cell r="B151" t="str">
            <v>UF553436TB</v>
          </cell>
          <cell r="C151">
            <v>850</v>
          </cell>
          <cell r="D151">
            <v>0.93600000000000005</v>
          </cell>
          <cell r="E151">
            <v>3.6999999999999998E-2</v>
          </cell>
        </row>
        <row r="152">
          <cell r="B152" t="str">
            <v>UF553436TBA</v>
          </cell>
          <cell r="C152">
            <v>850</v>
          </cell>
          <cell r="D152">
            <v>0.94299999999999995</v>
          </cell>
          <cell r="E152">
            <v>3.7999999999999999E-2</v>
          </cell>
        </row>
        <row r="153">
          <cell r="B153" t="str">
            <v>UF553436TBB</v>
          </cell>
          <cell r="C153">
            <v>850</v>
          </cell>
          <cell r="D153">
            <v>0.89100000000000001</v>
          </cell>
          <cell r="E153">
            <v>3.2000000000000001E-2</v>
          </cell>
        </row>
        <row r="154">
          <cell r="B154" t="str">
            <v>UF553443FM</v>
          </cell>
          <cell r="C154">
            <v>850</v>
          </cell>
          <cell r="D154">
            <v>1.175</v>
          </cell>
          <cell r="E154">
            <v>0</v>
          </cell>
        </row>
        <row r="155">
          <cell r="B155" t="str">
            <v>UF553443FMM</v>
          </cell>
          <cell r="C155">
            <v>850</v>
          </cell>
          <cell r="D155">
            <v>1.145</v>
          </cell>
          <cell r="E155">
            <v>0</v>
          </cell>
        </row>
        <row r="156">
          <cell r="B156" t="str">
            <v>UF553443FMS</v>
          </cell>
          <cell r="C156">
            <v>850</v>
          </cell>
          <cell r="D156">
            <v>1.175</v>
          </cell>
          <cell r="E156">
            <v>0</v>
          </cell>
        </row>
        <row r="157">
          <cell r="B157" t="str">
            <v>UF553443FN</v>
          </cell>
          <cell r="C157">
            <v>880</v>
          </cell>
          <cell r="D157">
            <v>1.226</v>
          </cell>
          <cell r="E157">
            <v>0</v>
          </cell>
        </row>
        <row r="158">
          <cell r="B158" t="str">
            <v>UF553443FN1</v>
          </cell>
          <cell r="C158">
            <v>880</v>
          </cell>
          <cell r="D158">
            <v>1.226</v>
          </cell>
          <cell r="E158">
            <v>0</v>
          </cell>
        </row>
        <row r="159">
          <cell r="B159" t="str">
            <v>UF553443RK</v>
          </cell>
          <cell r="C159">
            <v>800</v>
          </cell>
          <cell r="D159">
            <v>1.0980000000000001</v>
          </cell>
          <cell r="E159">
            <v>0</v>
          </cell>
        </row>
        <row r="160">
          <cell r="B160" t="str">
            <v>UF553443SM</v>
          </cell>
          <cell r="C160">
            <v>850</v>
          </cell>
          <cell r="D160">
            <v>1.2010000000000001</v>
          </cell>
          <cell r="E160">
            <v>0</v>
          </cell>
        </row>
        <row r="161">
          <cell r="B161" t="str">
            <v>UF553443ZNN</v>
          </cell>
          <cell r="C161">
            <v>920</v>
          </cell>
          <cell r="D161">
            <v>1.321</v>
          </cell>
          <cell r="E161">
            <v>0</v>
          </cell>
        </row>
        <row r="162">
          <cell r="B162" t="str">
            <v>UF553443ZP</v>
          </cell>
          <cell r="C162">
            <v>930</v>
          </cell>
          <cell r="D162">
            <v>1.3089999999999999</v>
          </cell>
          <cell r="E162">
            <v>0</v>
          </cell>
        </row>
        <row r="163">
          <cell r="B163" t="str">
            <v>UF553443ZQ</v>
          </cell>
          <cell r="C163">
            <v>960</v>
          </cell>
          <cell r="D163">
            <v>1.2809999999999999</v>
          </cell>
          <cell r="E163">
            <v>0</v>
          </cell>
        </row>
        <row r="164">
          <cell r="B164" t="str">
            <v>UF553443ZU</v>
          </cell>
          <cell r="C164">
            <v>1000</v>
          </cell>
          <cell r="D164">
            <v>1.2689999999999999</v>
          </cell>
          <cell r="E164">
            <v>0</v>
          </cell>
        </row>
        <row r="165">
          <cell r="B165" t="str">
            <v>UF553450LL</v>
          </cell>
          <cell r="C165">
            <v>710</v>
          </cell>
          <cell r="D165">
            <v>0.59</v>
          </cell>
        </row>
        <row r="166">
          <cell r="B166" t="str">
            <v>UF553446ZP</v>
          </cell>
          <cell r="C166">
            <v>1030</v>
          </cell>
          <cell r="D166">
            <v>1.415</v>
          </cell>
          <cell r="E166">
            <v>0</v>
          </cell>
        </row>
        <row r="167">
          <cell r="B167" t="str">
            <v>UF553446ZPK</v>
          </cell>
          <cell r="C167">
            <v>1030</v>
          </cell>
          <cell r="D167">
            <v>1.415</v>
          </cell>
          <cell r="E167">
            <v>0</v>
          </cell>
        </row>
        <row r="168">
          <cell r="B168" t="str">
            <v>UF553450FK</v>
          </cell>
          <cell r="C168">
            <v>1000</v>
          </cell>
          <cell r="D168">
            <v>1.4630000000000001</v>
          </cell>
          <cell r="E168">
            <v>0</v>
          </cell>
        </row>
        <row r="169">
          <cell r="B169" t="str">
            <v>UF553450FKS</v>
          </cell>
          <cell r="C169">
            <v>1000</v>
          </cell>
          <cell r="D169">
            <v>1.399</v>
          </cell>
          <cell r="E169">
            <v>0</v>
          </cell>
        </row>
        <row r="170">
          <cell r="B170" t="str">
            <v>UF553450L</v>
          </cell>
          <cell r="C170">
            <v>820</v>
          </cell>
          <cell r="D170">
            <v>0.67100000000000004</v>
          </cell>
          <cell r="E170">
            <v>0</v>
          </cell>
        </row>
        <row r="171">
          <cell r="B171" t="str">
            <v>UF553450PH</v>
          </cell>
          <cell r="C171">
            <v>900</v>
          </cell>
          <cell r="D171">
            <v>1.284</v>
          </cell>
          <cell r="E171">
            <v>0</v>
          </cell>
        </row>
        <row r="172">
          <cell r="B172" t="str">
            <v>UF553450RI</v>
          </cell>
          <cell r="C172">
            <v>850</v>
          </cell>
          <cell r="D172">
            <v>1.1930000000000001</v>
          </cell>
          <cell r="E172">
            <v>0</v>
          </cell>
        </row>
        <row r="173">
          <cell r="B173" t="str">
            <v>UF553450RIT</v>
          </cell>
          <cell r="C173">
            <v>850</v>
          </cell>
          <cell r="D173">
            <v>1.1870000000000001</v>
          </cell>
          <cell r="E173">
            <v>0</v>
          </cell>
        </row>
        <row r="174">
          <cell r="B174" t="str">
            <v>UF553450RJ</v>
          </cell>
          <cell r="C174">
            <v>920</v>
          </cell>
          <cell r="D174">
            <v>1.22</v>
          </cell>
          <cell r="E174">
            <v>0</v>
          </cell>
        </row>
        <row r="175">
          <cell r="B175" t="str">
            <v>UF553450RJN</v>
          </cell>
          <cell r="C175">
            <v>920</v>
          </cell>
          <cell r="D175">
            <v>1.1639999999999999</v>
          </cell>
          <cell r="E175">
            <v>0</v>
          </cell>
        </row>
        <row r="176">
          <cell r="B176" t="str">
            <v>UF553450SM</v>
          </cell>
          <cell r="C176">
            <v>990</v>
          </cell>
          <cell r="D176">
            <v>1.329</v>
          </cell>
          <cell r="E176">
            <v>0</v>
          </cell>
        </row>
        <row r="177">
          <cell r="B177" t="str">
            <v>UF553450SM4</v>
          </cell>
          <cell r="C177">
            <v>990</v>
          </cell>
          <cell r="D177">
            <v>1.321</v>
          </cell>
          <cell r="E177">
            <v>0</v>
          </cell>
        </row>
        <row r="178">
          <cell r="B178" t="str">
            <v>UF553450TBA</v>
          </cell>
          <cell r="C178">
            <v>1150</v>
          </cell>
          <cell r="D178">
            <v>1.2230000000000001</v>
          </cell>
          <cell r="E178">
            <v>4.9000000000000002E-2</v>
          </cell>
        </row>
        <row r="179">
          <cell r="B179" t="str">
            <v>UF553450ZL1</v>
          </cell>
          <cell r="C179">
            <v>900</v>
          </cell>
          <cell r="D179">
            <v>0.74</v>
          </cell>
          <cell r="E179">
            <v>0</v>
          </cell>
        </row>
        <row r="180">
          <cell r="B180" t="str">
            <v>UF553450ZLL（LM/LC=7/3）</v>
          </cell>
          <cell r="C180">
            <v>730</v>
          </cell>
          <cell r="D180">
            <v>0.36730687692932235</v>
          </cell>
          <cell r="E180">
            <v>0</v>
          </cell>
        </row>
        <row r="181">
          <cell r="B181" t="str">
            <v>UF553450ZLL(LM/LC=9/1)</v>
          </cell>
          <cell r="C181">
            <v>730</v>
          </cell>
          <cell r="D181">
            <v>0.12864636061659901</v>
          </cell>
        </row>
        <row r="182">
          <cell r="B182" t="str">
            <v>UF553450ZLL（LM/LMCN=7/3）</v>
          </cell>
          <cell r="C182">
            <v>730</v>
          </cell>
          <cell r="D182">
            <v>0.11789248983008134</v>
          </cell>
          <cell r="E182">
            <v>0.11741235751107201</v>
          </cell>
        </row>
        <row r="183">
          <cell r="B183" t="str">
            <v>UF553450ZLN</v>
          </cell>
          <cell r="C183">
            <v>850</v>
          </cell>
          <cell r="D183">
            <v>0.71199999999999997</v>
          </cell>
          <cell r="E183">
            <v>0</v>
          </cell>
        </row>
        <row r="184">
          <cell r="B184" t="str">
            <v>UF553450ZM1</v>
          </cell>
          <cell r="C184">
            <v>1100</v>
          </cell>
          <cell r="D184">
            <v>1.4930000000000001</v>
          </cell>
          <cell r="E184">
            <v>0</v>
          </cell>
        </row>
        <row r="185">
          <cell r="B185" t="str">
            <v>UF553450ZN</v>
          </cell>
          <cell r="C185">
            <v>1100</v>
          </cell>
          <cell r="D185">
            <v>1.4930000000000001</v>
          </cell>
          <cell r="E185">
            <v>0</v>
          </cell>
        </row>
        <row r="186">
          <cell r="B186" t="str">
            <v>UF553450ZN1</v>
          </cell>
          <cell r="C186">
            <v>1100</v>
          </cell>
          <cell r="D186">
            <v>1.4930000000000001</v>
          </cell>
          <cell r="E186">
            <v>0</v>
          </cell>
        </row>
        <row r="187">
          <cell r="B187" t="str">
            <v>UF553450ZNH</v>
          </cell>
          <cell r="C187">
            <v>1100</v>
          </cell>
          <cell r="D187">
            <v>1.3939999999999999</v>
          </cell>
          <cell r="E187">
            <v>0</v>
          </cell>
        </row>
        <row r="188">
          <cell r="B188" t="str">
            <v>UF553450ZNN</v>
          </cell>
          <cell r="C188">
            <v>1050</v>
          </cell>
          <cell r="D188">
            <v>1.427</v>
          </cell>
          <cell r="E188">
            <v>0</v>
          </cell>
        </row>
        <row r="189">
          <cell r="B189" t="str">
            <v>UF553450ZP</v>
          </cell>
          <cell r="C189">
            <v>1150</v>
          </cell>
          <cell r="D189">
            <v>1.599</v>
          </cell>
          <cell r="E189">
            <v>0</v>
          </cell>
        </row>
        <row r="190">
          <cell r="B190" t="str">
            <v>UF553450ZPC</v>
          </cell>
          <cell r="C190">
            <v>1150</v>
          </cell>
          <cell r="D190">
            <v>1.452</v>
          </cell>
          <cell r="E190">
            <v>0</v>
          </cell>
        </row>
        <row r="191">
          <cell r="B191" t="str">
            <v>UF553846ZP?(BL-5S、厚み重視)</v>
          </cell>
          <cell r="C191">
            <v>1120</v>
          </cell>
          <cell r="D191">
            <v>1.6</v>
          </cell>
        </row>
        <row r="192">
          <cell r="B192" t="str">
            <v>UF553846ZP?(BL-5S、容量重視)</v>
          </cell>
          <cell r="C192">
            <v>1150</v>
          </cell>
          <cell r="D192">
            <v>1.6</v>
          </cell>
        </row>
        <row r="193">
          <cell r="B193" t="str">
            <v>UF553939SU</v>
          </cell>
          <cell r="C193">
            <v>1010</v>
          </cell>
          <cell r="D193">
            <v>1.339</v>
          </cell>
          <cell r="E193">
            <v>0</v>
          </cell>
        </row>
        <row r="194">
          <cell r="B194" t="str">
            <v>UF564447FQ</v>
          </cell>
          <cell r="C194">
            <v>1370</v>
          </cell>
          <cell r="D194">
            <v>1.8344051845195952</v>
          </cell>
        </row>
        <row r="195">
          <cell r="B195" t="str">
            <v>UF583136A</v>
          </cell>
          <cell r="C195">
            <v>600</v>
          </cell>
          <cell r="D195">
            <v>0.27100000000000002</v>
          </cell>
          <cell r="E195">
            <v>0.23599999999999999</v>
          </cell>
        </row>
        <row r="196">
          <cell r="B196" t="str">
            <v>UF583136RC</v>
          </cell>
          <cell r="C196">
            <v>700</v>
          </cell>
          <cell r="D196">
            <v>0.89900000000000002</v>
          </cell>
          <cell r="E196">
            <v>0</v>
          </cell>
        </row>
        <row r="197">
          <cell r="B197" t="str">
            <v>UF583136RL</v>
          </cell>
          <cell r="C197">
            <v>550</v>
          </cell>
          <cell r="D197">
            <v>0.45500000000000002</v>
          </cell>
          <cell r="E197">
            <v>0</v>
          </cell>
        </row>
        <row r="198">
          <cell r="B198" t="str">
            <v>UF583136RP</v>
          </cell>
          <cell r="C198">
            <v>700</v>
          </cell>
          <cell r="D198">
            <v>1.0569999999999999</v>
          </cell>
          <cell r="E198">
            <v>0</v>
          </cell>
        </row>
        <row r="199">
          <cell r="B199" t="str">
            <v>UF583136TD</v>
          </cell>
          <cell r="C199">
            <v>800</v>
          </cell>
          <cell r="D199">
            <v>0.80400000000000005</v>
          </cell>
        </row>
        <row r="200">
          <cell r="B200" t="str">
            <v>UF593536FU</v>
          </cell>
          <cell r="C200">
            <v>890</v>
          </cell>
          <cell r="D200">
            <v>1.1279999999999999</v>
          </cell>
          <cell r="E200">
            <v>0</v>
          </cell>
        </row>
        <row r="201">
          <cell r="B201" t="str">
            <v>UF603443SP</v>
          </cell>
          <cell r="C201">
            <v>1030</v>
          </cell>
          <cell r="D201">
            <v>1.4950000000000001</v>
          </cell>
          <cell r="E201">
            <v>0</v>
          </cell>
        </row>
        <row r="202">
          <cell r="B202" t="str">
            <v>UF611928P3</v>
          </cell>
          <cell r="C202">
            <v>200</v>
          </cell>
          <cell r="D202">
            <v>0.26300000000000001</v>
          </cell>
          <cell r="E202">
            <v>0</v>
          </cell>
        </row>
        <row r="203">
          <cell r="B203" t="str">
            <v>UF611938PEJ</v>
          </cell>
          <cell r="C203">
            <v>320</v>
          </cell>
          <cell r="D203">
            <v>0.45200000000000001</v>
          </cell>
          <cell r="E203">
            <v>0</v>
          </cell>
        </row>
        <row r="204">
          <cell r="B204" t="str">
            <v>UF611948P2</v>
          </cell>
          <cell r="C204">
            <v>420</v>
          </cell>
          <cell r="D204">
            <v>0.64500000000000002</v>
          </cell>
          <cell r="E204">
            <v>0</v>
          </cell>
        </row>
        <row r="205">
          <cell r="B205" t="str">
            <v>UF611958D</v>
          </cell>
          <cell r="C205">
            <v>450</v>
          </cell>
          <cell r="D205">
            <v>0.69</v>
          </cell>
          <cell r="E205">
            <v>0</v>
          </cell>
        </row>
        <row r="206">
          <cell r="B206" t="str">
            <v>UF612228P3</v>
          </cell>
          <cell r="C206">
            <v>200</v>
          </cell>
          <cell r="D206">
            <v>0.26</v>
          </cell>
          <cell r="E206">
            <v>0</v>
          </cell>
        </row>
        <row r="207">
          <cell r="B207" t="str">
            <v>UF612248PE</v>
          </cell>
          <cell r="C207">
            <v>480</v>
          </cell>
          <cell r="D207">
            <v>0.66500000000000004</v>
          </cell>
          <cell r="E207">
            <v>0</v>
          </cell>
        </row>
        <row r="208">
          <cell r="B208" t="str">
            <v>UF613756FN</v>
          </cell>
          <cell r="C208">
            <v>1400</v>
          </cell>
          <cell r="D208">
            <v>2.0059999999999998</v>
          </cell>
          <cell r="E208">
            <v>0</v>
          </cell>
        </row>
        <row r="209">
          <cell r="B209" t="str">
            <v>UF614038</v>
          </cell>
          <cell r="C209">
            <v>1010</v>
          </cell>
          <cell r="D209">
            <v>1.4929999999999999</v>
          </cell>
          <cell r="E209">
            <v>0</v>
          </cell>
        </row>
        <row r="210">
          <cell r="B210" t="str">
            <v>UF624447FQ</v>
          </cell>
          <cell r="C210">
            <v>1520</v>
          </cell>
          <cell r="D210">
            <v>2.0840000000000001</v>
          </cell>
          <cell r="E210">
            <v>0</v>
          </cell>
        </row>
        <row r="211">
          <cell r="B211" t="str">
            <v>UF633836SP</v>
          </cell>
          <cell r="C211">
            <v>990</v>
          </cell>
          <cell r="D211">
            <v>1.3158000000000001</v>
          </cell>
          <cell r="E211">
            <v>0</v>
          </cell>
        </row>
        <row r="212">
          <cell r="B212" t="str">
            <v>UF634042FN</v>
          </cell>
          <cell r="C212">
            <v>1230</v>
          </cell>
          <cell r="D212">
            <v>1.881</v>
          </cell>
          <cell r="E212">
            <v>0</v>
          </cell>
        </row>
        <row r="213">
          <cell r="B213" t="str">
            <v>UF652436FM</v>
          </cell>
          <cell r="C213">
            <v>600</v>
          </cell>
          <cell r="D213">
            <v>0.89500000000000002</v>
          </cell>
          <cell r="E213">
            <v>0</v>
          </cell>
        </row>
        <row r="214">
          <cell r="B214" t="str">
            <v>UF652436FMS</v>
          </cell>
          <cell r="C214">
            <v>600</v>
          </cell>
          <cell r="D214">
            <v>0.874</v>
          </cell>
          <cell r="E214">
            <v>0</v>
          </cell>
        </row>
        <row r="215">
          <cell r="B215" t="str">
            <v>UF652436L</v>
          </cell>
          <cell r="C215">
            <v>460</v>
          </cell>
          <cell r="D215">
            <v>0.41499999999999998</v>
          </cell>
          <cell r="E215">
            <v>0</v>
          </cell>
        </row>
        <row r="216">
          <cell r="B216" t="str">
            <v>UF652436TBA</v>
          </cell>
          <cell r="C216">
            <v>660</v>
          </cell>
          <cell r="D216">
            <v>0.78100000000000003</v>
          </cell>
          <cell r="E216">
            <v>3.1E-2</v>
          </cell>
        </row>
        <row r="217">
          <cell r="B217" t="str">
            <v>UF652765Ni</v>
          </cell>
          <cell r="C217">
            <v>1200</v>
          </cell>
          <cell r="D217">
            <v>0.2</v>
          </cell>
          <cell r="E217">
            <v>1.1000000000000001</v>
          </cell>
        </row>
        <row r="218">
          <cell r="B218" t="str">
            <v>UF652765SN</v>
          </cell>
          <cell r="C218">
            <v>1200</v>
          </cell>
          <cell r="D218">
            <v>1.6</v>
          </cell>
          <cell r="E218">
            <v>0</v>
          </cell>
        </row>
        <row r="219">
          <cell r="B219" t="str">
            <v>UF652765W</v>
          </cell>
          <cell r="C219">
            <v>1200</v>
          </cell>
          <cell r="D219">
            <v>0.5</v>
          </cell>
          <cell r="E219">
            <v>0.5</v>
          </cell>
        </row>
        <row r="220">
          <cell r="B220" t="str">
            <v>UF653039SQ</v>
          </cell>
          <cell r="C220">
            <v>900</v>
          </cell>
          <cell r="D220">
            <v>1.234</v>
          </cell>
          <cell r="E220">
            <v>0</v>
          </cell>
        </row>
        <row r="221">
          <cell r="B221" t="str">
            <v>UF653039SU</v>
          </cell>
          <cell r="C221">
            <v>920</v>
          </cell>
          <cell r="D221">
            <v>1.204</v>
          </cell>
          <cell r="E221">
            <v>0</v>
          </cell>
        </row>
        <row r="222">
          <cell r="B222" t="str">
            <v>UF653048D</v>
          </cell>
          <cell r="C222">
            <v>630</v>
          </cell>
          <cell r="D222">
            <v>0.96899999999999997</v>
          </cell>
          <cell r="E222">
            <v>0</v>
          </cell>
        </row>
        <row r="223">
          <cell r="B223" t="str">
            <v>UF653048PI</v>
          </cell>
          <cell r="C223">
            <v>830</v>
          </cell>
          <cell r="D223">
            <v>1.151</v>
          </cell>
          <cell r="E223">
            <v>0</v>
          </cell>
        </row>
        <row r="224">
          <cell r="B224" t="str">
            <v>UF653048PM</v>
          </cell>
          <cell r="C224">
            <v>950</v>
          </cell>
          <cell r="D224">
            <v>1.3220000000000001</v>
          </cell>
          <cell r="E224">
            <v>0</v>
          </cell>
        </row>
        <row r="225">
          <cell r="B225" t="str">
            <v>UF653058P2</v>
          </cell>
          <cell r="C225">
            <v>800</v>
          </cell>
          <cell r="D225">
            <v>1.1339999999999999</v>
          </cell>
          <cell r="E225">
            <v>0</v>
          </cell>
        </row>
        <row r="226">
          <cell r="B226" t="str">
            <v>UF653436SQ</v>
          </cell>
          <cell r="C226">
            <v>880</v>
          </cell>
          <cell r="D226">
            <v>1.3</v>
          </cell>
          <cell r="E226">
            <v>0</v>
          </cell>
        </row>
        <row r="227">
          <cell r="B227" t="str">
            <v>UF653438L</v>
          </cell>
          <cell r="C227">
            <v>800</v>
          </cell>
          <cell r="D227">
            <v>0.64910000000000001</v>
          </cell>
          <cell r="E227">
            <v>0</v>
          </cell>
        </row>
        <row r="228">
          <cell r="B228" t="str">
            <v>UF653446SQ(#19ライン)</v>
          </cell>
          <cell r="C228">
            <v>1150</v>
          </cell>
          <cell r="D228">
            <v>1.5731999999999999</v>
          </cell>
          <cell r="E228">
            <v>0</v>
          </cell>
        </row>
        <row r="229">
          <cell r="B229" t="str">
            <v>UF653446SQ(#4ライン)</v>
          </cell>
          <cell r="C229">
            <v>1150</v>
          </cell>
          <cell r="D229">
            <v>1.5731999999999999</v>
          </cell>
          <cell r="E229">
            <v>0</v>
          </cell>
        </row>
        <row r="230">
          <cell r="B230" t="str">
            <v>UF653450RH</v>
          </cell>
          <cell r="C230">
            <v>1000</v>
          </cell>
          <cell r="D230">
            <v>1.345</v>
          </cell>
          <cell r="E230">
            <v>0</v>
          </cell>
        </row>
        <row r="231">
          <cell r="B231" t="str">
            <v>UF653450RHN</v>
          </cell>
          <cell r="C231">
            <v>1000</v>
          </cell>
          <cell r="D231">
            <v>1.341</v>
          </cell>
          <cell r="E231">
            <v>0</v>
          </cell>
        </row>
        <row r="232">
          <cell r="B232" t="str">
            <v>UF653450RJ</v>
          </cell>
          <cell r="C232">
            <v>1100</v>
          </cell>
          <cell r="D232">
            <v>1.41</v>
          </cell>
          <cell r="E232">
            <v>0</v>
          </cell>
        </row>
        <row r="233">
          <cell r="B233" t="str">
            <v>UF653450SM</v>
          </cell>
          <cell r="C233">
            <v>1180</v>
          </cell>
          <cell r="D233">
            <v>1.571</v>
          </cell>
          <cell r="E233">
            <v>0</v>
          </cell>
        </row>
        <row r="234">
          <cell r="B234" t="str">
            <v>UF653450SN1</v>
          </cell>
          <cell r="C234">
            <v>1200</v>
          </cell>
          <cell r="D234">
            <v>1.639</v>
          </cell>
          <cell r="E234">
            <v>0</v>
          </cell>
        </row>
        <row r="235">
          <cell r="B235" t="str">
            <v>UF653450SQ</v>
          </cell>
          <cell r="C235">
            <v>1250</v>
          </cell>
          <cell r="D235">
            <v>1.74</v>
          </cell>
          <cell r="E235">
            <v>0</v>
          </cell>
        </row>
        <row r="236">
          <cell r="B236" t="str">
            <v>UF653467P</v>
          </cell>
          <cell r="C236">
            <v>1200</v>
          </cell>
          <cell r="D236">
            <v>1.6389999999999998</v>
          </cell>
        </row>
        <row r="237">
          <cell r="B237" t="str">
            <v>UF673136T</v>
          </cell>
          <cell r="C237">
            <v>900</v>
          </cell>
          <cell r="D237">
            <v>1.204</v>
          </cell>
        </row>
        <row r="238">
          <cell r="B238" t="str">
            <v>UF703136S</v>
          </cell>
          <cell r="C238">
            <v>900</v>
          </cell>
          <cell r="D238">
            <v>1.204</v>
          </cell>
        </row>
        <row r="239">
          <cell r="B239" t="str">
            <v>UF703141FU</v>
          </cell>
          <cell r="C239">
            <v>1050</v>
          </cell>
          <cell r="D239">
            <v>1.4039999999999999</v>
          </cell>
          <cell r="E239">
            <v>0</v>
          </cell>
        </row>
        <row r="240">
          <cell r="B240" t="str">
            <v>UF703141L</v>
          </cell>
          <cell r="C240">
            <v>740</v>
          </cell>
          <cell r="D240">
            <v>0.60040000000000004</v>
          </cell>
          <cell r="E240">
            <v>0</v>
          </cell>
        </row>
        <row r="241">
          <cell r="B241" t="str">
            <v>UF703450FQ</v>
          </cell>
          <cell r="C241">
            <v>1450</v>
          </cell>
          <cell r="D241">
            <v>1.9590000000000001</v>
          </cell>
          <cell r="E241">
            <v>0</v>
          </cell>
        </row>
        <row r="242">
          <cell r="B242" t="str">
            <v>UF752836FP</v>
          </cell>
          <cell r="C242">
            <v>850</v>
          </cell>
          <cell r="D242">
            <v>1.234</v>
          </cell>
          <cell r="E242">
            <v>0</v>
          </cell>
        </row>
        <row r="243">
          <cell r="B243" t="str">
            <v>UF812248P3</v>
          </cell>
          <cell r="C243">
            <v>650</v>
          </cell>
          <cell r="D243">
            <v>0.89200000000000002</v>
          </cell>
          <cell r="E243">
            <v>0</v>
          </cell>
        </row>
        <row r="244">
          <cell r="B244" t="str">
            <v>UF812248PEJ</v>
          </cell>
          <cell r="C244">
            <v>700</v>
          </cell>
          <cell r="D244">
            <v>1.0309999999999999</v>
          </cell>
          <cell r="E244">
            <v>0</v>
          </cell>
        </row>
        <row r="245">
          <cell r="B245" t="str">
            <v>UF813048PEH</v>
          </cell>
          <cell r="C245">
            <v>1000</v>
          </cell>
          <cell r="D245">
            <v>1.4390000000000001</v>
          </cell>
          <cell r="E245">
            <v>0</v>
          </cell>
        </row>
        <row r="246">
          <cell r="B246" t="str">
            <v>UF813048PET</v>
          </cell>
          <cell r="C246">
            <v>1000</v>
          </cell>
          <cell r="D246">
            <v>1.385</v>
          </cell>
          <cell r="E246">
            <v>0</v>
          </cell>
        </row>
        <row r="247">
          <cell r="B247" t="str">
            <v>UF813448P3</v>
          </cell>
          <cell r="C247">
            <v>1050</v>
          </cell>
          <cell r="D247">
            <v>1.36</v>
          </cell>
          <cell r="E247">
            <v>0</v>
          </cell>
        </row>
        <row r="248">
          <cell r="B248" t="str">
            <v>UR10450L(AAA) 10M/Y</v>
          </cell>
          <cell r="C248">
            <v>240</v>
          </cell>
          <cell r="D248">
            <v>0.2</v>
          </cell>
        </row>
        <row r="249">
          <cell r="B249" t="str">
            <v>UR10450L(AAA) 3M/Y</v>
          </cell>
          <cell r="C249">
            <v>240</v>
          </cell>
          <cell r="D249">
            <v>0.2</v>
          </cell>
        </row>
        <row r="250">
          <cell r="B250" t="str">
            <v>UR10450L(AAA) 5M/Y</v>
          </cell>
          <cell r="C250">
            <v>240</v>
          </cell>
          <cell r="D250">
            <v>0.2</v>
          </cell>
        </row>
        <row r="251">
          <cell r="B251" t="str">
            <v>UR14430PJT</v>
          </cell>
          <cell r="C251">
            <v>660</v>
          </cell>
          <cell r="D251">
            <v>0.93300000000000005</v>
          </cell>
          <cell r="E251">
            <v>0</v>
          </cell>
        </row>
        <row r="252">
          <cell r="B252" t="str">
            <v>UR14430Y</v>
          </cell>
          <cell r="C252">
            <v>500</v>
          </cell>
          <cell r="D252">
            <v>0.16</v>
          </cell>
          <cell r="E252">
            <v>0.16</v>
          </cell>
        </row>
        <row r="253">
          <cell r="B253" t="str">
            <v>UR14500L</v>
          </cell>
          <cell r="C253">
            <v>680</v>
          </cell>
          <cell r="D253">
            <v>0.57599999999999996</v>
          </cell>
          <cell r="E253">
            <v>0</v>
          </cell>
        </row>
        <row r="254">
          <cell r="B254" t="str">
            <v>UR14500PJT</v>
          </cell>
          <cell r="C254">
            <v>800</v>
          </cell>
          <cell r="D254">
            <v>1.085</v>
          </cell>
          <cell r="E254">
            <v>0</v>
          </cell>
        </row>
        <row r="255">
          <cell r="B255" t="str">
            <v>UR14500Y</v>
          </cell>
          <cell r="C255">
            <v>680</v>
          </cell>
          <cell r="D255">
            <v>0.23300000000000001</v>
          </cell>
          <cell r="E255">
            <v>0.20300000000000001</v>
          </cell>
        </row>
        <row r="256">
          <cell r="B256" t="str">
            <v>UR14650PHS</v>
          </cell>
          <cell r="C256">
            <v>940</v>
          </cell>
          <cell r="D256">
            <v>1.37</v>
          </cell>
          <cell r="E256">
            <v>0</v>
          </cell>
        </row>
        <row r="257">
          <cell r="B257" t="str">
            <v>UR14650ZT</v>
          </cell>
          <cell r="C257">
            <v>1350</v>
          </cell>
          <cell r="D257">
            <v>1.552</v>
          </cell>
          <cell r="E257">
            <v>5.5E-2</v>
          </cell>
        </row>
        <row r="258">
          <cell r="B258" t="str">
            <v>UR14650ZTA</v>
          </cell>
          <cell r="C258">
            <v>1450</v>
          </cell>
          <cell r="D258">
            <v>1.64</v>
          </cell>
          <cell r="E258">
            <v>2.8000000000000001E-2</v>
          </cell>
        </row>
        <row r="259">
          <cell r="B259" t="str">
            <v>UR16650ZT</v>
          </cell>
          <cell r="C259">
            <v>2100</v>
          </cell>
          <cell r="D259">
            <v>2.452</v>
          </cell>
          <cell r="E259">
            <v>8.6999999999999994E-2</v>
          </cell>
        </row>
        <row r="260">
          <cell r="B260" t="str">
            <v>UR18500F</v>
          </cell>
          <cell r="C260">
            <v>1300</v>
          </cell>
          <cell r="D260">
            <v>1.7929999999999999</v>
          </cell>
          <cell r="E260">
            <v>0</v>
          </cell>
        </row>
        <row r="261">
          <cell r="B261" t="str">
            <v>UR18500FJT</v>
          </cell>
          <cell r="C261">
            <v>1500</v>
          </cell>
          <cell r="D261">
            <v>2.0640000000000001</v>
          </cell>
          <cell r="E261">
            <v>0</v>
          </cell>
        </row>
        <row r="262">
          <cell r="B262" t="str">
            <v>UR18500FK</v>
          </cell>
          <cell r="C262">
            <v>1620</v>
          </cell>
          <cell r="D262">
            <v>2.1539999999999999</v>
          </cell>
          <cell r="E262">
            <v>0</v>
          </cell>
        </row>
        <row r="263">
          <cell r="B263" t="str">
            <v>UR18500H</v>
          </cell>
          <cell r="C263">
            <v>1450</v>
          </cell>
          <cell r="D263">
            <v>2.02</v>
          </cell>
          <cell r="E263">
            <v>0</v>
          </cell>
        </row>
        <row r="264">
          <cell r="B264" t="str">
            <v>UR18500L</v>
          </cell>
          <cell r="C264">
            <v>1200</v>
          </cell>
          <cell r="D264">
            <v>1.0069999999999999</v>
          </cell>
          <cell r="E264">
            <v>0</v>
          </cell>
        </row>
        <row r="265">
          <cell r="B265" t="str">
            <v>UR18500PS</v>
          </cell>
          <cell r="C265">
            <v>1100</v>
          </cell>
          <cell r="D265">
            <v>1.5569999999999999</v>
          </cell>
          <cell r="E265">
            <v>0</v>
          </cell>
        </row>
        <row r="266">
          <cell r="B266" t="str">
            <v>UR18650　ﾘﾝ酸鉄-1</v>
          </cell>
          <cell r="C266">
            <v>930</v>
          </cell>
          <cell r="D266">
            <v>0</v>
          </cell>
          <cell r="E266">
            <v>0</v>
          </cell>
        </row>
        <row r="267">
          <cell r="B267" t="str">
            <v>UR18650　ﾘﾝ酸鉄-2</v>
          </cell>
          <cell r="C267">
            <v>930</v>
          </cell>
          <cell r="D267">
            <v>0</v>
          </cell>
          <cell r="E267">
            <v>0</v>
          </cell>
        </row>
        <row r="268">
          <cell r="B268" t="str">
            <v>UR18650　ﾘﾝ酸鉄-3</v>
          </cell>
          <cell r="C268">
            <v>930</v>
          </cell>
          <cell r="D268">
            <v>0</v>
          </cell>
          <cell r="E268">
            <v>0</v>
          </cell>
        </row>
        <row r="269">
          <cell r="B269" t="str">
            <v>UR18650　ﾘﾝ酸鉄-4</v>
          </cell>
          <cell r="C269">
            <v>930</v>
          </cell>
          <cell r="D269">
            <v>0</v>
          </cell>
          <cell r="E269">
            <v>0</v>
          </cell>
        </row>
        <row r="270">
          <cell r="B270" t="str">
            <v>UR18650A</v>
          </cell>
          <cell r="C270">
            <v>2150</v>
          </cell>
          <cell r="D270">
            <v>0.98099999999999998</v>
          </cell>
          <cell r="E270">
            <v>0.98099999999999998</v>
          </cell>
        </row>
        <row r="271">
          <cell r="B271" t="str">
            <v>UR18650A2</v>
          </cell>
          <cell r="C271">
            <v>2150</v>
          </cell>
          <cell r="D271">
            <v>0.94</v>
          </cell>
          <cell r="E271">
            <v>0.81799999999999995</v>
          </cell>
        </row>
        <row r="272">
          <cell r="B272" t="str">
            <v>UR18650AB</v>
          </cell>
          <cell r="C272">
            <v>2350</v>
          </cell>
          <cell r="D272">
            <v>0.99219999999999997</v>
          </cell>
          <cell r="E272">
            <v>0.96919999999999995</v>
          </cell>
        </row>
        <row r="273">
          <cell r="B273" t="str">
            <v>UR18650AY</v>
          </cell>
          <cell r="C273">
            <v>2150</v>
          </cell>
          <cell r="D273">
            <v>0.51600000000000001</v>
          </cell>
          <cell r="E273">
            <v>1.28</v>
          </cell>
        </row>
        <row r="274">
          <cell r="B274" t="str">
            <v>UR18650CS1</v>
          </cell>
          <cell r="C274">
            <v>1350</v>
          </cell>
          <cell r="D274">
            <v>2.3279999999999998</v>
          </cell>
          <cell r="E274">
            <v>0</v>
          </cell>
        </row>
        <row r="275">
          <cell r="B275" t="str">
            <v>UR18650E</v>
          </cell>
          <cell r="C275">
            <v>2050</v>
          </cell>
          <cell r="D275">
            <v>0.92800000000000005</v>
          </cell>
          <cell r="E275">
            <v>0.92800000000000005</v>
          </cell>
        </row>
        <row r="276">
          <cell r="B276" t="str">
            <v>UR18650E2</v>
          </cell>
          <cell r="C276">
            <v>1800</v>
          </cell>
          <cell r="D276">
            <v>0.88998685116729259</v>
          </cell>
          <cell r="E276">
            <v>0.77440414322348838</v>
          </cell>
        </row>
        <row r="277">
          <cell r="B277" t="str">
            <v>UR18650EA</v>
          </cell>
          <cell r="C277">
            <v>2250</v>
          </cell>
          <cell r="D277">
            <v>0.99299999999999999</v>
          </cell>
          <cell r="E277">
            <v>0.86399999999999999</v>
          </cell>
        </row>
        <row r="278">
          <cell r="B278" t="str">
            <v>UR18650EX</v>
          </cell>
          <cell r="C278">
            <v>1950</v>
          </cell>
          <cell r="D278">
            <v>0.90900000000000003</v>
          </cell>
          <cell r="E278">
            <v>0.79100000000000004</v>
          </cell>
        </row>
        <row r="279">
          <cell r="B279" t="str">
            <v>UR18650F</v>
          </cell>
          <cell r="C279">
            <v>2100</v>
          </cell>
          <cell r="D279">
            <v>2.8029999999999999</v>
          </cell>
          <cell r="E279">
            <v>0</v>
          </cell>
        </row>
        <row r="280">
          <cell r="B280" t="str">
            <v>UR18650FHT</v>
          </cell>
          <cell r="C280">
            <v>1900</v>
          </cell>
          <cell r="D280">
            <v>2.508</v>
          </cell>
          <cell r="E280">
            <v>0</v>
          </cell>
        </row>
        <row r="281">
          <cell r="B281" t="str">
            <v>UR18650FJT</v>
          </cell>
          <cell r="C281">
            <v>2100</v>
          </cell>
          <cell r="D281">
            <v>2.8029999999999999</v>
          </cell>
          <cell r="E281">
            <v>0</v>
          </cell>
        </row>
        <row r="282">
          <cell r="B282" t="str">
            <v>UR18650FK</v>
          </cell>
          <cell r="C282">
            <v>2300</v>
          </cell>
          <cell r="D282">
            <v>2.92</v>
          </cell>
          <cell r="E282">
            <v>0</v>
          </cell>
        </row>
        <row r="283">
          <cell r="B283" t="str">
            <v>UR18650FM</v>
          </cell>
          <cell r="C283">
            <v>2500</v>
          </cell>
          <cell r="D283">
            <v>3.2639999999999998</v>
          </cell>
          <cell r="E283">
            <v>0</v>
          </cell>
        </row>
        <row r="284">
          <cell r="B284" t="str">
            <v>UR18650FM2</v>
          </cell>
          <cell r="C284">
            <v>2500</v>
          </cell>
          <cell r="D284">
            <v>3.2309999999999999</v>
          </cell>
          <cell r="E284">
            <v>0</v>
          </cell>
        </row>
        <row r="285">
          <cell r="B285" t="str">
            <v>UR18650FM3</v>
          </cell>
          <cell r="C285">
            <v>2500</v>
          </cell>
          <cell r="D285">
            <v>3.2970000000000002</v>
          </cell>
          <cell r="E285">
            <v>0</v>
          </cell>
        </row>
        <row r="286">
          <cell r="B286" t="str">
            <v>UR18650FM4</v>
          </cell>
          <cell r="C286">
            <v>2500</v>
          </cell>
          <cell r="D286">
            <v>3.3519999999999999</v>
          </cell>
          <cell r="E286">
            <v>0</v>
          </cell>
        </row>
        <row r="287">
          <cell r="B287" t="str">
            <v>UR18650G(ﾘﾝ酸鉄)</v>
          </cell>
          <cell r="C287">
            <v>920</v>
          </cell>
          <cell r="D287">
            <v>0</v>
          </cell>
          <cell r="E287">
            <v>0</v>
          </cell>
        </row>
        <row r="288">
          <cell r="B288" t="str">
            <v>UR18650H</v>
          </cell>
          <cell r="C288">
            <v>1900</v>
          </cell>
          <cell r="D288">
            <v>2.673</v>
          </cell>
          <cell r="E288">
            <v>0</v>
          </cell>
        </row>
        <row r="289">
          <cell r="B289" t="str">
            <v>UR18650M①</v>
          </cell>
          <cell r="C289">
            <v>1200</v>
          </cell>
          <cell r="D289" t="str">
            <v>-</v>
          </cell>
          <cell r="E289" t="str">
            <v>-</v>
          </cell>
        </row>
        <row r="290">
          <cell r="B290" t="str">
            <v>UR18650M②</v>
          </cell>
          <cell r="C290">
            <v>1300</v>
          </cell>
          <cell r="D290">
            <v>0.52969999999999995</v>
          </cell>
          <cell r="E290">
            <v>0</v>
          </cell>
        </row>
        <row r="291">
          <cell r="B291" t="str">
            <v>UR18650M2-LM/LC①</v>
          </cell>
          <cell r="C291">
            <v>1300</v>
          </cell>
          <cell r="D291">
            <v>0.52969999999999995</v>
          </cell>
          <cell r="E291">
            <v>0</v>
          </cell>
        </row>
        <row r="292">
          <cell r="B292" t="str">
            <v>UR18650M2-LM/LC②</v>
          </cell>
          <cell r="C292">
            <v>1300</v>
          </cell>
          <cell r="D292">
            <v>0.52969999999999995</v>
          </cell>
          <cell r="E292">
            <v>0</v>
          </cell>
        </row>
        <row r="293">
          <cell r="B293" t="str">
            <v>UR18650M2-LM/LC③</v>
          </cell>
          <cell r="C293">
            <v>1300</v>
          </cell>
          <cell r="D293">
            <v>0.52969999999999995</v>
          </cell>
          <cell r="E293">
            <v>0</v>
          </cell>
        </row>
        <row r="294">
          <cell r="B294" t="str">
            <v>UR18650M2-LM/LC④</v>
          </cell>
          <cell r="C294">
            <v>1300</v>
          </cell>
          <cell r="D294">
            <v>0.52969999999999995</v>
          </cell>
          <cell r="E294">
            <v>0</v>
          </cell>
        </row>
        <row r="295">
          <cell r="B295" t="str">
            <v>UR18650M2-LM/LC⑤</v>
          </cell>
          <cell r="C295">
            <v>1300</v>
          </cell>
          <cell r="D295">
            <v>0.52969999999999995</v>
          </cell>
          <cell r="E295">
            <v>0</v>
          </cell>
        </row>
        <row r="296">
          <cell r="B296" t="str">
            <v>UR18650M2-LM/LC⑥</v>
          </cell>
          <cell r="C296">
            <v>1300</v>
          </cell>
          <cell r="D296">
            <v>0.52969999999999995</v>
          </cell>
          <cell r="E296">
            <v>0</v>
          </cell>
        </row>
        <row r="297">
          <cell r="B297" t="str">
            <v>UR18650M2-LM①</v>
          </cell>
          <cell r="C297">
            <v>1200</v>
          </cell>
          <cell r="D297">
            <v>0</v>
          </cell>
          <cell r="E297">
            <v>0</v>
          </cell>
        </row>
        <row r="298">
          <cell r="B298" t="str">
            <v>UR18650MX</v>
          </cell>
          <cell r="C298">
            <v>1300</v>
          </cell>
          <cell r="D298">
            <v>0.52969999999999995</v>
          </cell>
          <cell r="E298">
            <v>0</v>
          </cell>
        </row>
        <row r="299">
          <cell r="B299" t="str">
            <v>UR18650M技1-①</v>
          </cell>
          <cell r="C299">
            <v>1100</v>
          </cell>
          <cell r="D299">
            <v>0</v>
          </cell>
          <cell r="E299">
            <v>0</v>
          </cell>
        </row>
        <row r="300">
          <cell r="B300" t="str">
            <v>UR18650M技2-①</v>
          </cell>
          <cell r="C300">
            <v>1100</v>
          </cell>
          <cell r="D300">
            <v>0</v>
          </cell>
          <cell r="E300">
            <v>0</v>
          </cell>
        </row>
        <row r="301">
          <cell r="B301" t="str">
            <v>UR18650M技2-②</v>
          </cell>
          <cell r="C301">
            <v>1100</v>
          </cell>
          <cell r="D301">
            <v>0</v>
          </cell>
          <cell r="E301">
            <v>0</v>
          </cell>
        </row>
        <row r="302">
          <cell r="B302" t="str">
            <v>UR18650M工技1</v>
          </cell>
          <cell r="C302">
            <v>1100</v>
          </cell>
          <cell r="D302">
            <v>0</v>
          </cell>
          <cell r="E302">
            <v>0</v>
          </cell>
        </row>
        <row r="303">
          <cell r="B303" t="str">
            <v>UR18650PE</v>
          </cell>
          <cell r="C303">
            <v>1700</v>
          </cell>
          <cell r="D303">
            <v>2.3769999999999998</v>
          </cell>
          <cell r="E303">
            <v>0</v>
          </cell>
        </row>
        <row r="304">
          <cell r="B304" t="str">
            <v>UR18650PS1</v>
          </cell>
          <cell r="C304">
            <v>1600</v>
          </cell>
          <cell r="D304">
            <v>2.34</v>
          </cell>
          <cell r="E304">
            <v>0</v>
          </cell>
        </row>
        <row r="305">
          <cell r="B305" t="str">
            <v>UR18650RX</v>
          </cell>
          <cell r="C305">
            <v>1950</v>
          </cell>
          <cell r="D305">
            <v>0.68899999999999995</v>
          </cell>
          <cell r="E305">
            <v>1.0309999999999999</v>
          </cell>
        </row>
        <row r="306">
          <cell r="B306" t="str">
            <v>UR18650S</v>
          </cell>
          <cell r="C306">
            <v>1100</v>
          </cell>
          <cell r="D306">
            <v>0.35399999999999998</v>
          </cell>
          <cell r="E306">
            <v>0.35399999999999998</v>
          </cell>
        </row>
        <row r="307">
          <cell r="B307" t="str">
            <v>UR18650S2</v>
          </cell>
          <cell r="C307">
            <v>1100</v>
          </cell>
          <cell r="D307">
            <v>0.38400000000000001</v>
          </cell>
          <cell r="E307">
            <v>0.33400000000000002</v>
          </cell>
        </row>
        <row r="308">
          <cell r="B308" t="str">
            <v>UR18650SA</v>
          </cell>
          <cell r="C308">
            <v>1200</v>
          </cell>
          <cell r="D308">
            <v>0.39700000000000002</v>
          </cell>
          <cell r="E308">
            <v>0.39700000000000002</v>
          </cell>
        </row>
        <row r="309">
          <cell r="B309" t="str">
            <v>UR18650SA（天然黒鉛）</v>
          </cell>
          <cell r="C309">
            <v>1200</v>
          </cell>
          <cell r="D309">
            <v>0.39700000000000002</v>
          </cell>
          <cell r="E309">
            <v>0.39700000000000002</v>
          </cell>
        </row>
        <row r="310">
          <cell r="B310" t="str">
            <v>UR18650SA2</v>
          </cell>
          <cell r="C310">
            <v>1200</v>
          </cell>
          <cell r="D310">
            <v>0.39889999999999998</v>
          </cell>
          <cell r="E310">
            <v>0.38969999999999999</v>
          </cell>
        </row>
        <row r="311">
          <cell r="B311" t="str">
            <v>UR18650SA3</v>
          </cell>
          <cell r="C311">
            <v>1250</v>
          </cell>
          <cell r="D311">
            <v>0.51500000000000001</v>
          </cell>
          <cell r="E311">
            <v>0.44800000000000001</v>
          </cell>
        </row>
        <row r="312">
          <cell r="B312" t="str">
            <v>UR18650SAX</v>
          </cell>
          <cell r="C312">
            <v>1250</v>
          </cell>
          <cell r="D312">
            <v>0.42599999999999999</v>
          </cell>
          <cell r="E312">
            <v>0.41599999999999998</v>
          </cell>
        </row>
        <row r="313">
          <cell r="B313" t="str">
            <v>UR18650SAX2</v>
          </cell>
          <cell r="C313">
            <v>1250</v>
          </cell>
          <cell r="D313">
            <v>0.42199999999999999</v>
          </cell>
          <cell r="E313">
            <v>0.36699999999999999</v>
          </cell>
        </row>
        <row r="314">
          <cell r="B314" t="str">
            <v>UR18650SAX3</v>
          </cell>
          <cell r="C314">
            <v>1250</v>
          </cell>
          <cell r="D314">
            <v>0.51300000000000001</v>
          </cell>
          <cell r="E314">
            <v>0.44700000000000001</v>
          </cell>
        </row>
        <row r="315">
          <cell r="B315" t="str">
            <v>UR18650SAXA</v>
          </cell>
          <cell r="C315">
            <v>1250</v>
          </cell>
          <cell r="D315">
            <v>0.42599999999999999</v>
          </cell>
          <cell r="E315">
            <v>0.41599999999999998</v>
          </cell>
        </row>
        <row r="316">
          <cell r="B316" t="str">
            <v>UR18650SAY①（新封口体）</v>
          </cell>
          <cell r="C316">
            <v>1900</v>
          </cell>
          <cell r="D316">
            <v>0.56699999999999995</v>
          </cell>
          <cell r="E316">
            <v>0.56699999999999995</v>
          </cell>
        </row>
        <row r="317">
          <cell r="B317" t="str">
            <v>UR18650SAY①（現行封口体）</v>
          </cell>
          <cell r="C317">
            <v>1900</v>
          </cell>
          <cell r="D317">
            <v>0.56699999999999995</v>
          </cell>
          <cell r="E317">
            <v>0.56699999999999995</v>
          </cell>
        </row>
        <row r="318">
          <cell r="B318" t="str">
            <v>UR18650SAY①’（新封口体）</v>
          </cell>
          <cell r="C318">
            <v>1900</v>
          </cell>
          <cell r="D318">
            <v>0.56699999999999995</v>
          </cell>
          <cell r="E318">
            <v>0.56699999999999995</v>
          </cell>
        </row>
        <row r="319">
          <cell r="B319" t="str">
            <v>UR18650SAY①’（現行封口体）</v>
          </cell>
          <cell r="C319">
            <v>1900</v>
          </cell>
          <cell r="D319">
            <v>0.56699999999999995</v>
          </cell>
          <cell r="E319">
            <v>0.56699999999999995</v>
          </cell>
        </row>
        <row r="320">
          <cell r="B320" t="str">
            <v>UR18650SAY②（新封口体）</v>
          </cell>
          <cell r="C320">
            <v>1900</v>
          </cell>
          <cell r="D320">
            <v>0.56699999999999995</v>
          </cell>
          <cell r="E320">
            <v>0.56699999999999995</v>
          </cell>
        </row>
        <row r="321">
          <cell r="B321" t="str">
            <v>UR18650SAY②（現行封口体）</v>
          </cell>
          <cell r="C321">
            <v>1900</v>
          </cell>
          <cell r="D321">
            <v>0.56699999999999995</v>
          </cell>
          <cell r="E321">
            <v>0.56699999999999995</v>
          </cell>
        </row>
        <row r="322">
          <cell r="B322" t="str">
            <v>UR18650U</v>
          </cell>
          <cell r="C322">
            <v>1500</v>
          </cell>
          <cell r="D322">
            <v>0.70599999999999996</v>
          </cell>
          <cell r="E322">
            <v>0.70599999999999996</v>
          </cell>
        </row>
        <row r="323">
          <cell r="B323" t="str">
            <v>UR18650V</v>
          </cell>
          <cell r="C323">
            <v>1900</v>
          </cell>
          <cell r="D323">
            <v>2.673</v>
          </cell>
          <cell r="E323">
            <v>0</v>
          </cell>
        </row>
        <row r="324">
          <cell r="B324" t="str">
            <v>UR18650W</v>
          </cell>
          <cell r="C324">
            <v>1500</v>
          </cell>
          <cell r="D324">
            <v>1.2649999999999999</v>
          </cell>
          <cell r="E324">
            <v>0</v>
          </cell>
        </row>
        <row r="325">
          <cell r="B325" t="str">
            <v>UR18650W2</v>
          </cell>
          <cell r="C325">
            <v>1500</v>
          </cell>
          <cell r="D325">
            <v>0.46300000000000002</v>
          </cell>
          <cell r="E325">
            <v>0.46300000000000002</v>
          </cell>
        </row>
        <row r="326">
          <cell r="B326" t="str">
            <v>UR18650W2(封口体CD後)</v>
          </cell>
          <cell r="C326">
            <v>1500</v>
          </cell>
          <cell r="D326">
            <v>0.46300000000000002</v>
          </cell>
          <cell r="E326">
            <v>0.46300000000000002</v>
          </cell>
        </row>
        <row r="327">
          <cell r="B327" t="str">
            <v>UR18650W2A</v>
          </cell>
          <cell r="C327">
            <v>1500</v>
          </cell>
          <cell r="D327">
            <v>0.46899999999999997</v>
          </cell>
          <cell r="E327">
            <v>0.45800000000000002</v>
          </cell>
        </row>
        <row r="328">
          <cell r="B328" t="str">
            <v>UR18650W2B</v>
          </cell>
          <cell r="C328">
            <v>1500</v>
          </cell>
          <cell r="D328">
            <v>0.50800000000000001</v>
          </cell>
          <cell r="E328">
            <v>0.442</v>
          </cell>
        </row>
        <row r="329">
          <cell r="B329" t="str">
            <v>UR18650W2C</v>
          </cell>
          <cell r="C329">
            <v>1500</v>
          </cell>
          <cell r="D329">
            <v>0.6</v>
          </cell>
          <cell r="E329">
            <v>0.52200000000000002</v>
          </cell>
        </row>
        <row r="330">
          <cell r="B330" t="str">
            <v>UR18650WX</v>
          </cell>
          <cell r="C330">
            <v>1500</v>
          </cell>
          <cell r="D330">
            <v>0.45500000000000002</v>
          </cell>
          <cell r="E330">
            <v>0.45500000000000002</v>
          </cell>
        </row>
        <row r="331">
          <cell r="B331" t="str">
            <v>UR18650WX①(MAG)</v>
          </cell>
          <cell r="C331">
            <v>1500</v>
          </cell>
          <cell r="D331">
            <v>0.45500000000000002</v>
          </cell>
          <cell r="E331">
            <v>0.45500000000000002</v>
          </cell>
        </row>
        <row r="332">
          <cell r="B332" t="str">
            <v>UR18650WX2</v>
          </cell>
          <cell r="C332">
            <v>1500</v>
          </cell>
          <cell r="D332">
            <v>0.45500000000000002</v>
          </cell>
          <cell r="E332">
            <v>0.45500000000000002</v>
          </cell>
        </row>
        <row r="333">
          <cell r="B333" t="str">
            <v>UR18650WX②(MAGJ)</v>
          </cell>
          <cell r="C333">
            <v>1500</v>
          </cell>
          <cell r="D333">
            <v>0.45500000000000002</v>
          </cell>
          <cell r="E333">
            <v>0.45500000000000002</v>
          </cell>
        </row>
        <row r="334">
          <cell r="B334" t="str">
            <v>UR18650WX2(封口体CD後)</v>
          </cell>
          <cell r="C334">
            <v>1500</v>
          </cell>
          <cell r="D334">
            <v>0.45500000000000002</v>
          </cell>
          <cell r="E334">
            <v>0.45500000000000002</v>
          </cell>
        </row>
        <row r="335">
          <cell r="B335" t="str">
            <v>UR18650WX3</v>
          </cell>
          <cell r="C335">
            <v>1500</v>
          </cell>
          <cell r="D335">
            <v>0.58599999999999997</v>
          </cell>
          <cell r="E335">
            <v>0.50900000000000001</v>
          </cell>
        </row>
        <row r="336">
          <cell r="B336" t="str">
            <v>UR18650Y</v>
          </cell>
          <cell r="C336">
            <v>1900</v>
          </cell>
          <cell r="D336">
            <v>0.56699999999999995</v>
          </cell>
          <cell r="E336">
            <v>0.56699999999999995</v>
          </cell>
        </row>
        <row r="337">
          <cell r="B337" t="str">
            <v>UR18650Y2</v>
          </cell>
          <cell r="C337">
            <v>1900</v>
          </cell>
          <cell r="D337">
            <v>0.56699999999999995</v>
          </cell>
          <cell r="E337">
            <v>0.56699999999999995</v>
          </cell>
        </row>
        <row r="338">
          <cell r="B338" t="str">
            <v>UR18650Y-MAGX</v>
          </cell>
          <cell r="C338">
            <v>1900</v>
          </cell>
          <cell r="D338">
            <v>0.56699999999999995</v>
          </cell>
          <cell r="E338">
            <v>0.56699999999999995</v>
          </cell>
        </row>
        <row r="339">
          <cell r="B339" t="str">
            <v>UR18650YP</v>
          </cell>
          <cell r="C339">
            <v>1900</v>
          </cell>
          <cell r="D339">
            <v>0.56699999999999995</v>
          </cell>
          <cell r="E339">
            <v>0.56699999999999995</v>
          </cell>
        </row>
        <row r="340">
          <cell r="B340" t="str">
            <v>UR18650ZT</v>
          </cell>
          <cell r="C340">
            <v>2700</v>
          </cell>
          <cell r="D340">
            <v>3.4371</v>
          </cell>
          <cell r="E340">
            <v>0.1225</v>
          </cell>
        </row>
        <row r="341">
          <cell r="B341" t="str">
            <v>UR18650ZT（10列取り）</v>
          </cell>
          <cell r="C341">
            <v>2700</v>
          </cell>
          <cell r="D341">
            <v>3.4371</v>
          </cell>
          <cell r="E341">
            <v>0.1225</v>
          </cell>
        </row>
        <row r="342">
          <cell r="B342" t="str">
            <v>UR18650ZT（9列取り）</v>
          </cell>
          <cell r="C342">
            <v>2700</v>
          </cell>
          <cell r="D342">
            <v>3.4371</v>
          </cell>
          <cell r="E342">
            <v>0.1225</v>
          </cell>
        </row>
        <row r="343">
          <cell r="B343" t="str">
            <v>UR18650ZT2</v>
          </cell>
          <cell r="C343">
            <v>2700</v>
          </cell>
          <cell r="D343">
            <v>3.4371</v>
          </cell>
          <cell r="E343">
            <v>0.1225</v>
          </cell>
        </row>
        <row r="344">
          <cell r="B344" t="str">
            <v>UR18650ZT3</v>
          </cell>
          <cell r="C344">
            <v>2700</v>
          </cell>
          <cell r="D344">
            <v>3.4371</v>
          </cell>
          <cell r="E344">
            <v>0.1225</v>
          </cell>
        </row>
        <row r="345">
          <cell r="B345" t="str">
            <v>UR18650ZTA</v>
          </cell>
          <cell r="C345">
            <v>2850</v>
          </cell>
          <cell r="D345">
            <v>3.5590721649484531</v>
          </cell>
          <cell r="E345">
            <v>0.12685567010309279</v>
          </cell>
        </row>
        <row r="346">
          <cell r="B346" t="str">
            <v>UR18650ZTA2</v>
          </cell>
          <cell r="C346">
            <v>2850</v>
          </cell>
          <cell r="D346">
            <v>3.3290000000000002</v>
          </cell>
          <cell r="E346">
            <v>0</v>
          </cell>
        </row>
        <row r="347">
          <cell r="B347" t="str">
            <v>UR18650ZTA3</v>
          </cell>
          <cell r="C347">
            <v>2850</v>
          </cell>
          <cell r="D347">
            <v>3.2090000000000001</v>
          </cell>
          <cell r="E347">
            <v>0</v>
          </cell>
        </row>
        <row r="348">
          <cell r="B348" t="str">
            <v>UR18650ZY</v>
          </cell>
          <cell r="C348">
            <v>2500</v>
          </cell>
          <cell r="D348">
            <v>2.2149999999999999</v>
          </cell>
          <cell r="E348">
            <v>0.59799999999999998</v>
          </cell>
        </row>
        <row r="349">
          <cell r="B349" t="str">
            <v>UR18650脱Co①</v>
          </cell>
          <cell r="C349">
            <v>2350</v>
          </cell>
          <cell r="D349">
            <v>1.0187126854050585</v>
          </cell>
          <cell r="E349">
            <v>0.99513137324290435</v>
          </cell>
        </row>
        <row r="350">
          <cell r="B350" t="str">
            <v>UR18650脱Co②</v>
          </cell>
          <cell r="C350">
            <v>2300</v>
          </cell>
          <cell r="D350">
            <v>1.0015906097864551</v>
          </cell>
          <cell r="E350">
            <v>0.97840564196732405</v>
          </cell>
        </row>
        <row r="351">
          <cell r="B351" t="str">
            <v>UR26650</v>
          </cell>
          <cell r="C351">
            <v>2650</v>
          </cell>
          <cell r="D351">
            <v>0.97499999999999998</v>
          </cell>
          <cell r="E351">
            <v>0.97499999999999998</v>
          </cell>
        </row>
      </sheetData>
      <sheetData sheetId="9">
        <row r="4">
          <cell r="B4" t="str">
            <v>基準相場</v>
          </cell>
          <cell r="F4" t="str">
            <v>2010上標準</v>
          </cell>
          <cell r="G4">
            <v>20</v>
          </cell>
          <cell r="H4">
            <v>8</v>
          </cell>
          <cell r="I4">
            <v>92</v>
          </cell>
          <cell r="K4" t="str">
            <v>10FY1Q仕入</v>
          </cell>
          <cell r="L4">
            <v>21.5</v>
          </cell>
          <cell r="M4">
            <v>7.94</v>
          </cell>
          <cell r="N4">
            <v>91</v>
          </cell>
        </row>
        <row r="5">
          <cell r="F5" t="str">
            <v>2010下標準</v>
          </cell>
          <cell r="G5">
            <v>21</v>
          </cell>
          <cell r="H5">
            <v>11</v>
          </cell>
          <cell r="I5">
            <v>85</v>
          </cell>
          <cell r="K5" t="str">
            <v>10FY2Q仕入</v>
          </cell>
          <cell r="L5">
            <v>22.02</v>
          </cell>
          <cell r="M5">
            <v>10.19</v>
          </cell>
          <cell r="N5">
            <v>92.43</v>
          </cell>
        </row>
        <row r="6">
          <cell r="F6" t="str">
            <v>2011上標準</v>
          </cell>
          <cell r="G6">
            <v>19</v>
          </cell>
          <cell r="H6">
            <v>9.5</v>
          </cell>
          <cell r="I6">
            <v>82</v>
          </cell>
          <cell r="K6" t="str">
            <v>10FY3Q仕入</v>
          </cell>
          <cell r="L6">
            <v>20.57</v>
          </cell>
          <cell r="M6">
            <v>9.2100000000000009</v>
          </cell>
          <cell r="N6">
            <v>91.12</v>
          </cell>
        </row>
        <row r="7">
          <cell r="F7" t="str">
            <v>2011下標準</v>
          </cell>
          <cell r="G7">
            <v>19</v>
          </cell>
          <cell r="H7">
            <v>11</v>
          </cell>
          <cell r="I7">
            <v>82</v>
          </cell>
          <cell r="K7" t="str">
            <v>10FY4Q仕入</v>
          </cell>
          <cell r="L7">
            <v>20.14</v>
          </cell>
          <cell r="M7">
            <v>10.26</v>
          </cell>
          <cell r="N7">
            <v>84.93</v>
          </cell>
        </row>
        <row r="8">
          <cell r="F8" t="str">
            <v>2012上標準</v>
          </cell>
          <cell r="G8">
            <v>15</v>
          </cell>
          <cell r="H8">
            <v>9</v>
          </cell>
          <cell r="I8">
            <v>75</v>
          </cell>
          <cell r="K8" t="str">
            <v>10期間計画</v>
          </cell>
          <cell r="L8">
            <v>20</v>
          </cell>
          <cell r="M8">
            <v>8</v>
          </cell>
          <cell r="N8">
            <v>92</v>
          </cell>
        </row>
        <row r="9">
          <cell r="K9" t="str">
            <v>11FY1Q仕入</v>
          </cell>
          <cell r="L9">
            <v>18.559999999999999</v>
          </cell>
          <cell r="M9">
            <v>10.99</v>
          </cell>
          <cell r="N9">
            <v>83.88</v>
          </cell>
        </row>
        <row r="10">
          <cell r="K10" t="str">
            <v>11FY2Q仕入</v>
          </cell>
          <cell r="L10">
            <v>19.190000000000001</v>
          </cell>
          <cell r="M10">
            <v>12.31</v>
          </cell>
          <cell r="N10">
            <v>83.6</v>
          </cell>
        </row>
        <row r="11">
          <cell r="K11" t="str">
            <v>11FY3Q仕入</v>
          </cell>
          <cell r="L11">
            <v>17.93</v>
          </cell>
          <cell r="M11">
            <v>10.63</v>
          </cell>
          <cell r="N11">
            <v>81.430000000000007</v>
          </cell>
        </row>
        <row r="12">
          <cell r="K12" t="str">
            <v>11FY4Q仕入</v>
          </cell>
          <cell r="L12">
            <v>16.850000000000001</v>
          </cell>
          <cell r="M12">
            <v>9.2799999999999994</v>
          </cell>
          <cell r="N12">
            <v>77.91</v>
          </cell>
        </row>
        <row r="13">
          <cell r="K13" t="str">
            <v>12FY1Q仕入</v>
          </cell>
          <cell r="L13">
            <v>14.9</v>
          </cell>
          <cell r="M13">
            <v>8.44</v>
          </cell>
          <cell r="N13">
            <v>78.489999999999995</v>
          </cell>
        </row>
        <row r="14">
          <cell r="K14" t="str">
            <v>Co $15</v>
          </cell>
          <cell r="L14">
            <v>15</v>
          </cell>
          <cell r="M14">
            <v>8</v>
          </cell>
          <cell r="N14">
            <v>92</v>
          </cell>
        </row>
        <row r="15">
          <cell r="K15" t="str">
            <v>Co $20</v>
          </cell>
          <cell r="L15">
            <v>20</v>
          </cell>
          <cell r="M15">
            <v>8</v>
          </cell>
          <cell r="N15">
            <v>92</v>
          </cell>
        </row>
        <row r="16">
          <cell r="K16" t="str">
            <v>ベース</v>
          </cell>
          <cell r="L16">
            <v>15</v>
          </cell>
          <cell r="M16">
            <v>12</v>
          </cell>
          <cell r="N16">
            <v>115</v>
          </cell>
        </row>
      </sheetData>
      <sheetData sheetId="10">
        <row r="4">
          <cell r="B4" t="str">
            <v>イオン部門　（IBS経費込）</v>
          </cell>
        </row>
      </sheetData>
      <sheetData sheetId="11">
        <row r="4">
          <cell r="B4" t="str">
            <v>・「品目名」列のデータ部分に名前を付ける</v>
          </cell>
        </row>
      </sheetData>
      <sheetData sheetId="12">
        <row r="4">
          <cell r="A4" t="str">
            <v>品目コード</v>
          </cell>
        </row>
      </sheetData>
      <sheetData sheetId="13">
        <row r="4">
          <cell r="A4" t="str">
            <v>品目コード</v>
          </cell>
        </row>
      </sheetData>
      <sheetData sheetId="14">
        <row r="4">
          <cell r="A4" t="str">
            <v>品目コード</v>
          </cell>
        </row>
      </sheetData>
      <sheetData sheetId="15">
        <row r="4">
          <cell r="A4" t="str">
            <v>品目コード</v>
          </cell>
        </row>
        <row r="5">
          <cell r="B5" t="str">
            <v>？</v>
          </cell>
        </row>
        <row r="6">
          <cell r="B6" t="str">
            <v>CGR18650CG</v>
          </cell>
        </row>
        <row r="7">
          <cell r="B7" t="str">
            <v>CGR18650CGA</v>
          </cell>
        </row>
        <row r="8">
          <cell r="B8" t="str">
            <v>CGR18650CGB</v>
          </cell>
        </row>
        <row r="9">
          <cell r="B9" t="str">
            <v>CGR18650CGT</v>
          </cell>
        </row>
        <row r="10">
          <cell r="B10" t="str">
            <v>CGR18650CH</v>
          </cell>
        </row>
        <row r="11">
          <cell r="B11" t="str">
            <v>CGR18650KA</v>
          </cell>
        </row>
        <row r="12">
          <cell r="B12" t="str">
            <v>NCR18650AC</v>
          </cell>
        </row>
        <row r="13">
          <cell r="B13" t="str">
            <v>NCR18650AD</v>
          </cell>
        </row>
        <row r="14">
          <cell r="B14" t="str">
            <v>NCR18650B1S</v>
          </cell>
        </row>
        <row r="15">
          <cell r="B15" t="str">
            <v>NCR18650BAS</v>
          </cell>
        </row>
        <row r="16">
          <cell r="B16" t="str">
            <v>NCR18650BBS</v>
          </cell>
        </row>
        <row r="17">
          <cell r="B17" t="str">
            <v>NCR18650D</v>
          </cell>
        </row>
        <row r="18">
          <cell r="B18" t="str">
            <v>NCR18650E</v>
          </cell>
        </row>
        <row r="19">
          <cell r="B19" t="str">
            <v>NCR18650F</v>
          </cell>
        </row>
        <row r="20">
          <cell r="B20" t="str">
            <v>NCR18650P</v>
          </cell>
        </row>
        <row r="21">
          <cell r="B21" t="str">
            <v>NCR18650PB</v>
          </cell>
        </row>
        <row r="22">
          <cell r="B22" t="str">
            <v>NCR18650PD</v>
          </cell>
        </row>
        <row r="23">
          <cell r="B23" t="str">
            <v>NCR18650TA</v>
          </cell>
        </row>
        <row r="24">
          <cell r="B24" t="str">
            <v>NCR18650TC</v>
          </cell>
        </row>
        <row r="25">
          <cell r="B25" t="str">
            <v>NCR18650TC1</v>
          </cell>
        </row>
        <row r="26">
          <cell r="B26" t="str">
            <v>NCR18650TD</v>
          </cell>
        </row>
        <row r="27">
          <cell r="B27" t="str">
            <v>NCR18650TD1</v>
          </cell>
        </row>
        <row r="28">
          <cell r="B28" t="str">
            <v>NCR18650TD2</v>
          </cell>
        </row>
        <row r="29">
          <cell r="B29" t="str">
            <v>UF103450PHV</v>
          </cell>
        </row>
        <row r="30">
          <cell r="B30" t="str">
            <v>UF103450PJV</v>
          </cell>
        </row>
        <row r="31">
          <cell r="B31" t="str">
            <v>UF103450PNC</v>
          </cell>
        </row>
        <row r="32">
          <cell r="B32" t="str">
            <v>UF103450PNM</v>
          </cell>
        </row>
        <row r="33">
          <cell r="B33" t="str">
            <v>UF364852STD</v>
          </cell>
        </row>
        <row r="34">
          <cell r="B34" t="str">
            <v>UF383450PJ</v>
          </cell>
        </row>
        <row r="35">
          <cell r="B35" t="str">
            <v>UF383543FP</v>
          </cell>
        </row>
        <row r="36">
          <cell r="B36" t="str">
            <v>UF383551FP</v>
          </cell>
        </row>
        <row r="37">
          <cell r="B37" t="str">
            <v>UF383551FU</v>
          </cell>
        </row>
        <row r="38">
          <cell r="B38" t="str">
            <v>UF384461SU</v>
          </cell>
        </row>
        <row r="39">
          <cell r="B39" t="str">
            <v>UF384961SU</v>
          </cell>
        </row>
        <row r="40">
          <cell r="B40" t="str">
            <v>UF404251SU</v>
          </cell>
        </row>
        <row r="41">
          <cell r="B41" t="str">
            <v>UF405158SX</v>
          </cell>
        </row>
        <row r="42">
          <cell r="B42" t="str">
            <v>UF423643FPK</v>
          </cell>
        </row>
        <row r="43">
          <cell r="B43" t="str">
            <v>UF424261FQ</v>
          </cell>
        </row>
        <row r="44">
          <cell r="B44" t="str">
            <v>UF426080SX</v>
          </cell>
        </row>
        <row r="45">
          <cell r="B45" t="str">
            <v>UF433861FP</v>
          </cell>
        </row>
        <row r="46">
          <cell r="B46" t="str">
            <v>UF453846FP</v>
          </cell>
        </row>
        <row r="47">
          <cell r="B47" t="str">
            <v>UF454456FPS</v>
          </cell>
        </row>
        <row r="48">
          <cell r="B48" t="str">
            <v>UF463048FN</v>
          </cell>
        </row>
        <row r="49">
          <cell r="B49" t="str">
            <v>UF463048PJ</v>
          </cell>
        </row>
        <row r="50">
          <cell r="B50" t="str">
            <v>UF463443FN</v>
          </cell>
        </row>
        <row r="51">
          <cell r="B51" t="str">
            <v>UF463443FP</v>
          </cell>
        </row>
        <row r="52">
          <cell r="B52" t="str">
            <v>UF463443GQ</v>
          </cell>
        </row>
        <row r="53">
          <cell r="B53" t="str">
            <v>UF463443GU</v>
          </cell>
        </row>
        <row r="54">
          <cell r="B54" t="str">
            <v>UF463443GUM</v>
          </cell>
        </row>
        <row r="55">
          <cell r="B55" t="str">
            <v>UF463443TAA</v>
          </cell>
        </row>
        <row r="56">
          <cell r="B56" t="str">
            <v>UF463443TAB</v>
          </cell>
        </row>
        <row r="57">
          <cell r="B57" t="str">
            <v>UF463443TBB</v>
          </cell>
        </row>
        <row r="58">
          <cell r="B58" t="str">
            <v>UF463446SPK</v>
          </cell>
        </row>
        <row r="59">
          <cell r="B59" t="str">
            <v>UF463450FL</v>
          </cell>
        </row>
        <row r="60">
          <cell r="B60" t="str">
            <v>UF463450FM</v>
          </cell>
        </row>
        <row r="61">
          <cell r="B61" t="str">
            <v>UF463450FP</v>
          </cell>
        </row>
        <row r="62">
          <cell r="B62" t="str">
            <v>UF463450FPM</v>
          </cell>
        </row>
        <row r="63">
          <cell r="B63" t="str">
            <v>UF463651SU</v>
          </cell>
        </row>
        <row r="64">
          <cell r="B64" t="str">
            <v>UF464445FU</v>
          </cell>
        </row>
        <row r="65">
          <cell r="B65" t="str">
            <v>UF464459FQ</v>
          </cell>
        </row>
        <row r="66">
          <cell r="B66" t="str">
            <v>UF464462FQ</v>
          </cell>
        </row>
        <row r="67">
          <cell r="B67" t="str">
            <v>UF464462FTD</v>
          </cell>
        </row>
        <row r="68">
          <cell r="B68" t="str">
            <v>UF465156SX</v>
          </cell>
        </row>
        <row r="69">
          <cell r="B69" t="str">
            <v>UF465161STD</v>
          </cell>
        </row>
        <row r="70">
          <cell r="B70" t="str">
            <v>UF484462STD</v>
          </cell>
        </row>
        <row r="71">
          <cell r="B71" t="str">
            <v>UF484462SU</v>
          </cell>
        </row>
        <row r="72">
          <cell r="B72" t="str">
            <v>UF484462SX</v>
          </cell>
        </row>
        <row r="73">
          <cell r="B73" t="str">
            <v>UF485155SU</v>
          </cell>
        </row>
        <row r="74">
          <cell r="B74" t="str">
            <v>UF485155SX</v>
          </cell>
        </row>
        <row r="75">
          <cell r="B75" t="str">
            <v>UF493856SP</v>
          </cell>
        </row>
        <row r="76">
          <cell r="B76" t="str">
            <v>UF494961SU</v>
          </cell>
        </row>
        <row r="77">
          <cell r="B77" t="str">
            <v>UF495252STD</v>
          </cell>
        </row>
        <row r="78">
          <cell r="B78" t="str">
            <v>UF495254SX</v>
          </cell>
        </row>
        <row r="79">
          <cell r="B79" t="str">
            <v>UF495255STD</v>
          </cell>
        </row>
        <row r="80">
          <cell r="B80" t="str">
            <v>UF503436FP</v>
          </cell>
        </row>
        <row r="81">
          <cell r="B81" t="str">
            <v>UF503436TBA</v>
          </cell>
        </row>
        <row r="82">
          <cell r="B82" t="str">
            <v>UF503861FQ</v>
          </cell>
        </row>
        <row r="83">
          <cell r="B83" t="str">
            <v>UF504547FQ</v>
          </cell>
        </row>
        <row r="84">
          <cell r="B84" t="str">
            <v>UF504553FQ</v>
          </cell>
        </row>
        <row r="85">
          <cell r="B85" t="str">
            <v>UF504553FU</v>
          </cell>
        </row>
        <row r="86">
          <cell r="B86" t="str">
            <v>UF514050FU</v>
          </cell>
        </row>
        <row r="87">
          <cell r="B87" t="str">
            <v>UF514657FV</v>
          </cell>
        </row>
        <row r="88">
          <cell r="B88" t="str">
            <v>UF514657FX</v>
          </cell>
        </row>
        <row r="89">
          <cell r="B89" t="str">
            <v>UF515148STD</v>
          </cell>
        </row>
        <row r="90">
          <cell r="B90" t="str">
            <v>UF515148SU</v>
          </cell>
        </row>
        <row r="91">
          <cell r="B91" t="str">
            <v>UF515148SX</v>
          </cell>
        </row>
        <row r="92">
          <cell r="B92" t="str">
            <v>UF515155SX</v>
          </cell>
        </row>
        <row r="93">
          <cell r="B93" t="str">
            <v>UF515161SX</v>
          </cell>
        </row>
        <row r="94">
          <cell r="B94" t="str">
            <v>UF533640SQ</v>
          </cell>
        </row>
        <row r="95">
          <cell r="B95" t="str">
            <v>UF534462SU</v>
          </cell>
        </row>
        <row r="96">
          <cell r="B96" t="str">
            <v>UF534553FTD</v>
          </cell>
        </row>
        <row r="97">
          <cell r="B97" t="str">
            <v>UF534553FU</v>
          </cell>
        </row>
        <row r="98">
          <cell r="B98" t="str">
            <v>UF535156SX</v>
          </cell>
        </row>
        <row r="99">
          <cell r="B99" t="str">
            <v>UF535164SX</v>
          </cell>
        </row>
        <row r="100">
          <cell r="B100" t="str">
            <v>UF544965SW</v>
          </cell>
        </row>
        <row r="101">
          <cell r="B101" t="str">
            <v>UF553040PJ</v>
          </cell>
        </row>
        <row r="102">
          <cell r="B102" t="str">
            <v>UF553048FN</v>
          </cell>
        </row>
        <row r="103">
          <cell r="B103" t="str">
            <v>UF553048PJN</v>
          </cell>
        </row>
        <row r="104">
          <cell r="B104" t="str">
            <v>UF553436FK</v>
          </cell>
        </row>
        <row r="105">
          <cell r="B105" t="str">
            <v>UF553436FP</v>
          </cell>
        </row>
        <row r="106">
          <cell r="B106" t="str">
            <v>UF553436GQ</v>
          </cell>
        </row>
        <row r="107">
          <cell r="B107" t="str">
            <v>UF553436TAA</v>
          </cell>
        </row>
        <row r="108">
          <cell r="B108" t="str">
            <v>UF553436TBA</v>
          </cell>
        </row>
        <row r="109">
          <cell r="B109" t="str">
            <v>UF553436TBB</v>
          </cell>
        </row>
        <row r="110">
          <cell r="B110" t="str">
            <v>UF553443FN</v>
          </cell>
        </row>
        <row r="111">
          <cell r="B111" t="str">
            <v>UF553443ZP</v>
          </cell>
        </row>
        <row r="112">
          <cell r="B112" t="str">
            <v>UF553443ZQ</v>
          </cell>
        </row>
        <row r="113">
          <cell r="B113" t="str">
            <v>UF553443ZU</v>
          </cell>
        </row>
        <row r="114">
          <cell r="B114" t="str">
            <v>UF553446ZPK</v>
          </cell>
        </row>
        <row r="115">
          <cell r="B115" t="str">
            <v>UF553450SM4</v>
          </cell>
        </row>
        <row r="116">
          <cell r="B116" t="str">
            <v>UF553450ZN1</v>
          </cell>
        </row>
        <row r="117">
          <cell r="B117" t="str">
            <v>UF553450ZNH</v>
          </cell>
        </row>
        <row r="118">
          <cell r="B118" t="str">
            <v>UF553450ZNN</v>
          </cell>
        </row>
        <row r="119">
          <cell r="B119" t="str">
            <v>UF553450ZP</v>
          </cell>
        </row>
        <row r="120">
          <cell r="B120" t="str">
            <v>UF553450ZPC</v>
          </cell>
        </row>
        <row r="121">
          <cell r="B121" t="str">
            <v>UF553939SU</v>
          </cell>
        </row>
        <row r="122">
          <cell r="B122" t="str">
            <v>UF555148SX</v>
          </cell>
        </row>
        <row r="123">
          <cell r="B123" t="str">
            <v>UF555155SX</v>
          </cell>
        </row>
        <row r="124">
          <cell r="B124" t="str">
            <v>UF555158SX</v>
          </cell>
        </row>
        <row r="125">
          <cell r="B125" t="str">
            <v>UF564447FQ</v>
          </cell>
        </row>
        <row r="126">
          <cell r="B126" t="str">
            <v>UF565156SX</v>
          </cell>
        </row>
        <row r="127">
          <cell r="B127" t="str">
            <v>UF575555SX</v>
          </cell>
        </row>
        <row r="128">
          <cell r="B128" t="str">
            <v>UF575559STD</v>
          </cell>
        </row>
        <row r="129">
          <cell r="B129" t="str">
            <v>UF575673SX</v>
          </cell>
        </row>
        <row r="130">
          <cell r="B130" t="str">
            <v>UF583136RC</v>
          </cell>
        </row>
        <row r="131">
          <cell r="B131" t="str">
            <v>UF583136RP</v>
          </cell>
        </row>
        <row r="132">
          <cell r="B132" t="str">
            <v>UF593536FU</v>
          </cell>
        </row>
        <row r="133">
          <cell r="B133" t="str">
            <v>UF603443SP</v>
          </cell>
        </row>
        <row r="134">
          <cell r="B134" t="str">
            <v>UF604462SW</v>
          </cell>
        </row>
        <row r="135">
          <cell r="B135" t="str">
            <v>UF611948P2</v>
          </cell>
        </row>
        <row r="136">
          <cell r="B136" t="str">
            <v>UF613756FN</v>
          </cell>
        </row>
        <row r="137">
          <cell r="B137" t="str">
            <v>UF624447FQ</v>
          </cell>
        </row>
        <row r="138">
          <cell r="B138" t="str">
            <v>UF625556STD</v>
          </cell>
        </row>
        <row r="139">
          <cell r="B139" t="str">
            <v>UF625556SX</v>
          </cell>
        </row>
        <row r="140">
          <cell r="B140" t="str">
            <v>UF633836SP</v>
          </cell>
        </row>
        <row r="141">
          <cell r="B141" t="str">
            <v>UF634042FN</v>
          </cell>
        </row>
        <row r="142">
          <cell r="B142" t="str">
            <v>UF644553FTD</v>
          </cell>
        </row>
        <row r="143">
          <cell r="B143" t="str">
            <v>UF644553FU</v>
          </cell>
        </row>
        <row r="144">
          <cell r="B144" t="str">
            <v>UF653039SU</v>
          </cell>
        </row>
        <row r="145">
          <cell r="B145" t="str">
            <v>UF653048PM</v>
          </cell>
        </row>
        <row r="146">
          <cell r="B146" t="str">
            <v>UF653436SQ</v>
          </cell>
        </row>
        <row r="147">
          <cell r="B147" t="str">
            <v>UF653436SU</v>
          </cell>
        </row>
        <row r="148">
          <cell r="B148" t="str">
            <v>UF653445STD</v>
          </cell>
        </row>
        <row r="149">
          <cell r="B149" t="str">
            <v>UF653450RHN</v>
          </cell>
        </row>
        <row r="150">
          <cell r="B150" t="str">
            <v>UF653450RJ</v>
          </cell>
        </row>
        <row r="151">
          <cell r="B151" t="str">
            <v>UF653450SN1</v>
          </cell>
        </row>
        <row r="152">
          <cell r="B152" t="str">
            <v>UF653450SQ</v>
          </cell>
        </row>
        <row r="153">
          <cell r="B153" t="str">
            <v>UF653864SU</v>
          </cell>
        </row>
        <row r="154">
          <cell r="B154" t="str">
            <v>UF703141FU</v>
          </cell>
        </row>
        <row r="155">
          <cell r="B155" t="str">
            <v>UF703450FQ</v>
          </cell>
        </row>
        <row r="156">
          <cell r="B156" t="str">
            <v>UF752836FP</v>
          </cell>
        </row>
        <row r="157">
          <cell r="B157" t="str">
            <v>UR14430PJT</v>
          </cell>
        </row>
        <row r="158">
          <cell r="B158" t="str">
            <v>UR14430Y</v>
          </cell>
        </row>
        <row r="159">
          <cell r="B159" t="str">
            <v>UR14500L</v>
          </cell>
        </row>
        <row r="160">
          <cell r="B160" t="str">
            <v>UR14500PJT</v>
          </cell>
        </row>
        <row r="161">
          <cell r="B161" t="str">
            <v>UR14500Y</v>
          </cell>
        </row>
        <row r="162">
          <cell r="B162" t="str">
            <v>UR14650PHS</v>
          </cell>
        </row>
        <row r="163">
          <cell r="B163" t="str">
            <v>UR16650ZT</v>
          </cell>
        </row>
        <row r="164">
          <cell r="B164" t="str">
            <v>UR16650ZTA</v>
          </cell>
        </row>
        <row r="165">
          <cell r="B165" t="str">
            <v>UR18500FJT</v>
          </cell>
        </row>
        <row r="166">
          <cell r="B166" t="str">
            <v>UR18500FK</v>
          </cell>
        </row>
        <row r="167">
          <cell r="B167" t="str">
            <v>UR18500H</v>
          </cell>
        </row>
        <row r="168">
          <cell r="B168" t="str">
            <v>UR18500L</v>
          </cell>
        </row>
        <row r="169">
          <cell r="B169" t="str">
            <v>UR18500PS</v>
          </cell>
        </row>
        <row r="170">
          <cell r="B170" t="str">
            <v>UR18500Y</v>
          </cell>
        </row>
        <row r="171">
          <cell r="B171" t="str">
            <v>UR18650A2</v>
          </cell>
        </row>
        <row r="172">
          <cell r="B172" t="str">
            <v>UR18650AAN</v>
          </cell>
        </row>
        <row r="173">
          <cell r="B173" t="str">
            <v>UR18650AY</v>
          </cell>
        </row>
        <row r="174">
          <cell r="B174" t="str">
            <v>UR18650AY2</v>
          </cell>
        </row>
        <row r="175">
          <cell r="B175" t="str">
            <v>UR18650E</v>
          </cell>
        </row>
        <row r="176">
          <cell r="B176" t="str">
            <v>UR18650E2</v>
          </cell>
        </row>
        <row r="177">
          <cell r="B177" t="str">
            <v>UR18650EA</v>
          </cell>
        </row>
        <row r="178">
          <cell r="B178" t="str">
            <v>UR18650EX</v>
          </cell>
        </row>
        <row r="179">
          <cell r="B179" t="str">
            <v>UR18650FHT</v>
          </cell>
        </row>
        <row r="180">
          <cell r="B180" t="str">
            <v>UR18650FJT</v>
          </cell>
        </row>
        <row r="181">
          <cell r="B181" t="str">
            <v>UR18650FK</v>
          </cell>
        </row>
        <row r="182">
          <cell r="B182" t="str">
            <v>UR18650FM4</v>
          </cell>
        </row>
        <row r="183">
          <cell r="B183" t="str">
            <v>UR18650PE</v>
          </cell>
        </row>
        <row r="184">
          <cell r="B184" t="str">
            <v>UR18650RX</v>
          </cell>
        </row>
        <row r="185">
          <cell r="B185" t="str">
            <v>UR18650RX2</v>
          </cell>
        </row>
        <row r="186">
          <cell r="B186" t="str">
            <v>UR18650S2</v>
          </cell>
        </row>
        <row r="187">
          <cell r="B187" t="str">
            <v>UR18650SA</v>
          </cell>
        </row>
        <row r="188">
          <cell r="B188" t="str">
            <v>UR18650SA2</v>
          </cell>
        </row>
        <row r="189">
          <cell r="B189" t="str">
            <v>UR18650SA3</v>
          </cell>
        </row>
        <row r="190">
          <cell r="B190" t="str">
            <v>UR18650SA4</v>
          </cell>
        </row>
        <row r="191">
          <cell r="B191" t="str">
            <v>UR18650SAX3</v>
          </cell>
        </row>
        <row r="192">
          <cell r="B192" t="str">
            <v>UR18650U</v>
          </cell>
        </row>
        <row r="193">
          <cell r="B193" t="str">
            <v>UR18650V</v>
          </cell>
        </row>
        <row r="194">
          <cell r="B194" t="str">
            <v>UR18650W2B</v>
          </cell>
        </row>
        <row r="195">
          <cell r="B195" t="str">
            <v>UR18650W2C</v>
          </cell>
        </row>
        <row r="196">
          <cell r="B196" t="str">
            <v>UR18650W2C2</v>
          </cell>
        </row>
        <row r="197">
          <cell r="B197" t="str">
            <v>UR18650W2D</v>
          </cell>
        </row>
        <row r="198">
          <cell r="B198" t="str">
            <v>UR18650WX3</v>
          </cell>
        </row>
        <row r="199">
          <cell r="B199" t="str">
            <v>UR18650WX4</v>
          </cell>
        </row>
        <row r="200">
          <cell r="B200" t="str">
            <v>UR18650Y</v>
          </cell>
        </row>
        <row r="201">
          <cell r="B201" t="str">
            <v>UR18650Y2</v>
          </cell>
        </row>
        <row r="202">
          <cell r="B202" t="str">
            <v>UR18650YP</v>
          </cell>
        </row>
        <row r="203">
          <cell r="B203" t="str">
            <v>UR18650ZT2</v>
          </cell>
        </row>
        <row r="204">
          <cell r="B204" t="str">
            <v>UR18650ZT3</v>
          </cell>
        </row>
        <row r="205">
          <cell r="B205" t="str">
            <v>UR18650ZTA</v>
          </cell>
        </row>
        <row r="206">
          <cell r="B206" t="str">
            <v>UR18650ZTA3</v>
          </cell>
        </row>
        <row r="207">
          <cell r="B207" t="str">
            <v>UR18650ZY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la渡し価格推移 (BAS、BBS)"/>
      <sheetName val="売価"/>
      <sheetName val="S2 値下げ抑制"/>
      <sheetName val="数量（2013年度）"/>
      <sheetName val="合計収支(Q別)"/>
      <sheetName val="合算収支"/>
      <sheetName val="住之江+#9"/>
      <sheetName val="②-A 収支 #15＋新２+#14(案２)"/>
      <sheetName val="C0 ZT5"/>
      <sheetName val="#15＋新２+#14"/>
      <sheetName val="投資"/>
      <sheetName val="検討表(ZT5)"/>
      <sheetName val="UR18650ZT5(資材確認)"/>
      <sheetName val="UR18650ZT5"/>
      <sheetName val="①-A 収支 #15"/>
      <sheetName val="#15のみ"/>
      <sheetName val="コスト総括表"/>
      <sheetName val="材料費 NCR18650BBS実績見込推移"/>
      <sheetName val="NCR18650BBS_2013.3当座原価_SAP"/>
      <sheetName val="CD検討"/>
      <sheetName val="住之江経費 2013)"/>
      <sheetName val="住之江経費 2012"/>
      <sheetName val="数量（2012年度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2_10_2995534"/>
      <sheetName val="2012_10_26115346"/>
      <sheetName val="Sheet2"/>
      <sheetName val="2012_10_1810246"/>
      <sheetName val="2012_10_1993856"/>
      <sheetName val="2012_10_11114334"/>
      <sheetName val="2012_10_11112444"/>
      <sheetName val="2012_10_1610387"/>
      <sheetName val="2012_10_15122619"/>
      <sheetName val="2012_10_12121015"/>
      <sheetName val="2012_10_5122620"/>
      <sheetName val="単セル出荷依頼フォーム"/>
      <sheetName val="抽出対象ファイル"/>
      <sheetName val="期間抽出対象ファイル"/>
      <sheetName val="休日マスター"/>
      <sheetName val="G-Code"/>
      <sheetName val="入数"/>
      <sheetName val="Mコード抽出対象ファイ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品番</v>
          </cell>
          <cell r="F1" t="str">
            <v>備考</v>
          </cell>
        </row>
        <row r="2">
          <cell r="A2" t="str">
            <v>CGR-B/T46SEB</v>
          </cell>
        </row>
        <row r="3">
          <cell r="A3" t="str">
            <v>CGR-B/T46SAB</v>
          </cell>
        </row>
        <row r="4">
          <cell r="A4" t="str">
            <v>CGR-B/T51AEB</v>
          </cell>
        </row>
        <row r="5">
          <cell r="A5" t="str">
            <v>CGR-B/T58AEB</v>
          </cell>
        </row>
        <row r="6">
          <cell r="A6" t="str">
            <v>CGR-B/T58JEB</v>
          </cell>
        </row>
        <row r="7">
          <cell r="A7" t="str">
            <v>CGR-B/T55SEB</v>
          </cell>
        </row>
        <row r="8">
          <cell r="A8" t="str">
            <v>CGR-B/T56SEB</v>
          </cell>
        </row>
        <row r="9">
          <cell r="A9" t="str">
            <v>NCR-B/T12SEB</v>
          </cell>
        </row>
        <row r="10">
          <cell r="A10" t="str">
            <v>NCR-B/T16SEB</v>
          </cell>
        </row>
        <row r="11">
          <cell r="A11" t="str">
            <v>NCR-B/T15SEB</v>
          </cell>
        </row>
        <row r="12">
          <cell r="A12" t="str">
            <v>CGR-B/T47SEA</v>
          </cell>
        </row>
        <row r="13">
          <cell r="A13" t="str">
            <v>NCR-B/T12AEB</v>
          </cell>
        </row>
        <row r="14">
          <cell r="A14" t="str">
            <v>NCR-B/T13SEB</v>
          </cell>
        </row>
        <row r="15">
          <cell r="A15" t="str">
            <v>NCR-B/T18SEB</v>
          </cell>
        </row>
        <row r="16">
          <cell r="A16" t="str">
            <v>NCR-B/T22AEB</v>
          </cell>
        </row>
        <row r="17">
          <cell r="A17" t="str">
            <v>NCR-B/T18AEB</v>
          </cell>
        </row>
        <row r="18">
          <cell r="A18" t="str">
            <v>NCR-B/T60SEB</v>
          </cell>
        </row>
        <row r="19">
          <cell r="A19" t="str">
            <v>NCR-B/T08AEA</v>
          </cell>
        </row>
        <row r="20">
          <cell r="A20" t="str">
            <v>NCR-B/T01AEA</v>
          </cell>
        </row>
        <row r="21">
          <cell r="A21" t="str">
            <v>BJ-A300016AA</v>
          </cell>
        </row>
        <row r="22">
          <cell r="A22" t="str">
            <v>BJ-A300003AA</v>
          </cell>
        </row>
        <row r="23">
          <cell r="A23" t="str">
            <v>NCR-B/T13AEB</v>
          </cell>
        </row>
        <row r="24">
          <cell r="A24" t="str">
            <v>BJ-A300006AA</v>
          </cell>
        </row>
        <row r="25">
          <cell r="A25" t="str">
            <v>BJ-A300004AA</v>
          </cell>
        </row>
        <row r="26">
          <cell r="A26" t="str">
            <v>CGR-B/T57SAB</v>
          </cell>
        </row>
        <row r="27">
          <cell r="A27" t="str">
            <v>CGR-B/T57SEB</v>
          </cell>
        </row>
        <row r="28">
          <cell r="A28" t="str">
            <v>NCR-B/T21SEC</v>
          </cell>
        </row>
        <row r="29">
          <cell r="A29" t="str">
            <v>NCR-B/T24SEC</v>
          </cell>
        </row>
        <row r="30">
          <cell r="A30" t="str">
            <v>BJ-A300002AZ</v>
          </cell>
        </row>
        <row r="31">
          <cell r="A31" t="str">
            <v>CGR-B/T54SEB</v>
          </cell>
        </row>
        <row r="32">
          <cell r="A32" t="str">
            <v>BJ-A300030AZ</v>
          </cell>
        </row>
        <row r="33">
          <cell r="A33" t="str">
            <v>BJ-A300007AA</v>
          </cell>
        </row>
        <row r="34">
          <cell r="A34" t="str">
            <v>NCR-B/T17AEB</v>
          </cell>
        </row>
        <row r="35">
          <cell r="A35" t="str">
            <v>NCR-B/T12JEB</v>
          </cell>
        </row>
        <row r="36">
          <cell r="A36" t="str">
            <v>BJ-A300017AA</v>
          </cell>
        </row>
        <row r="37">
          <cell r="A37" t="str">
            <v>BJ-A300021AA</v>
          </cell>
        </row>
        <row r="38">
          <cell r="A38" t="str">
            <v>BJ-A300022AA</v>
          </cell>
        </row>
        <row r="39">
          <cell r="A39" t="str">
            <v>NCR-B/T10AEB</v>
          </cell>
        </row>
        <row r="40">
          <cell r="A40" t="str">
            <v>BJ-A300024AZ</v>
          </cell>
        </row>
        <row r="41">
          <cell r="A41" t="str">
            <v>BJ-A300047AZ</v>
          </cell>
        </row>
        <row r="42">
          <cell r="A42" t="str">
            <v>CGR-B/T54SAB</v>
          </cell>
        </row>
        <row r="43">
          <cell r="A43" t="str">
            <v>CGR-B/T51JEB</v>
          </cell>
        </row>
        <row r="44">
          <cell r="A44" t="str">
            <v>BBS</v>
          </cell>
        </row>
        <row r="45">
          <cell r="A45" t="str">
            <v>BJ-A300038AZ</v>
          </cell>
        </row>
        <row r="46">
          <cell r="A46" t="str">
            <v>NCR-B/T17SEB</v>
          </cell>
        </row>
        <row r="47">
          <cell r="A47" t="str">
            <v>CGR-B/T60SEB</v>
          </cell>
        </row>
        <row r="48">
          <cell r="A48" t="str">
            <v>NCR-B/T06SEA</v>
          </cell>
        </row>
        <row r="49">
          <cell r="A49" t="str">
            <v xml:space="preserve">BJ-A300002AZ </v>
          </cell>
        </row>
      </sheetData>
      <sheetData sheetId="1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内容"/>
      <sheetName val="原価割付"/>
      <sheetName val="検討表"/>
      <sheetName val="既存パック"/>
      <sheetName val="リスト１"/>
      <sheetName val="値上げDB"/>
      <sheetName val="値上げ設定"/>
      <sheetName val="原価シート追加方法"/>
      <sheetName val="2010上標準"/>
      <sheetName val="2010下標準"/>
      <sheetName val="2011上標準"/>
      <sheetName val="2011下標準"/>
      <sheetName val="201104当座"/>
      <sheetName val="201105当座"/>
      <sheetName val="201106当座"/>
      <sheetName val="201107当座"/>
      <sheetName val="201108当座"/>
      <sheetName val="201109当座"/>
      <sheetName val="201110当座"/>
      <sheetName val="201111当座"/>
      <sheetName val="201112当座"/>
      <sheetName val="201201当座"/>
      <sheetName val="直接経費内訳"/>
    </sheetNames>
    <sheetDataSet>
      <sheetData sheetId="0" refreshError="1"/>
      <sheetData sheetId="1" refreshError="1"/>
      <sheetData sheetId="2"/>
      <sheetData sheetId="3" refreshError="1"/>
      <sheetData sheetId="4">
        <row r="11">
          <cell r="X11" t="str">
            <v>PC</v>
          </cell>
        </row>
        <row r="12">
          <cell r="X12" t="str">
            <v>携帯電話</v>
          </cell>
        </row>
        <row r="13">
          <cell r="X13" t="str">
            <v>PDA</v>
          </cell>
        </row>
        <row r="14">
          <cell r="X14" t="str">
            <v>DSC</v>
          </cell>
        </row>
        <row r="15">
          <cell r="X15" t="str">
            <v>ｶﾑｺｰﾀﾞ</v>
          </cell>
        </row>
        <row r="16">
          <cell r="X16" t="str">
            <v>工具</v>
          </cell>
        </row>
        <row r="17">
          <cell r="X17" t="str">
            <v>ﾊﾟﾜｰｱﾌﾟﾘ</v>
          </cell>
        </row>
        <row r="18">
          <cell r="X18" t="str">
            <v>ｱｾﾝﾌﾞﾗ</v>
          </cell>
        </row>
        <row r="19">
          <cell r="X19" t="str">
            <v>その他</v>
          </cell>
        </row>
      </sheetData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概要"/>
      <sheetName val="ライン状況"/>
      <sheetName val="ライン状況(2014)"/>
      <sheetName val="円筒(2014)"/>
      <sheetName val="円筒"/>
      <sheetName val="日程計画"/>
      <sheetName val="要望"/>
      <sheetName val="PSIグラフ"/>
      <sheetName val="貼付データ"/>
      <sheetName val="生データ"/>
      <sheetName val="生データピボット"/>
      <sheetName val="在庫実績"/>
      <sheetName val="機種名"/>
      <sheetName val="製品在庫"/>
      <sheetName val="休日"/>
    </sheetNames>
    <sheetDataSet>
      <sheetData sheetId="0" refreshError="1">
        <row r="2">
          <cell r="B2">
            <v>41654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ical pricing"/>
      <sheetName val="Output to Financial Forecast"/>
      <sheetName val="LiOH Supply"/>
      <sheetName val="Quarterly"/>
      <sheetName val="POR document"/>
      <sheetName val="Panasonic material planning spr"/>
      <sheetName val="LiOH Demand"/>
      <sheetName val="LiOH Usage"/>
      <sheetName val="PENA PSI"/>
      <sheetName val="Hcell PSI"/>
      <sheetName val="Change tracker"/>
      <sheetName val="LiOH Forecast 20180621"/>
      <sheetName val="April 2018 Lithium Forecast"/>
      <sheetName val="2018Q2 PENA liOH quote for PO"/>
    </sheetNames>
    <sheetDataSet>
      <sheetData sheetId="0"/>
      <sheetData sheetId="1">
        <row r="3">
          <cell r="A3" t="str">
            <v>Header</v>
          </cell>
          <cell r="B3" t="str">
            <v>Header</v>
          </cell>
          <cell r="C3" t="str">
            <v>Header</v>
          </cell>
          <cell r="D3" t="str">
            <v>Header</v>
          </cell>
          <cell r="Y3" t="str">
            <v>Date</v>
          </cell>
          <cell r="Z3" t="str">
            <v>Date</v>
          </cell>
          <cell r="AA3" t="str">
            <v>Date</v>
          </cell>
          <cell r="AB3" t="str">
            <v>Date</v>
          </cell>
          <cell r="AC3" t="str">
            <v>Date</v>
          </cell>
          <cell r="AD3" t="str">
            <v>Date</v>
          </cell>
          <cell r="AE3" t="str">
            <v>Date</v>
          </cell>
          <cell r="AF3" t="str">
            <v>Date</v>
          </cell>
          <cell r="AG3" t="str">
            <v>Date</v>
          </cell>
          <cell r="AH3" t="str">
            <v>Date</v>
          </cell>
          <cell r="AI3" t="str">
            <v>Date</v>
          </cell>
          <cell r="AJ3" t="str">
            <v>Date</v>
          </cell>
          <cell r="AK3" t="str">
            <v>Date</v>
          </cell>
          <cell r="AL3" t="str">
            <v>Date</v>
          </cell>
          <cell r="AM3" t="str">
            <v>Date</v>
          </cell>
          <cell r="AN3" t="str">
            <v>Date</v>
          </cell>
          <cell r="AO3" t="str">
            <v>Date</v>
          </cell>
          <cell r="AP3" t="str">
            <v>Date</v>
          </cell>
          <cell r="AQ3" t="str">
            <v>Date</v>
          </cell>
          <cell r="AR3" t="str">
            <v>Date</v>
          </cell>
          <cell r="AS3" t="str">
            <v>Date</v>
          </cell>
          <cell r="AT3" t="str">
            <v>Date</v>
          </cell>
          <cell r="AU3" t="str">
            <v>Date</v>
          </cell>
          <cell r="AV3" t="str">
            <v>Date</v>
          </cell>
          <cell r="AW3" t="str">
            <v>Date</v>
          </cell>
          <cell r="AX3" t="str">
            <v>Date</v>
          </cell>
          <cell r="AY3" t="str">
            <v>Date</v>
          </cell>
          <cell r="AZ3" t="str">
            <v>Date</v>
          </cell>
          <cell r="BA3" t="str">
            <v>Date</v>
          </cell>
          <cell r="BB3" t="str">
            <v>Date</v>
          </cell>
          <cell r="BC3" t="str">
            <v>Date</v>
          </cell>
          <cell r="BD3" t="str">
            <v>Date</v>
          </cell>
          <cell r="BE3" t="str">
            <v>Date</v>
          </cell>
          <cell r="BF3" t="str">
            <v>Date</v>
          </cell>
          <cell r="BG3" t="str">
            <v>Date</v>
          </cell>
          <cell r="BH3" t="str">
            <v>Date</v>
          </cell>
          <cell r="BI3" t="str">
            <v>Date</v>
          </cell>
          <cell r="BJ3" t="str">
            <v>Date</v>
          </cell>
          <cell r="BK3" t="str">
            <v>Date</v>
          </cell>
          <cell r="BL3" t="str">
            <v>Date</v>
          </cell>
          <cell r="BM3" t="str">
            <v>Date</v>
          </cell>
          <cell r="BN3" t="str">
            <v>Date</v>
          </cell>
          <cell r="BO3" t="str">
            <v>Date</v>
          </cell>
          <cell r="BP3" t="str">
            <v>Date</v>
          </cell>
          <cell r="BQ3" t="str">
            <v>Date</v>
          </cell>
          <cell r="BR3" t="str">
            <v>Date</v>
          </cell>
          <cell r="BS3" t="str">
            <v>Date</v>
          </cell>
          <cell r="BT3" t="str">
            <v>Date</v>
          </cell>
          <cell r="BU3" t="str">
            <v>Date</v>
          </cell>
          <cell r="BV3" t="str">
            <v>Date</v>
          </cell>
          <cell r="BW3" t="str">
            <v>Date</v>
          </cell>
          <cell r="BX3" t="str">
            <v>Date</v>
          </cell>
          <cell r="BY3" t="str">
            <v>Date</v>
          </cell>
          <cell r="BZ3" t="str">
            <v>Date</v>
          </cell>
          <cell r="CA3" t="str">
            <v>Date</v>
          </cell>
          <cell r="CB3" t="str">
            <v>Date</v>
          </cell>
          <cell r="CC3" t="str">
            <v>Date</v>
          </cell>
          <cell r="CD3" t="str">
            <v>Date</v>
          </cell>
          <cell r="CE3" t="str">
            <v>Date</v>
          </cell>
          <cell r="CF3" t="str">
            <v>Date</v>
          </cell>
          <cell r="CG3" t="str">
            <v>Date</v>
          </cell>
          <cell r="CH3" t="str">
            <v>Date</v>
          </cell>
          <cell r="CI3" t="str">
            <v>Date</v>
          </cell>
          <cell r="CJ3" t="str">
            <v>Date</v>
          </cell>
          <cell r="CK3" t="str">
            <v>Date</v>
          </cell>
          <cell r="CL3" t="str">
            <v>Date</v>
          </cell>
        </row>
        <row r="4">
          <cell r="A4" t="str">
            <v>Commodity</v>
          </cell>
          <cell r="B4" t="str">
            <v>Price Type</v>
          </cell>
          <cell r="C4" t="str">
            <v>Forecast Description</v>
          </cell>
          <cell r="D4" t="str">
            <v>Destination</v>
          </cell>
          <cell r="Y4">
            <v>42614</v>
          </cell>
          <cell r="Z4">
            <v>42644</v>
          </cell>
          <cell r="AA4">
            <v>42675</v>
          </cell>
          <cell r="AB4">
            <v>42705</v>
          </cell>
          <cell r="AC4">
            <v>42736</v>
          </cell>
          <cell r="AD4">
            <v>42767</v>
          </cell>
          <cell r="AE4">
            <v>42795</v>
          </cell>
          <cell r="AF4">
            <v>42826</v>
          </cell>
          <cell r="AG4">
            <v>42856</v>
          </cell>
          <cell r="AH4">
            <v>42887</v>
          </cell>
          <cell r="AI4">
            <v>42917</v>
          </cell>
          <cell r="AJ4">
            <v>42948</v>
          </cell>
          <cell r="AK4">
            <v>42979</v>
          </cell>
          <cell r="AL4">
            <v>43009</v>
          </cell>
          <cell r="AM4">
            <v>43040</v>
          </cell>
          <cell r="AN4">
            <v>43070</v>
          </cell>
          <cell r="AO4">
            <v>43101</v>
          </cell>
          <cell r="AP4">
            <v>43132</v>
          </cell>
          <cell r="AQ4">
            <v>43160</v>
          </cell>
          <cell r="AR4">
            <v>43191</v>
          </cell>
          <cell r="AS4">
            <v>43221</v>
          </cell>
          <cell r="AT4">
            <v>43252</v>
          </cell>
          <cell r="AU4">
            <v>43282</v>
          </cell>
          <cell r="AV4">
            <v>43313</v>
          </cell>
          <cell r="AW4">
            <v>43344</v>
          </cell>
          <cell r="AX4">
            <v>43374</v>
          </cell>
          <cell r="AY4">
            <v>43405</v>
          </cell>
          <cell r="AZ4">
            <v>43435</v>
          </cell>
          <cell r="BA4">
            <v>43466</v>
          </cell>
          <cell r="BB4">
            <v>43497</v>
          </cell>
          <cell r="BC4">
            <v>43525</v>
          </cell>
          <cell r="BD4">
            <v>43556</v>
          </cell>
          <cell r="BE4">
            <v>43586</v>
          </cell>
          <cell r="BF4">
            <v>43617</v>
          </cell>
          <cell r="BG4">
            <v>43647</v>
          </cell>
          <cell r="BH4">
            <v>43678</v>
          </cell>
          <cell r="BI4">
            <v>43709</v>
          </cell>
          <cell r="BJ4">
            <v>43739</v>
          </cell>
          <cell r="BK4">
            <v>43770</v>
          </cell>
          <cell r="BL4">
            <v>43800</v>
          </cell>
          <cell r="BM4">
            <v>43831</v>
          </cell>
          <cell r="BN4">
            <v>43862</v>
          </cell>
          <cell r="BO4">
            <v>43891</v>
          </cell>
          <cell r="BP4">
            <v>43922</v>
          </cell>
          <cell r="BQ4">
            <v>43952</v>
          </cell>
          <cell r="BR4">
            <v>43983</v>
          </cell>
          <cell r="BS4">
            <v>44013</v>
          </cell>
          <cell r="BT4">
            <v>44044</v>
          </cell>
          <cell r="BU4">
            <v>44075</v>
          </cell>
          <cell r="BV4">
            <v>44105</v>
          </cell>
          <cell r="BW4">
            <v>44136</v>
          </cell>
          <cell r="BX4">
            <v>44166</v>
          </cell>
          <cell r="BY4">
            <v>44197</v>
          </cell>
          <cell r="BZ4">
            <v>44228</v>
          </cell>
          <cell r="CA4">
            <v>44256</v>
          </cell>
          <cell r="CB4">
            <v>44287</v>
          </cell>
          <cell r="CC4">
            <v>44317</v>
          </cell>
          <cell r="CD4">
            <v>44348</v>
          </cell>
          <cell r="CE4">
            <v>44378</v>
          </cell>
          <cell r="CF4">
            <v>44409</v>
          </cell>
          <cell r="CG4">
            <v>44440</v>
          </cell>
          <cell r="CH4">
            <v>44470</v>
          </cell>
          <cell r="CI4">
            <v>44501</v>
          </cell>
          <cell r="CJ4">
            <v>44531</v>
          </cell>
          <cell r="CK4">
            <v>44562</v>
          </cell>
          <cell r="CL4">
            <v>44593</v>
          </cell>
        </row>
        <row r="5">
          <cell r="A5" t="str">
            <v>Lithium</v>
          </cell>
          <cell r="B5" t="str">
            <v>Baseline</v>
          </cell>
          <cell r="C5" t="str">
            <v>Baseline</v>
          </cell>
          <cell r="D5" t="str">
            <v>PENA</v>
          </cell>
          <cell r="Y5"/>
          <cell r="Z5"/>
          <cell r="AA5"/>
          <cell r="AB5"/>
          <cell r="AC5"/>
          <cell r="AD5"/>
          <cell r="AE5"/>
          <cell r="AF5"/>
          <cell r="AG5"/>
          <cell r="AH5">
            <v>9.25</v>
          </cell>
          <cell r="AI5">
            <v>9.25</v>
          </cell>
          <cell r="AJ5">
            <v>9.25</v>
          </cell>
          <cell r="AK5">
            <v>9.25</v>
          </cell>
          <cell r="AL5">
            <v>9.25</v>
          </cell>
          <cell r="AM5">
            <v>9.25</v>
          </cell>
          <cell r="AN5">
            <v>9.25</v>
          </cell>
          <cell r="AO5">
            <v>9</v>
          </cell>
          <cell r="AP5">
            <v>9</v>
          </cell>
          <cell r="AQ5">
            <v>9</v>
          </cell>
          <cell r="AR5">
            <v>9</v>
          </cell>
          <cell r="AS5">
            <v>9</v>
          </cell>
          <cell r="AT5">
            <v>9</v>
          </cell>
          <cell r="AU5">
            <v>9</v>
          </cell>
          <cell r="AV5">
            <v>9</v>
          </cell>
          <cell r="AW5">
            <v>9</v>
          </cell>
          <cell r="AX5">
            <v>9</v>
          </cell>
          <cell r="AY5">
            <v>9</v>
          </cell>
          <cell r="AZ5">
            <v>9</v>
          </cell>
          <cell r="BA5">
            <v>8.5</v>
          </cell>
          <cell r="BB5">
            <v>8.5</v>
          </cell>
          <cell r="BC5">
            <v>8.5</v>
          </cell>
          <cell r="BD5">
            <v>8.5</v>
          </cell>
          <cell r="BE5">
            <v>8.5</v>
          </cell>
          <cell r="BF5">
            <v>8.5</v>
          </cell>
          <cell r="BG5">
            <v>8.5</v>
          </cell>
          <cell r="BH5">
            <v>8.5</v>
          </cell>
          <cell r="BI5">
            <v>8.5</v>
          </cell>
          <cell r="BJ5">
            <v>8.5</v>
          </cell>
          <cell r="BK5">
            <v>8.5</v>
          </cell>
          <cell r="BL5">
            <v>8.5</v>
          </cell>
          <cell r="BM5">
            <v>8.5</v>
          </cell>
          <cell r="BN5">
            <v>8.5</v>
          </cell>
          <cell r="BO5">
            <v>8.5</v>
          </cell>
          <cell r="BP5">
            <v>8.5</v>
          </cell>
          <cell r="BQ5">
            <v>8.5</v>
          </cell>
          <cell r="BR5">
            <v>8.5</v>
          </cell>
          <cell r="BS5">
            <v>8.5</v>
          </cell>
          <cell r="BT5">
            <v>8.5</v>
          </cell>
          <cell r="BU5">
            <v>8.5</v>
          </cell>
          <cell r="BV5">
            <v>8.5</v>
          </cell>
          <cell r="BW5">
            <v>8.5</v>
          </cell>
          <cell r="BX5"/>
          <cell r="BY5"/>
          <cell r="BZ5"/>
          <cell r="CA5"/>
          <cell r="CB5"/>
          <cell r="CC5"/>
          <cell r="CD5"/>
          <cell r="CE5"/>
          <cell r="CF5"/>
          <cell r="CG5"/>
          <cell r="CH5"/>
          <cell r="CI5"/>
          <cell r="CJ5"/>
          <cell r="CK5"/>
          <cell r="CL5"/>
        </row>
        <row r="6">
          <cell r="A6" t="str">
            <v>Lithium</v>
          </cell>
          <cell r="B6" t="str">
            <v>Actual</v>
          </cell>
          <cell r="C6" t="str">
            <v>Actual</v>
          </cell>
          <cell r="D6" t="str">
            <v>PENA</v>
          </cell>
          <cell r="Y6"/>
          <cell r="Z6"/>
          <cell r="AA6"/>
          <cell r="AB6"/>
          <cell r="AC6"/>
          <cell r="AD6"/>
          <cell r="AE6"/>
          <cell r="AF6"/>
          <cell r="AG6"/>
          <cell r="AH6">
            <v>9.58</v>
          </cell>
          <cell r="AI6">
            <v>10.84</v>
          </cell>
          <cell r="AJ6">
            <v>8.4499999999999993</v>
          </cell>
          <cell r="AK6">
            <v>10.23</v>
          </cell>
          <cell r="AL6">
            <v>9.8000000000000007</v>
          </cell>
          <cell r="AM6">
            <v>9.8000000000000007</v>
          </cell>
          <cell r="AN6">
            <v>9.8000000000000007</v>
          </cell>
          <cell r="AO6">
            <v>10.46</v>
          </cell>
          <cell r="AP6">
            <v>10.46</v>
          </cell>
          <cell r="AQ6">
            <v>10.46</v>
          </cell>
          <cell r="AR6">
            <v>9.8699999999999992</v>
          </cell>
          <cell r="AS6">
            <v>9.8699999999999992</v>
          </cell>
          <cell r="AT6">
            <v>9.8699999999999992</v>
          </cell>
          <cell r="AU6">
            <v>10.56</v>
          </cell>
          <cell r="AV6">
            <v>0</v>
          </cell>
          <cell r="AW6">
            <v>0</v>
          </cell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/>
          <cell r="CH6"/>
          <cell r="CI6"/>
          <cell r="CJ6"/>
          <cell r="CK6"/>
          <cell r="CL6"/>
        </row>
        <row r="7">
          <cell r="A7" t="str">
            <v>Lithium</v>
          </cell>
          <cell r="B7" t="str">
            <v>Forecast</v>
          </cell>
          <cell r="C7" t="str">
            <v>Weighted average per kg price - all sources</v>
          </cell>
          <cell r="D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>
            <v>11.426030160226203</v>
          </cell>
          <cell r="AP7">
            <v>11.056233766233769</v>
          </cell>
          <cell r="AQ7">
            <v>11.830434919634417</v>
          </cell>
          <cell r="AR7">
            <v>11.507627118644066</v>
          </cell>
          <cell r="AS7">
            <v>12.350689655172413</v>
          </cell>
          <cell r="AT7">
            <v>11.561612903225807</v>
          </cell>
          <cell r="AU7">
            <v>10.983712737127371</v>
          </cell>
          <cell r="AV7">
            <v>12.075419664268587</v>
          </cell>
          <cell r="AW7">
            <v>12.00940251572327</v>
          </cell>
          <cell r="AX7">
            <v>12.43006501182033</v>
          </cell>
          <cell r="AY7">
            <v>12.646302784993656</v>
          </cell>
          <cell r="AZ7">
            <v>12.57222582263198</v>
          </cell>
          <cell r="BA7">
            <v>12.997193345261582</v>
          </cell>
          <cell r="BB7">
            <v>12.997193345261582</v>
          </cell>
          <cell r="BC7">
            <v>12.997193345261582</v>
          </cell>
          <cell r="BD7">
            <v>12.997193345261582</v>
          </cell>
          <cell r="BE7">
            <v>12.997193345261582</v>
          </cell>
          <cell r="BF7">
            <v>12.997193345261582</v>
          </cell>
          <cell r="BG7">
            <v>12.786713899959091</v>
          </cell>
          <cell r="BH7">
            <v>12.786713899959091</v>
          </cell>
          <cell r="BI7">
            <v>12.786713899959091</v>
          </cell>
          <cell r="BJ7">
            <v>12.786713899959091</v>
          </cell>
          <cell r="BK7">
            <v>12.786713899959091</v>
          </cell>
          <cell r="BL7">
            <v>12.786713899959091</v>
          </cell>
          <cell r="BM7">
            <v>12.734616220872436</v>
          </cell>
          <cell r="BN7">
            <v>12.792516950353907</v>
          </cell>
          <cell r="BO7">
            <v>12.792516950353907</v>
          </cell>
          <cell r="BP7">
            <v>12.792516950353907</v>
          </cell>
          <cell r="BQ7">
            <v>12.792516950353907</v>
          </cell>
          <cell r="BR7">
            <v>12.792516950353907</v>
          </cell>
          <cell r="BS7">
            <v>12.792516950353907</v>
          </cell>
          <cell r="BT7">
            <v>12.792516950353907</v>
          </cell>
          <cell r="BU7">
            <v>12.792516950353907</v>
          </cell>
          <cell r="BV7">
            <v>12.792516950353907</v>
          </cell>
          <cell r="BW7">
            <v>12.792516950353907</v>
          </cell>
          <cell r="BX7">
            <v>12.792516950353907</v>
          </cell>
          <cell r="BY7">
            <v>13.542491439774771</v>
          </cell>
          <cell r="BZ7">
            <v>13.542491439774771</v>
          </cell>
          <cell r="CA7">
            <v>13.542491439774771</v>
          </cell>
          <cell r="CB7">
            <v>13.542491439774771</v>
          </cell>
          <cell r="CC7">
            <v>13.542491439774771</v>
          </cell>
          <cell r="CD7">
            <v>13.542491439774771</v>
          </cell>
          <cell r="CE7">
            <v>13.542491439774771</v>
          </cell>
          <cell r="CF7">
            <v>13.542491439774771</v>
          </cell>
          <cell r="CG7">
            <v>13.542491439774771</v>
          </cell>
          <cell r="CH7">
            <v>13.542491439774771</v>
          </cell>
          <cell r="CI7">
            <v>13.542491439774771</v>
          </cell>
          <cell r="CJ7">
            <v>13.542491439774771</v>
          </cell>
          <cell r="CK7">
            <v>0</v>
          </cell>
          <cell r="CL7">
            <v>0</v>
          </cell>
        </row>
        <row r="8">
          <cell r="A8" t="str">
            <v>Lithium</v>
          </cell>
          <cell r="B8" t="str">
            <v>Forecast</v>
          </cell>
          <cell r="C8" t="str">
            <v>Weighted average per kg price - PENA</v>
          </cell>
          <cell r="D8" t="str">
            <v>PENA</v>
          </cell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>
            <v>8.4499999999999993</v>
          </cell>
          <cell r="AP8">
            <v>8.4499999999999993</v>
          </cell>
          <cell r="AQ8">
            <v>9.6480660858632845</v>
          </cell>
          <cell r="AR8">
            <v>8.4499999999999993</v>
          </cell>
          <cell r="AS8">
            <v>12.372871346887958</v>
          </cell>
          <cell r="AT8">
            <v>11.741298103198135</v>
          </cell>
          <cell r="AU8">
            <v>10.983712737127371</v>
          </cell>
          <cell r="AV8">
            <v>11.705792645717157</v>
          </cell>
          <cell r="AW8">
            <v>11.508774922588485</v>
          </cell>
          <cell r="AX8">
            <v>11.814869695917162</v>
          </cell>
          <cell r="AY8">
            <v>11.835795204826399</v>
          </cell>
          <cell r="AZ8">
            <v>11.790992152779996</v>
          </cell>
          <cell r="BA8">
            <v>12.280491188129552</v>
          </cell>
          <cell r="BB8">
            <v>12.292064114258476</v>
          </cell>
          <cell r="BC8">
            <v>12.28050927853058</v>
          </cell>
          <cell r="BD8">
            <v>12.216817849275712</v>
          </cell>
          <cell r="BE8">
            <v>12.243878802698479</v>
          </cell>
          <cell r="BF8">
            <v>12.273055108217692</v>
          </cell>
          <cell r="BG8">
            <v>12.456402224937078</v>
          </cell>
          <cell r="BH8">
            <v>12.488863538866823</v>
          </cell>
          <cell r="BI8">
            <v>12.500581203776038</v>
          </cell>
          <cell r="BJ8">
            <v>12.457250392562159</v>
          </cell>
          <cell r="BK8">
            <v>12.509022842526383</v>
          </cell>
          <cell r="BL8">
            <v>12.506104778504024</v>
          </cell>
          <cell r="BM8">
            <v>11.83816752935995</v>
          </cell>
          <cell r="BN8">
            <v>12.136510369618886</v>
          </cell>
          <cell r="BO8">
            <v>12.344260865692524</v>
          </cell>
          <cell r="BP8">
            <v>12.358855758076649</v>
          </cell>
          <cell r="BQ8">
            <v>12.409738711638848</v>
          </cell>
          <cell r="BR8">
            <v>12.800970915341207</v>
          </cell>
          <cell r="BS8">
            <v>12.436792009817211</v>
          </cell>
          <cell r="BT8">
            <v>12.397364445004223</v>
          </cell>
          <cell r="BU8">
            <v>12.482845341883404</v>
          </cell>
          <cell r="BV8">
            <v>12.460735319941707</v>
          </cell>
          <cell r="BW8">
            <v>12.86900598630656</v>
          </cell>
          <cell r="BX8">
            <v>12.808083557522052</v>
          </cell>
          <cell r="BY8">
            <v>13.270967128793943</v>
          </cell>
          <cell r="BZ8">
            <v>13.270967128793943</v>
          </cell>
          <cell r="CA8">
            <v>13.270967128793943</v>
          </cell>
          <cell r="CB8">
            <v>13.270967128793943</v>
          </cell>
          <cell r="CC8">
            <v>13.270967128793943</v>
          </cell>
          <cell r="CD8">
            <v>13.270967128793943</v>
          </cell>
          <cell r="CE8">
            <v>13.270967128793943</v>
          </cell>
          <cell r="CF8">
            <v>13.270967128793943</v>
          </cell>
          <cell r="CG8">
            <v>13.270967128793943</v>
          </cell>
          <cell r="CH8">
            <v>13.270967128793943</v>
          </cell>
          <cell r="CI8">
            <v>13.270967128793943</v>
          </cell>
          <cell r="CJ8">
            <v>13.270967128793943</v>
          </cell>
          <cell r="CK8">
            <v>0</v>
          </cell>
          <cell r="CL8">
            <v>0</v>
          </cell>
        </row>
        <row r="9">
          <cell r="A9" t="str">
            <v>Lithium</v>
          </cell>
          <cell r="B9" t="str">
            <v>Forecast</v>
          </cell>
          <cell r="C9" t="str">
            <v>Weighted average per kg price - outside PENA</v>
          </cell>
          <cell r="D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>
            <v>12.365628344573564</v>
          </cell>
          <cell r="AP9">
            <v>14.096979275084976</v>
          </cell>
          <cell r="AQ9">
            <v>14.68</v>
          </cell>
          <cell r="AR9">
            <v>14.68</v>
          </cell>
          <cell r="AS9">
            <v>12.489999999999997</v>
          </cell>
          <cell r="AT9">
            <v>12.489999999999997</v>
          </cell>
          <cell r="AU9">
            <v>10.983712737127371</v>
          </cell>
          <cell r="AV9">
            <v>14.68</v>
          </cell>
          <cell r="AW9">
            <v>15.25</v>
          </cell>
          <cell r="AX9">
            <v>15.25</v>
          </cell>
          <cell r="AY9">
            <v>15.25</v>
          </cell>
          <cell r="AZ9">
            <v>15.25</v>
          </cell>
          <cell r="BA9">
            <v>14.257193469931275</v>
          </cell>
          <cell r="BB9">
            <v>14.330234705301416</v>
          </cell>
          <cell r="BC9">
            <v>14.257299658472746</v>
          </cell>
          <cell r="BD9">
            <v>13.987449583784969</v>
          </cell>
          <cell r="BE9">
            <v>14.08129163958138</v>
          </cell>
          <cell r="BF9">
            <v>14.215429286055166</v>
          </cell>
          <cell r="BG9">
            <v>13.403274534233523</v>
          </cell>
          <cell r="BH9">
            <v>13.457509761735977</v>
          </cell>
          <cell r="BI9">
            <v>13.48303358709869</v>
          </cell>
          <cell r="BJ9">
            <v>13.404454321002209</v>
          </cell>
          <cell r="BK9">
            <v>13.504126988185236</v>
          </cell>
          <cell r="BL9">
            <v>13.496547700908078</v>
          </cell>
          <cell r="BM9">
            <v>14.223218660959951</v>
          </cell>
          <cell r="BN9">
            <v>14.118082139635792</v>
          </cell>
          <cell r="BO9">
            <v>13.952504486708429</v>
          </cell>
          <cell r="BP9">
            <v>13.937307995632596</v>
          </cell>
          <cell r="BQ9">
            <v>13.879186362585632</v>
          </cell>
          <cell r="BR9">
            <v>15</v>
          </cell>
          <cell r="BS9">
            <v>13.844565991376523</v>
          </cell>
          <cell r="BT9">
            <v>13.894113172395762</v>
          </cell>
          <cell r="BU9">
            <v>13.778469703368017</v>
          </cell>
          <cell r="BV9">
            <v>13.811420369517281</v>
          </cell>
          <cell r="BW9">
            <v>15</v>
          </cell>
          <cell r="BX9">
            <v>15</v>
          </cell>
          <cell r="BY9">
            <v>14.195958385103467</v>
          </cell>
          <cell r="BZ9">
            <v>14.195958385103467</v>
          </cell>
          <cell r="CA9">
            <v>14.195958385103467</v>
          </cell>
          <cell r="CB9">
            <v>14.195958385103467</v>
          </cell>
          <cell r="CC9">
            <v>14.195958385103467</v>
          </cell>
          <cell r="CD9">
            <v>14.195958385103467</v>
          </cell>
          <cell r="CE9">
            <v>14.195958385103467</v>
          </cell>
          <cell r="CF9">
            <v>14.195958385103467</v>
          </cell>
          <cell r="CG9">
            <v>14.195958385103467</v>
          </cell>
          <cell r="CH9">
            <v>14.195958385103467</v>
          </cell>
          <cell r="CI9">
            <v>14.195958385103467</v>
          </cell>
          <cell r="CJ9">
            <v>14.195958385103467</v>
          </cell>
          <cell r="CK9">
            <v>0</v>
          </cell>
          <cell r="CL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mish Sivaramakrishnan" refreshedDate="43648.449508101854" createdVersion="6" refreshedVersion="6" minRefreshableVersion="3" recordCount="756" xr:uid="{00000000-000A-0000-FFFF-FFFFE2000000}">
  <cacheSource type="worksheet">
    <worksheetSource name="ConsolidatedCommodityForecastWithActuals"/>
  </cacheSource>
  <cacheFields count="4">
    <cacheField name="Date" numFmtId="14">
      <sharedItems containsSemiMixedTypes="0" containsNonDate="0" containsDate="1" containsString="0" minDate="2016-10-01T00:00:00" maxDate="2021-12-02T00:00:00" count="63"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</sharedItems>
    </cacheField>
    <cacheField name="Commodity" numFmtId="0">
      <sharedItems count="6">
        <s v="Nickel"/>
        <s v="Cobalt"/>
        <s v="Copper"/>
        <s v="Aluminum"/>
        <s v="JPY/USD"/>
        <s v="Lithium"/>
      </sharedItems>
    </cacheField>
    <cacheField name="Value" numFmtId="0">
      <sharedItems containsSemiMixedTypes="0" containsString="0" containsNumber="1" minValue="0" maxValue="116.08109677419353"/>
    </cacheField>
    <cacheField name="Baseline or Actual" numFmtId="0">
      <sharedItems count="2">
        <s v="Actual"/>
        <s v="Base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6">
  <r>
    <x v="0"/>
    <x v="0"/>
    <n v="10.266428571428573"/>
    <x v="0"/>
  </r>
  <r>
    <x v="0"/>
    <x v="1"/>
    <n v="28.395476190476188"/>
    <x v="0"/>
  </r>
  <r>
    <x v="0"/>
    <x v="2"/>
    <n v="4.7321428571428577"/>
    <x v="0"/>
  </r>
  <r>
    <x v="0"/>
    <x v="3"/>
    <n v="1.6639523809523813"/>
    <x v="0"/>
  </r>
  <r>
    <x v="0"/>
    <x v="4"/>
    <n v="103.66248387096773"/>
    <x v="0"/>
  </r>
  <r>
    <x v="0"/>
    <x v="5"/>
    <n v="0"/>
    <x v="0"/>
  </r>
  <r>
    <x v="1"/>
    <x v="0"/>
    <n v="11.142954545454547"/>
    <x v="0"/>
  </r>
  <r>
    <x v="1"/>
    <x v="1"/>
    <n v="29.486363636363638"/>
    <x v="0"/>
  </r>
  <r>
    <x v="1"/>
    <x v="2"/>
    <n v="5.4432499999999999"/>
    <x v="0"/>
  </r>
  <r>
    <x v="1"/>
    <x v="3"/>
    <n v="1.7352954545454544"/>
    <x v="0"/>
  </r>
  <r>
    <x v="1"/>
    <x v="4"/>
    <n v="108.33879999999999"/>
    <x v="0"/>
  </r>
  <r>
    <x v="1"/>
    <x v="5"/>
    <n v="0"/>
    <x v="0"/>
  </r>
  <r>
    <x v="2"/>
    <x v="0"/>
    <n v="11.013249999999998"/>
    <x v="0"/>
  </r>
  <r>
    <x v="2"/>
    <x v="1"/>
    <n v="31.788"/>
    <x v="0"/>
  </r>
  <r>
    <x v="2"/>
    <x v="2"/>
    <n v="5.6662499999999998"/>
    <x v="0"/>
  </r>
  <r>
    <x v="2"/>
    <x v="3"/>
    <n v="1.7306249999999999"/>
    <x v="0"/>
  </r>
  <r>
    <x v="2"/>
    <x v="4"/>
    <n v="116.08109677419353"/>
    <x v="0"/>
  </r>
  <r>
    <x v="2"/>
    <x v="5"/>
    <n v="0"/>
    <x v="0"/>
  </r>
  <r>
    <x v="3"/>
    <x v="0"/>
    <n v="9.9842857142857131"/>
    <x v="0"/>
  </r>
  <r>
    <x v="3"/>
    <x v="1"/>
    <n v="34.961904761904762"/>
    <x v="0"/>
  </r>
  <r>
    <x v="3"/>
    <x v="2"/>
    <n v="5.7374285714285715"/>
    <x v="0"/>
  </r>
  <r>
    <x v="3"/>
    <x v="3"/>
    <n v="1.7907857142857144"/>
    <x v="0"/>
  </r>
  <r>
    <x v="3"/>
    <x v="4"/>
    <n v="115.15183870967743"/>
    <x v="0"/>
  </r>
  <r>
    <x v="3"/>
    <x v="5"/>
    <n v="0"/>
    <x v="0"/>
  </r>
  <r>
    <x v="4"/>
    <x v="0"/>
    <n v="10.6195"/>
    <x v="0"/>
  </r>
  <r>
    <x v="4"/>
    <x v="1"/>
    <n v="43.232500000000002"/>
    <x v="0"/>
  </r>
  <r>
    <x v="4"/>
    <x v="2"/>
    <n v="5.9415500000000012"/>
    <x v="0"/>
  </r>
  <r>
    <x v="4"/>
    <x v="3"/>
    <n v="1.8568000000000005"/>
    <x v="0"/>
  </r>
  <r>
    <x v="4"/>
    <x v="4"/>
    <n v="112.91917857142859"/>
    <x v="0"/>
  </r>
  <r>
    <x v="4"/>
    <x v="5"/>
    <n v="0"/>
    <x v="0"/>
  </r>
  <r>
    <x v="5"/>
    <x v="0"/>
    <n v="10.230434782608693"/>
    <x v="0"/>
  </r>
  <r>
    <x v="5"/>
    <x v="1"/>
    <n v="52.995652173913037"/>
    <x v="0"/>
  </r>
  <r>
    <x v="5"/>
    <x v="2"/>
    <n v="5.8215217391304339"/>
    <x v="0"/>
  </r>
  <r>
    <x v="5"/>
    <x v="3"/>
    <n v="1.901565217391304"/>
    <x v="0"/>
  </r>
  <r>
    <x v="5"/>
    <x v="4"/>
    <n v="113.027475"/>
    <x v="0"/>
  </r>
  <r>
    <x v="5"/>
    <x v="5"/>
    <n v="0"/>
    <x v="0"/>
  </r>
  <r>
    <x v="6"/>
    <x v="0"/>
    <n v="9.6686111111111099"/>
    <x v="0"/>
  </r>
  <r>
    <x v="6"/>
    <x v="1"/>
    <n v="55.555833333333332"/>
    <x v="0"/>
  </r>
  <r>
    <x v="6"/>
    <x v="2"/>
    <n v="5.6976666666666667"/>
    <x v="0"/>
  </r>
  <r>
    <x v="6"/>
    <x v="3"/>
    <n v="1.9309444444444448"/>
    <x v="0"/>
  </r>
  <r>
    <x v="6"/>
    <x v="4"/>
    <n v="110.17842633333333"/>
    <x v="0"/>
  </r>
  <r>
    <x v="6"/>
    <x v="5"/>
    <n v="0"/>
    <x v="0"/>
  </r>
  <r>
    <x v="7"/>
    <x v="0"/>
    <n v="9.154285714285713"/>
    <x v="0"/>
  </r>
  <r>
    <x v="7"/>
    <x v="1"/>
    <n v="54.916904761904767"/>
    <x v="0"/>
  </r>
  <r>
    <x v="7"/>
    <x v="2"/>
    <n v="5.5915000000000008"/>
    <x v="0"/>
  </r>
  <r>
    <x v="7"/>
    <x v="3"/>
    <n v="1.9141428571428574"/>
    <x v="0"/>
  </r>
  <r>
    <x v="7"/>
    <x v="4"/>
    <n v="112.20565032258067"/>
    <x v="0"/>
  </r>
  <r>
    <x v="7"/>
    <x v="5"/>
    <n v="0"/>
    <x v="0"/>
  </r>
  <r>
    <x v="8"/>
    <x v="0"/>
    <n v="8.9306818181818173"/>
    <x v="0"/>
  </r>
  <r>
    <x v="8"/>
    <x v="1"/>
    <n v="57.69113636363636"/>
    <x v="0"/>
  </r>
  <r>
    <x v="8"/>
    <x v="2"/>
    <n v="5.6994772727272736"/>
    <x v="0"/>
  </r>
  <r>
    <x v="8"/>
    <x v="3"/>
    <n v="1.8866136363636363"/>
    <x v="0"/>
  </r>
  <r>
    <x v="8"/>
    <x v="4"/>
    <n v="110.85708433333333"/>
    <x v="0"/>
  </r>
  <r>
    <x v="8"/>
    <x v="5"/>
    <n v="9.58"/>
    <x v="0"/>
  </r>
  <r>
    <x v="9"/>
    <x v="0"/>
    <n v="9.4816666666666638"/>
    <x v="0"/>
  </r>
  <r>
    <x v="9"/>
    <x v="1"/>
    <n v="58.916666666666664"/>
    <x v="0"/>
  </r>
  <r>
    <x v="9"/>
    <x v="2"/>
    <n v="5.9785952380952372"/>
    <x v="0"/>
  </r>
  <r>
    <x v="9"/>
    <x v="3"/>
    <n v="1.9036190476190475"/>
    <x v="0"/>
  </r>
  <r>
    <x v="9"/>
    <x v="4"/>
    <n v="112.32489296774196"/>
    <x v="0"/>
  </r>
  <r>
    <x v="9"/>
    <x v="5"/>
    <n v="10.84"/>
    <x v="0"/>
  </r>
  <r>
    <x v="10"/>
    <x v="0"/>
    <n v="10.852954545454548"/>
    <x v="0"/>
  </r>
  <r>
    <x v="10"/>
    <x v="1"/>
    <n v="58.213636363636368"/>
    <x v="0"/>
  </r>
  <r>
    <x v="10"/>
    <x v="2"/>
    <n v="6.4781818181818176"/>
    <x v="0"/>
  </r>
  <r>
    <x v="10"/>
    <x v="3"/>
    <n v="2.0300909090909092"/>
    <x v="0"/>
  </r>
  <r>
    <x v="10"/>
    <x v="4"/>
    <n v="109.78416861290327"/>
    <x v="0"/>
  </r>
  <r>
    <x v="10"/>
    <x v="5"/>
    <n v="8.4499999999999993"/>
    <x v="0"/>
  </r>
  <r>
    <x v="11"/>
    <x v="0"/>
    <n v="11.23357142857143"/>
    <x v="0"/>
  </r>
  <r>
    <x v="11"/>
    <x v="1"/>
    <n v="60.295238095238098"/>
    <x v="0"/>
  </r>
  <r>
    <x v="11"/>
    <x v="2"/>
    <n v="6.5831904761904765"/>
    <x v="0"/>
  </r>
  <r>
    <x v="11"/>
    <x v="3"/>
    <n v="2.1004761904761904"/>
    <x v="0"/>
  </r>
  <r>
    <x v="11"/>
    <x v="4"/>
    <n v="110.6759204"/>
    <x v="0"/>
  </r>
  <r>
    <x v="11"/>
    <x v="5"/>
    <n v="10.23"/>
    <x v="0"/>
  </r>
  <r>
    <x v="12"/>
    <x v="0"/>
    <n v="11.325000000000001"/>
    <x v="0"/>
  </r>
  <r>
    <x v="12"/>
    <x v="1"/>
    <n v="59.954545454545453"/>
    <x v="0"/>
  </r>
  <r>
    <x v="12"/>
    <x v="2"/>
    <n v="6.7973863636363641"/>
    <x v="0"/>
  </r>
  <r>
    <x v="12"/>
    <x v="3"/>
    <n v="2.1304090909090907"/>
    <x v="0"/>
  </r>
  <r>
    <x v="12"/>
    <x v="4"/>
    <n v="112.92220329032257"/>
    <x v="0"/>
  </r>
  <r>
    <x v="12"/>
    <x v="5"/>
    <n v="9.8000000000000007"/>
    <x v="0"/>
  </r>
  <r>
    <x v="13"/>
    <x v="0"/>
    <n v="11.992727272727272"/>
    <x v="0"/>
  </r>
  <r>
    <x v="13"/>
    <x v="1"/>
    <n v="62.272727272727273"/>
    <x v="0"/>
  </r>
  <r>
    <x v="13"/>
    <x v="2"/>
    <n v="6.8255681818181815"/>
    <x v="0"/>
  </r>
  <r>
    <x v="13"/>
    <x v="3"/>
    <n v="2.1010227272727273"/>
    <x v="0"/>
  </r>
  <r>
    <x v="13"/>
    <x v="4"/>
    <n v="112.81841936666669"/>
    <x v="0"/>
  </r>
  <r>
    <x v="13"/>
    <x v="5"/>
    <n v="9.8000000000000007"/>
    <x v="0"/>
  </r>
  <r>
    <x v="14"/>
    <x v="0"/>
    <n v="11.409210526315789"/>
    <x v="0"/>
  </r>
  <r>
    <x v="14"/>
    <x v="1"/>
    <n v="72.589473684210532"/>
    <x v="0"/>
  </r>
  <r>
    <x v="14"/>
    <x v="2"/>
    <n v="6.8011578947368427"/>
    <x v="0"/>
  </r>
  <r>
    <x v="14"/>
    <x v="3"/>
    <n v="2.0707368421052634"/>
    <x v="0"/>
  </r>
  <r>
    <x v="14"/>
    <x v="4"/>
    <n v="112.90627016129035"/>
    <x v="0"/>
  </r>
  <r>
    <x v="14"/>
    <x v="5"/>
    <n v="9.8000000000000007"/>
    <x v="0"/>
  </r>
  <r>
    <x v="15"/>
    <x v="0"/>
    <n v="12.88022727272727"/>
    <x v="0"/>
  </r>
  <r>
    <x v="15"/>
    <x v="1"/>
    <n v="77.75"/>
    <x v="0"/>
  </r>
  <r>
    <x v="15"/>
    <x v="2"/>
    <n v="7.0802954545454551"/>
    <x v="0"/>
  </r>
  <r>
    <x v="15"/>
    <x v="3"/>
    <n v="2.2145000000000001"/>
    <x v="0"/>
  </r>
  <r>
    <x v="15"/>
    <x v="4"/>
    <n v="110.98200632258065"/>
    <x v="0"/>
  </r>
  <r>
    <x v="15"/>
    <x v="5"/>
    <n v="10.46"/>
    <x v="0"/>
  </r>
  <r>
    <x v="16"/>
    <x v="0"/>
    <n v="13.576750000000001"/>
    <x v="0"/>
  </r>
  <r>
    <x v="16"/>
    <x v="1"/>
    <n v="81.125"/>
    <x v="0"/>
  </r>
  <r>
    <x v="16"/>
    <x v="2"/>
    <n v="7.0018000000000011"/>
    <x v="0"/>
  </r>
  <r>
    <x v="16"/>
    <x v="3"/>
    <n v="2.1849250000000007"/>
    <x v="0"/>
  </r>
  <r>
    <x v="16"/>
    <x v="4"/>
    <n v="107.94505882142857"/>
    <x v="0"/>
  </r>
  <r>
    <x v="16"/>
    <x v="5"/>
    <n v="10.46"/>
    <x v="0"/>
  </r>
  <r>
    <x v="17"/>
    <x v="0"/>
    <n v="13.40357142857143"/>
    <x v="0"/>
  </r>
  <r>
    <x v="17"/>
    <x v="1"/>
    <n v="88"/>
    <x v="0"/>
  </r>
  <r>
    <x v="17"/>
    <x v="2"/>
    <n v="6.7957619047619042"/>
    <x v="0"/>
  </r>
  <r>
    <x v="17"/>
    <x v="3"/>
    <n v="2.0765238095238097"/>
    <x v="0"/>
  </r>
  <r>
    <x v="17"/>
    <x v="4"/>
    <n v="106.00851612903223"/>
    <x v="0"/>
  </r>
  <r>
    <x v="17"/>
    <x v="5"/>
    <n v="10.46"/>
    <x v="0"/>
  </r>
  <r>
    <x v="18"/>
    <x v="0"/>
    <n v="13.934500000000003"/>
    <x v="0"/>
  </r>
  <r>
    <x v="18"/>
    <x v="1"/>
    <n v="90.862499999999997"/>
    <x v="0"/>
  </r>
  <r>
    <x v="18"/>
    <x v="2"/>
    <n v="6.8385499999999997"/>
    <x v="0"/>
  </r>
  <r>
    <x v="18"/>
    <x v="3"/>
    <n v="2.2464"/>
    <x v="0"/>
  </r>
  <r>
    <x v="18"/>
    <x v="4"/>
    <n v="107.58726666666666"/>
    <x v="0"/>
  </r>
  <r>
    <x v="18"/>
    <x v="5"/>
    <n v="9.8699999999999992"/>
    <x v="0"/>
  </r>
  <r>
    <x v="19"/>
    <x v="0"/>
    <n v="14.35642857142857"/>
    <x v="0"/>
  </r>
  <r>
    <x v="19"/>
    <x v="1"/>
    <n v="90.44047619047619"/>
    <x v="0"/>
  </r>
  <r>
    <x v="19"/>
    <x v="2"/>
    <n v="6.821761904761904"/>
    <x v="0"/>
  </r>
  <r>
    <x v="19"/>
    <x v="3"/>
    <n v="2.2905476190476186"/>
    <x v="0"/>
  </r>
  <r>
    <x v="19"/>
    <x v="4"/>
    <n v="109.68180351612902"/>
    <x v="0"/>
  </r>
  <r>
    <x v="19"/>
    <x v="5"/>
    <n v="9.8699999999999992"/>
    <x v="0"/>
  </r>
  <r>
    <x v="20"/>
    <x v="0"/>
    <n v="15.11095238095238"/>
    <x v="0"/>
  </r>
  <r>
    <x v="20"/>
    <x v="1"/>
    <n v="81.849999999999994"/>
    <x v="0"/>
  </r>
  <r>
    <x v="20"/>
    <x v="2"/>
    <n v="6.9547857142857143"/>
    <x v="0"/>
  </r>
  <r>
    <x v="20"/>
    <x v="3"/>
    <n v="2.2402857142857138"/>
    <x v="0"/>
  </r>
  <r>
    <x v="20"/>
    <x v="4"/>
    <n v="110.04283153333331"/>
    <x v="0"/>
  </r>
  <r>
    <x v="20"/>
    <x v="5"/>
    <n v="9.8699999999999992"/>
    <x v="0"/>
  </r>
  <r>
    <x v="21"/>
    <x v="0"/>
    <n v="13.772045454545456"/>
    <x v="0"/>
  </r>
  <r>
    <x v="21"/>
    <x v="1"/>
    <n v="70.943181818181813"/>
    <x v="0"/>
  </r>
  <r>
    <x v="21"/>
    <x v="2"/>
    <n v="6.2481818181818172"/>
    <x v="0"/>
  </r>
  <r>
    <x v="21"/>
    <x v="3"/>
    <n v="2.0989318181818182"/>
    <x v="0"/>
  </r>
  <r>
    <x v="21"/>
    <x v="4"/>
    <n v="111.39520116129033"/>
    <x v="0"/>
  </r>
  <r>
    <x v="21"/>
    <x v="5"/>
    <n v="10.56"/>
    <x v="0"/>
  </r>
  <r>
    <x v="22"/>
    <x v="0"/>
    <n v="13.432954545454548"/>
    <x v="0"/>
  </r>
  <r>
    <x v="22"/>
    <x v="1"/>
    <n v="63.413636363636357"/>
    <x v="0"/>
  </r>
  <r>
    <x v="22"/>
    <x v="2"/>
    <n v="6.0397499999999988"/>
    <x v="0"/>
  </r>
  <r>
    <x v="22"/>
    <x v="3"/>
    <n v="2.0455000000000005"/>
    <x v="0"/>
  </r>
  <r>
    <x v="22"/>
    <x v="4"/>
    <n v="111.01637293548387"/>
    <x v="0"/>
  </r>
  <r>
    <x v="22"/>
    <x v="5"/>
    <n v="11.705792645717157"/>
    <x v="0"/>
  </r>
  <r>
    <x v="23"/>
    <x v="0"/>
    <n v="12.527249999999999"/>
    <x v="0"/>
  </r>
  <r>
    <x v="23"/>
    <x v="1"/>
    <n v="62.524999999999999"/>
    <x v="0"/>
  </r>
  <r>
    <x v="23"/>
    <x v="2"/>
    <n v="6.0200249999999995"/>
    <x v="0"/>
  </r>
  <r>
    <x v="23"/>
    <x v="3"/>
    <n v="2.0230000000000001"/>
    <x v="0"/>
  </r>
  <r>
    <x v="23"/>
    <x v="4"/>
    <n v="112.01632839999999"/>
    <x v="0"/>
  </r>
  <r>
    <x v="23"/>
    <x v="5"/>
    <n v="11.508774922588485"/>
    <x v="0"/>
  </r>
  <r>
    <x v="24"/>
    <x v="0"/>
    <n v="12.327173913043477"/>
    <x v="0"/>
  </r>
  <r>
    <x v="24"/>
    <x v="1"/>
    <n v="59.109130434782607"/>
    <x v="0"/>
  </r>
  <r>
    <x v="24"/>
    <x v="2"/>
    <n v="6.215891304347827"/>
    <x v="0"/>
  </r>
  <r>
    <x v="24"/>
    <x v="3"/>
    <n v="2.0341739130434782"/>
    <x v="0"/>
  </r>
  <r>
    <x v="24"/>
    <x v="4"/>
    <n v="112.75046122580646"/>
    <x v="0"/>
  </r>
  <r>
    <x v="24"/>
    <x v="5"/>
    <n v="11.814869695917162"/>
    <x v="0"/>
  </r>
  <r>
    <x v="25"/>
    <x v="0"/>
    <n v="11.253409090909091"/>
    <x v="0"/>
  </r>
  <r>
    <x v="25"/>
    <x v="1"/>
    <n v="53.261363636363633"/>
    <x v="0"/>
  </r>
  <r>
    <x v="25"/>
    <x v="2"/>
    <n v="6.1930000000000005"/>
    <x v="0"/>
  </r>
  <r>
    <x v="25"/>
    <x v="3"/>
    <n v="1.9377500000000003"/>
    <x v="0"/>
  </r>
  <r>
    <x v="25"/>
    <x v="4"/>
    <n v="113.28775479999999"/>
    <x v="0"/>
  </r>
  <r>
    <x v="25"/>
    <x v="5"/>
    <n v="11.835795204826399"/>
    <x v="0"/>
  </r>
  <r>
    <x v="26"/>
    <x v="0"/>
    <n v="10.836842105263157"/>
    <x v="0"/>
  </r>
  <r>
    <x v="26"/>
    <x v="1"/>
    <n v="55.289473684210527"/>
    <x v="0"/>
  </r>
  <r>
    <x v="26"/>
    <x v="2"/>
    <n v="6.0942105263157886"/>
    <x v="0"/>
  </r>
  <r>
    <x v="26"/>
    <x v="3"/>
    <n v="1.9314473684210534"/>
    <x v="0"/>
  </r>
  <r>
    <x v="26"/>
    <x v="4"/>
    <n v="112.18902029032259"/>
    <x v="0"/>
  </r>
  <r>
    <x v="26"/>
    <x v="5"/>
    <n v="11.790992152779996"/>
    <x v="0"/>
  </r>
  <r>
    <x v="27"/>
    <x v="0"/>
    <n v="11.454545454545455"/>
    <x v="0"/>
  </r>
  <r>
    <x v="27"/>
    <x v="1"/>
    <n v="39.340909090909093"/>
    <x v="0"/>
  </r>
  <r>
    <x v="27"/>
    <x v="2"/>
    <n v="5.9320227272727273"/>
    <x v="0"/>
  </r>
  <r>
    <x v="27"/>
    <x v="3"/>
    <n v="1.8458863636363638"/>
    <x v="0"/>
  </r>
  <r>
    <x v="27"/>
    <x v="4"/>
    <n v="108.97810396774196"/>
    <x v="0"/>
  </r>
  <r>
    <x v="27"/>
    <x v="5"/>
    <n v="12.280491188129552"/>
    <x v="0"/>
  </r>
  <r>
    <x v="28"/>
    <x v="0"/>
    <n v="12.649749999999999"/>
    <x v="0"/>
  </r>
  <r>
    <x v="28"/>
    <x v="1"/>
    <n v="32.4"/>
    <x v="0"/>
  </r>
  <r>
    <x v="28"/>
    <x v="2"/>
    <n v="6.2782000000000009"/>
    <x v="0"/>
  </r>
  <r>
    <x v="28"/>
    <x v="3"/>
    <n v="1.85955"/>
    <x v="0"/>
  </r>
  <r>
    <x v="28"/>
    <x v="4"/>
    <n v="110.30898582142858"/>
    <x v="0"/>
  </r>
  <r>
    <x v="28"/>
    <x v="5"/>
    <n v="12.292064114258476"/>
    <x v="0"/>
  </r>
  <r>
    <x v="29"/>
    <x v="0"/>
    <n v="13.060714285714285"/>
    <x v="0"/>
  </r>
  <r>
    <x v="29"/>
    <x v="1"/>
    <n v="31.333333333333332"/>
    <x v="0"/>
  </r>
  <r>
    <x v="29"/>
    <x v="2"/>
    <n v="6.4510238095238108"/>
    <x v="0"/>
  </r>
  <r>
    <x v="29"/>
    <x v="3"/>
    <n v="1.8722380952380955"/>
    <x v="0"/>
  </r>
  <r>
    <x v="29"/>
    <x v="4"/>
    <n v="111.1329492580645"/>
    <x v="0"/>
  </r>
  <r>
    <x v="29"/>
    <x v="5"/>
    <n v="12.28050927853058"/>
    <x v="0"/>
  </r>
  <r>
    <x v="30"/>
    <x v="0"/>
    <n v="12.819000000000003"/>
    <x v="0"/>
  </r>
  <r>
    <x v="30"/>
    <x v="1"/>
    <n v="33.977499999999999"/>
    <x v="0"/>
  </r>
  <r>
    <x v="30"/>
    <x v="2"/>
    <n v="6.4450999999999992"/>
    <x v="0"/>
  </r>
  <r>
    <x v="30"/>
    <x v="3"/>
    <n v="1.8489749999999998"/>
    <x v="0"/>
  </r>
  <r>
    <x v="30"/>
    <x v="4"/>
    <n v="111.68893143333338"/>
    <x v="0"/>
  </r>
  <r>
    <x v="30"/>
    <x v="5"/>
    <n v="12.216817849275712"/>
    <x v="0"/>
  </r>
  <r>
    <x v="31"/>
    <x v="0"/>
    <n v="11.998333333333333"/>
    <x v="0"/>
  </r>
  <r>
    <x v="31"/>
    <x v="1"/>
    <n v="34.537500000000001"/>
    <x v="0"/>
  </r>
  <r>
    <x v="31"/>
    <x v="2"/>
    <n v="6.0283095238095248"/>
    <x v="0"/>
  </r>
  <r>
    <x v="31"/>
    <x v="3"/>
    <n v="1.7753333333333334"/>
    <x v="0"/>
  </r>
  <r>
    <x v="31"/>
    <x v="4"/>
    <n v="110.03369251612904"/>
    <x v="0"/>
  </r>
  <r>
    <x v="31"/>
    <x v="5"/>
    <n v="12.243878802698479"/>
    <x v="0"/>
  </r>
  <r>
    <x v="32"/>
    <x v="0"/>
    <n v="12.457581967213105"/>
    <x v="0"/>
  </r>
  <r>
    <x v="32"/>
    <x v="1"/>
    <n v="33.15178571428573"/>
    <x v="0"/>
  </r>
  <r>
    <x v="32"/>
    <x v="2"/>
    <n v="6.2190471311475397"/>
    <x v="0"/>
  </r>
  <r>
    <x v="32"/>
    <x v="3"/>
    <n v="1.819096018735362"/>
    <x v="0"/>
  </r>
  <r>
    <x v="32"/>
    <x v="4"/>
    <n v="110.31358013406584"/>
    <x v="0"/>
  </r>
  <r>
    <x v="32"/>
    <x v="5"/>
    <n v="12.273055108217692"/>
    <x v="0"/>
  </r>
  <r>
    <x v="33"/>
    <x v="0"/>
    <n v="12.535491803278678"/>
    <x v="0"/>
  </r>
  <r>
    <x v="33"/>
    <x v="1"/>
    <n v="33.230000000000011"/>
    <x v="0"/>
  </r>
  <r>
    <x v="33"/>
    <x v="2"/>
    <n v="6.2680327868852439"/>
    <x v="0"/>
  </r>
  <r>
    <x v="33"/>
    <x v="3"/>
    <n v="1.8261475409836054"/>
    <x v="0"/>
  </r>
  <r>
    <x v="33"/>
    <x v="4"/>
    <n v="110.73285012087904"/>
    <x v="0"/>
  </r>
  <r>
    <x v="33"/>
    <x v="5"/>
    <n v="12.29009797064943"/>
    <x v="0"/>
  </r>
  <r>
    <x v="34"/>
    <x v="0"/>
    <n v="12.535491803278678"/>
    <x v="0"/>
  </r>
  <r>
    <x v="34"/>
    <x v="1"/>
    <n v="33.230000000000011"/>
    <x v="0"/>
  </r>
  <r>
    <x v="34"/>
    <x v="2"/>
    <n v="6.2680327868852439"/>
    <x v="0"/>
  </r>
  <r>
    <x v="34"/>
    <x v="3"/>
    <n v="1.8261475409836054"/>
    <x v="0"/>
  </r>
  <r>
    <x v="34"/>
    <x v="4"/>
    <n v="110.73285012087904"/>
    <x v="0"/>
  </r>
  <r>
    <x v="34"/>
    <x v="5"/>
    <n v="12.316731951201765"/>
    <x v="0"/>
  </r>
  <r>
    <x v="35"/>
    <x v="0"/>
    <n v="12.53549180327868"/>
    <x v="0"/>
  </r>
  <r>
    <x v="35"/>
    <x v="1"/>
    <n v="33.230000000000011"/>
    <x v="0"/>
  </r>
  <r>
    <x v="35"/>
    <x v="2"/>
    <n v="6.2680327868852439"/>
    <x v="0"/>
  </r>
  <r>
    <x v="35"/>
    <x v="3"/>
    <n v="1.8261475409836054"/>
    <x v="0"/>
  </r>
  <r>
    <x v="35"/>
    <x v="4"/>
    <n v="110.73285012087904"/>
    <x v="0"/>
  </r>
  <r>
    <x v="35"/>
    <x v="5"/>
    <n v="12.32634610483665"/>
    <x v="0"/>
  </r>
  <r>
    <x v="36"/>
    <x v="0"/>
    <n v="12.535491803278678"/>
    <x v="0"/>
  </r>
  <r>
    <x v="36"/>
    <x v="1"/>
    <n v="33.230000000000011"/>
    <x v="0"/>
  </r>
  <r>
    <x v="36"/>
    <x v="2"/>
    <n v="6.2680327868852439"/>
    <x v="0"/>
  </r>
  <r>
    <x v="36"/>
    <x v="3"/>
    <n v="1.8261475409836054"/>
    <x v="0"/>
  </r>
  <r>
    <x v="36"/>
    <x v="4"/>
    <n v="110.73285012087904"/>
    <x v="0"/>
  </r>
  <r>
    <x v="36"/>
    <x v="5"/>
    <n v="12.290793878402283"/>
    <x v="0"/>
  </r>
  <r>
    <x v="37"/>
    <x v="0"/>
    <n v="12.53549180327868"/>
    <x v="0"/>
  </r>
  <r>
    <x v="37"/>
    <x v="1"/>
    <n v="33.230000000000011"/>
    <x v="0"/>
  </r>
  <r>
    <x v="37"/>
    <x v="2"/>
    <n v="6.2680327868852439"/>
    <x v="0"/>
  </r>
  <r>
    <x v="37"/>
    <x v="3"/>
    <n v="1.8261475409836054"/>
    <x v="0"/>
  </r>
  <r>
    <x v="37"/>
    <x v="4"/>
    <n v="110.73285012087904"/>
    <x v="0"/>
  </r>
  <r>
    <x v="37"/>
    <x v="5"/>
    <n v="12.333272332246702"/>
    <x v="0"/>
  </r>
  <r>
    <x v="38"/>
    <x v="0"/>
    <n v="12.535491803278678"/>
    <x v="0"/>
  </r>
  <r>
    <x v="38"/>
    <x v="1"/>
    <n v="33.230000000000011"/>
    <x v="0"/>
  </r>
  <r>
    <x v="38"/>
    <x v="2"/>
    <n v="6.2680327868852439"/>
    <x v="0"/>
  </r>
  <r>
    <x v="38"/>
    <x v="3"/>
    <n v="1.8261475409836054"/>
    <x v="0"/>
  </r>
  <r>
    <x v="38"/>
    <x v="4"/>
    <n v="110.73285012087904"/>
    <x v="0"/>
  </r>
  <r>
    <x v="38"/>
    <x v="5"/>
    <n v="12.330878108137654"/>
    <x v="0"/>
  </r>
  <r>
    <x v="39"/>
    <x v="0"/>
    <n v="12.535491803278678"/>
    <x v="0"/>
  </r>
  <r>
    <x v="39"/>
    <x v="1"/>
    <n v="33.230000000000011"/>
    <x v="0"/>
  </r>
  <r>
    <x v="39"/>
    <x v="2"/>
    <n v="6.2680327868852439"/>
    <x v="0"/>
  </r>
  <r>
    <x v="39"/>
    <x v="3"/>
    <n v="1.8261475409836054"/>
    <x v="0"/>
  </r>
  <r>
    <x v="39"/>
    <x v="4"/>
    <n v="110.73285012087904"/>
    <x v="0"/>
  </r>
  <r>
    <x v="39"/>
    <x v="5"/>
    <n v="11.930936556637731"/>
    <x v="0"/>
  </r>
  <r>
    <x v="40"/>
    <x v="0"/>
    <n v="12.53549180327868"/>
    <x v="0"/>
  </r>
  <r>
    <x v="40"/>
    <x v="1"/>
    <n v="33.230000000000011"/>
    <x v="0"/>
  </r>
  <r>
    <x v="40"/>
    <x v="2"/>
    <n v="6.2680327868852439"/>
    <x v="0"/>
  </r>
  <r>
    <x v="40"/>
    <x v="3"/>
    <n v="1.8261475409836054"/>
    <x v="0"/>
  </r>
  <r>
    <x v="40"/>
    <x v="4"/>
    <n v="110.73285012087904"/>
    <x v="0"/>
  </r>
  <r>
    <x v="40"/>
    <x v="5"/>
    <n v="12.136510369618886"/>
    <x v="0"/>
  </r>
  <r>
    <x v="41"/>
    <x v="0"/>
    <n v="12.535491803278678"/>
    <x v="0"/>
  </r>
  <r>
    <x v="41"/>
    <x v="1"/>
    <n v="33.230000000000011"/>
    <x v="0"/>
  </r>
  <r>
    <x v="41"/>
    <x v="2"/>
    <n v="6.2680327868852439"/>
    <x v="0"/>
  </r>
  <r>
    <x v="41"/>
    <x v="3"/>
    <n v="1.8261475409836054"/>
    <x v="0"/>
  </r>
  <r>
    <x v="41"/>
    <x v="4"/>
    <n v="110.73285012087904"/>
    <x v="0"/>
  </r>
  <r>
    <x v="41"/>
    <x v="5"/>
    <n v="12.344260865692524"/>
    <x v="0"/>
  </r>
  <r>
    <x v="42"/>
    <x v="0"/>
    <n v="12.53549180327868"/>
    <x v="0"/>
  </r>
  <r>
    <x v="42"/>
    <x v="1"/>
    <n v="33.230000000000011"/>
    <x v="0"/>
  </r>
  <r>
    <x v="42"/>
    <x v="2"/>
    <n v="6.2680327868852439"/>
    <x v="0"/>
  </r>
  <r>
    <x v="42"/>
    <x v="3"/>
    <n v="1.8261475409836054"/>
    <x v="0"/>
  </r>
  <r>
    <x v="42"/>
    <x v="4"/>
    <n v="110.73285012087904"/>
    <x v="0"/>
  </r>
  <r>
    <x v="42"/>
    <x v="5"/>
    <n v="12.358855758076649"/>
    <x v="0"/>
  </r>
  <r>
    <x v="43"/>
    <x v="0"/>
    <n v="12.535491803278687"/>
    <x v="0"/>
  </r>
  <r>
    <x v="43"/>
    <x v="1"/>
    <n v="33.229999999999997"/>
    <x v="0"/>
  </r>
  <r>
    <x v="43"/>
    <x v="2"/>
    <n v="6.2680327868852466"/>
    <x v="0"/>
  </r>
  <r>
    <x v="43"/>
    <x v="3"/>
    <n v="1.8261475409836057"/>
    <x v="0"/>
  </r>
  <r>
    <x v="43"/>
    <x v="4"/>
    <n v="110.73285012087904"/>
    <x v="0"/>
  </r>
  <r>
    <x v="43"/>
    <x v="5"/>
    <n v="12.409738711638848"/>
    <x v="0"/>
  </r>
  <r>
    <x v="44"/>
    <x v="0"/>
    <n v="12.535491803278697"/>
    <x v="0"/>
  </r>
  <r>
    <x v="44"/>
    <x v="1"/>
    <n v="33.229999999999706"/>
    <x v="0"/>
  </r>
  <r>
    <x v="44"/>
    <x v="2"/>
    <n v="6.2680327868852226"/>
    <x v="0"/>
  </r>
  <r>
    <x v="44"/>
    <x v="3"/>
    <n v="1.8261475409835932"/>
    <x v="0"/>
  </r>
  <r>
    <x v="44"/>
    <x v="4"/>
    <n v="110.73285012087904"/>
    <x v="0"/>
  </r>
  <r>
    <x v="44"/>
    <x v="5"/>
    <n v="12.316456632856688"/>
    <x v="0"/>
  </r>
  <r>
    <x v="45"/>
    <x v="0"/>
    <n v="12.535491803278697"/>
    <x v="0"/>
  </r>
  <r>
    <x v="45"/>
    <x v="1"/>
    <n v="33.229999999999706"/>
    <x v="0"/>
  </r>
  <r>
    <x v="45"/>
    <x v="2"/>
    <n v="6.2680327868852226"/>
    <x v="0"/>
  </r>
  <r>
    <x v="45"/>
    <x v="3"/>
    <n v="1.8261475409835932"/>
    <x v="0"/>
  </r>
  <r>
    <x v="45"/>
    <x v="4"/>
    <n v="110.73285012087904"/>
    <x v="0"/>
  </r>
  <r>
    <x v="45"/>
    <x v="5"/>
    <n v="12.436792009817211"/>
    <x v="0"/>
  </r>
  <r>
    <x v="46"/>
    <x v="0"/>
    <n v="12.535491803278697"/>
    <x v="0"/>
  </r>
  <r>
    <x v="46"/>
    <x v="1"/>
    <n v="33.229999999999706"/>
    <x v="0"/>
  </r>
  <r>
    <x v="46"/>
    <x v="2"/>
    <n v="6.2680327868852226"/>
    <x v="0"/>
  </r>
  <r>
    <x v="46"/>
    <x v="3"/>
    <n v="1.8261475409835932"/>
    <x v="0"/>
  </r>
  <r>
    <x v="46"/>
    <x v="4"/>
    <n v="110.73285012087904"/>
    <x v="0"/>
  </r>
  <r>
    <x v="46"/>
    <x v="5"/>
    <n v="12.397364445004223"/>
    <x v="0"/>
  </r>
  <r>
    <x v="47"/>
    <x v="0"/>
    <n v="12.535491803278697"/>
    <x v="0"/>
  </r>
  <r>
    <x v="47"/>
    <x v="1"/>
    <n v="33.229999999999706"/>
    <x v="0"/>
  </r>
  <r>
    <x v="47"/>
    <x v="2"/>
    <n v="6.2680327868852226"/>
    <x v="0"/>
  </r>
  <r>
    <x v="47"/>
    <x v="3"/>
    <n v="1.8261475409835932"/>
    <x v="0"/>
  </r>
  <r>
    <x v="47"/>
    <x v="4"/>
    <n v="110.73285012087904"/>
    <x v="0"/>
  </r>
  <r>
    <x v="47"/>
    <x v="5"/>
    <n v="12.482845341883404"/>
    <x v="0"/>
  </r>
  <r>
    <x v="48"/>
    <x v="0"/>
    <n v="12.535491803278697"/>
    <x v="0"/>
  </r>
  <r>
    <x v="48"/>
    <x v="1"/>
    <n v="33.229999999999706"/>
    <x v="0"/>
  </r>
  <r>
    <x v="48"/>
    <x v="2"/>
    <n v="6.2680327868852226"/>
    <x v="0"/>
  </r>
  <r>
    <x v="48"/>
    <x v="3"/>
    <n v="1.8261475409835932"/>
    <x v="0"/>
  </r>
  <r>
    <x v="48"/>
    <x v="4"/>
    <n v="110.73285012087904"/>
    <x v="0"/>
  </r>
  <r>
    <x v="48"/>
    <x v="5"/>
    <n v="12.460735319941707"/>
    <x v="0"/>
  </r>
  <r>
    <x v="49"/>
    <x v="0"/>
    <n v="12.535491803278697"/>
    <x v="0"/>
  </r>
  <r>
    <x v="49"/>
    <x v="1"/>
    <n v="33.229999999999706"/>
    <x v="0"/>
  </r>
  <r>
    <x v="49"/>
    <x v="2"/>
    <n v="6.2680327868852226"/>
    <x v="0"/>
  </r>
  <r>
    <x v="49"/>
    <x v="3"/>
    <n v="1.8261475409835932"/>
    <x v="0"/>
  </r>
  <r>
    <x v="49"/>
    <x v="4"/>
    <n v="110.73285012087904"/>
    <x v="0"/>
  </r>
  <r>
    <x v="49"/>
    <x v="5"/>
    <n v="12.86900598630656"/>
    <x v="0"/>
  </r>
  <r>
    <x v="50"/>
    <x v="0"/>
    <n v="12.535491803278697"/>
    <x v="0"/>
  </r>
  <r>
    <x v="50"/>
    <x v="1"/>
    <n v="33.229999999999706"/>
    <x v="0"/>
  </r>
  <r>
    <x v="50"/>
    <x v="2"/>
    <n v="6.2680327868852226"/>
    <x v="0"/>
  </r>
  <r>
    <x v="50"/>
    <x v="3"/>
    <n v="1.8261475409835932"/>
    <x v="0"/>
  </r>
  <r>
    <x v="50"/>
    <x v="4"/>
    <n v="110.73285012087904"/>
    <x v="0"/>
  </r>
  <r>
    <x v="50"/>
    <x v="5"/>
    <n v="12.808083557522052"/>
    <x v="0"/>
  </r>
  <r>
    <x v="51"/>
    <x v="0"/>
    <n v="12.535491803278697"/>
    <x v="0"/>
  </r>
  <r>
    <x v="51"/>
    <x v="1"/>
    <n v="33.229999999999706"/>
    <x v="0"/>
  </r>
  <r>
    <x v="51"/>
    <x v="2"/>
    <n v="6.2680327868852226"/>
    <x v="0"/>
  </r>
  <r>
    <x v="51"/>
    <x v="3"/>
    <n v="1.8261475409835932"/>
    <x v="0"/>
  </r>
  <r>
    <x v="51"/>
    <x v="4"/>
    <n v="110.73285012087904"/>
    <x v="0"/>
  </r>
  <r>
    <x v="51"/>
    <x v="5"/>
    <n v="13.270967128793943"/>
    <x v="0"/>
  </r>
  <r>
    <x v="52"/>
    <x v="0"/>
    <n v="12.535491803278697"/>
    <x v="0"/>
  </r>
  <r>
    <x v="52"/>
    <x v="1"/>
    <n v="33.229999999999706"/>
    <x v="0"/>
  </r>
  <r>
    <x v="52"/>
    <x v="2"/>
    <n v="6.2680327868852226"/>
    <x v="0"/>
  </r>
  <r>
    <x v="52"/>
    <x v="3"/>
    <n v="1.8261475409835932"/>
    <x v="0"/>
  </r>
  <r>
    <x v="52"/>
    <x v="4"/>
    <n v="110.73285012087904"/>
    <x v="0"/>
  </r>
  <r>
    <x v="52"/>
    <x v="5"/>
    <n v="13.270967128793943"/>
    <x v="0"/>
  </r>
  <r>
    <x v="53"/>
    <x v="0"/>
    <n v="12.535491803278697"/>
    <x v="0"/>
  </r>
  <r>
    <x v="53"/>
    <x v="1"/>
    <n v="33.229999999999706"/>
    <x v="0"/>
  </r>
  <r>
    <x v="53"/>
    <x v="2"/>
    <n v="6.2680327868852226"/>
    <x v="0"/>
  </r>
  <r>
    <x v="53"/>
    <x v="3"/>
    <n v="1.8261475409835932"/>
    <x v="0"/>
  </r>
  <r>
    <x v="53"/>
    <x v="4"/>
    <n v="110.73285012087904"/>
    <x v="0"/>
  </r>
  <r>
    <x v="53"/>
    <x v="5"/>
    <n v="13.270967128793943"/>
    <x v="0"/>
  </r>
  <r>
    <x v="54"/>
    <x v="0"/>
    <n v="12.535491803278697"/>
    <x v="0"/>
  </r>
  <r>
    <x v="54"/>
    <x v="1"/>
    <n v="33.229999999999706"/>
    <x v="0"/>
  </r>
  <r>
    <x v="54"/>
    <x v="2"/>
    <n v="6.2680327868852226"/>
    <x v="0"/>
  </r>
  <r>
    <x v="54"/>
    <x v="3"/>
    <n v="1.8261475409835932"/>
    <x v="0"/>
  </r>
  <r>
    <x v="54"/>
    <x v="4"/>
    <n v="110.73285012087904"/>
    <x v="0"/>
  </r>
  <r>
    <x v="54"/>
    <x v="5"/>
    <n v="13.270967128793943"/>
    <x v="0"/>
  </r>
  <r>
    <x v="55"/>
    <x v="0"/>
    <n v="12.535491803278697"/>
    <x v="0"/>
  </r>
  <r>
    <x v="55"/>
    <x v="1"/>
    <n v="33.229999999999706"/>
    <x v="0"/>
  </r>
  <r>
    <x v="55"/>
    <x v="2"/>
    <n v="6.2680327868852226"/>
    <x v="0"/>
  </r>
  <r>
    <x v="55"/>
    <x v="3"/>
    <n v="1.8261475409835932"/>
    <x v="0"/>
  </r>
  <r>
    <x v="55"/>
    <x v="4"/>
    <n v="110.73285012087904"/>
    <x v="0"/>
  </r>
  <r>
    <x v="55"/>
    <x v="5"/>
    <n v="13.270967128793943"/>
    <x v="0"/>
  </r>
  <r>
    <x v="56"/>
    <x v="0"/>
    <n v="12.535491803278697"/>
    <x v="0"/>
  </r>
  <r>
    <x v="56"/>
    <x v="1"/>
    <n v="33.229999999999706"/>
    <x v="0"/>
  </r>
  <r>
    <x v="56"/>
    <x v="2"/>
    <n v="6.2680327868852226"/>
    <x v="0"/>
  </r>
  <r>
    <x v="56"/>
    <x v="3"/>
    <n v="1.8261475409835932"/>
    <x v="0"/>
  </r>
  <r>
    <x v="56"/>
    <x v="4"/>
    <n v="110.73285012087904"/>
    <x v="0"/>
  </r>
  <r>
    <x v="56"/>
    <x v="5"/>
    <n v="13.270967128793943"/>
    <x v="0"/>
  </r>
  <r>
    <x v="57"/>
    <x v="0"/>
    <n v="12.535491803278697"/>
    <x v="0"/>
  </r>
  <r>
    <x v="57"/>
    <x v="1"/>
    <n v="33.229999999999706"/>
    <x v="0"/>
  </r>
  <r>
    <x v="57"/>
    <x v="2"/>
    <n v="6.2680327868852226"/>
    <x v="0"/>
  </r>
  <r>
    <x v="57"/>
    <x v="3"/>
    <n v="1.8261475409835932"/>
    <x v="0"/>
  </r>
  <r>
    <x v="57"/>
    <x v="4"/>
    <n v="110.73285012087904"/>
    <x v="0"/>
  </r>
  <r>
    <x v="57"/>
    <x v="5"/>
    <n v="13.270967128793943"/>
    <x v="0"/>
  </r>
  <r>
    <x v="58"/>
    <x v="0"/>
    <n v="12.535491803278697"/>
    <x v="0"/>
  </r>
  <r>
    <x v="58"/>
    <x v="1"/>
    <n v="33.229999999999706"/>
    <x v="0"/>
  </r>
  <r>
    <x v="58"/>
    <x v="2"/>
    <n v="6.2680327868852226"/>
    <x v="0"/>
  </r>
  <r>
    <x v="58"/>
    <x v="3"/>
    <n v="1.8261475409835932"/>
    <x v="0"/>
  </r>
  <r>
    <x v="58"/>
    <x v="4"/>
    <n v="110.73285012087904"/>
    <x v="0"/>
  </r>
  <r>
    <x v="58"/>
    <x v="5"/>
    <n v="13.270967128793943"/>
    <x v="0"/>
  </r>
  <r>
    <x v="59"/>
    <x v="0"/>
    <n v="12.535491803278697"/>
    <x v="0"/>
  </r>
  <r>
    <x v="59"/>
    <x v="1"/>
    <n v="33.229999999999706"/>
    <x v="0"/>
  </r>
  <r>
    <x v="59"/>
    <x v="2"/>
    <n v="6.2680327868852226"/>
    <x v="0"/>
  </r>
  <r>
    <x v="59"/>
    <x v="3"/>
    <n v="1.8261475409835932"/>
    <x v="0"/>
  </r>
  <r>
    <x v="59"/>
    <x v="4"/>
    <n v="110.73285012087904"/>
    <x v="0"/>
  </r>
  <r>
    <x v="59"/>
    <x v="5"/>
    <n v="13.270967128793943"/>
    <x v="0"/>
  </r>
  <r>
    <x v="60"/>
    <x v="0"/>
    <n v="12.535491803278697"/>
    <x v="0"/>
  </r>
  <r>
    <x v="60"/>
    <x v="1"/>
    <n v="33.229999999999706"/>
    <x v="0"/>
  </r>
  <r>
    <x v="60"/>
    <x v="2"/>
    <n v="6.2680327868852226"/>
    <x v="0"/>
  </r>
  <r>
    <x v="60"/>
    <x v="3"/>
    <n v="1.8261475409835932"/>
    <x v="0"/>
  </r>
  <r>
    <x v="60"/>
    <x v="4"/>
    <n v="110.73285012087904"/>
    <x v="0"/>
  </r>
  <r>
    <x v="60"/>
    <x v="5"/>
    <n v="13.270967128793943"/>
    <x v="0"/>
  </r>
  <r>
    <x v="61"/>
    <x v="0"/>
    <n v="12.535491803278697"/>
    <x v="0"/>
  </r>
  <r>
    <x v="61"/>
    <x v="1"/>
    <n v="33.229999999999706"/>
    <x v="0"/>
  </r>
  <r>
    <x v="61"/>
    <x v="2"/>
    <n v="6.2680327868852226"/>
    <x v="0"/>
  </r>
  <r>
    <x v="61"/>
    <x v="3"/>
    <n v="1.8261475409835932"/>
    <x v="0"/>
  </r>
  <r>
    <x v="61"/>
    <x v="4"/>
    <n v="110.73285012087904"/>
    <x v="0"/>
  </r>
  <r>
    <x v="61"/>
    <x v="5"/>
    <n v="13.270967128793943"/>
    <x v="0"/>
  </r>
  <r>
    <x v="62"/>
    <x v="0"/>
    <n v="12.535491803278697"/>
    <x v="0"/>
  </r>
  <r>
    <x v="62"/>
    <x v="1"/>
    <n v="33.229999999999706"/>
    <x v="0"/>
  </r>
  <r>
    <x v="62"/>
    <x v="2"/>
    <n v="6.2680327868852226"/>
    <x v="0"/>
  </r>
  <r>
    <x v="62"/>
    <x v="3"/>
    <n v="1.8261475409835932"/>
    <x v="0"/>
  </r>
  <r>
    <x v="62"/>
    <x v="4"/>
    <n v="110.73285012087908"/>
    <x v="0"/>
  </r>
  <r>
    <x v="62"/>
    <x v="5"/>
    <n v="13.270967128793943"/>
    <x v="0"/>
  </r>
  <r>
    <x v="0"/>
    <x v="0"/>
    <n v="11.310766166333332"/>
    <x v="1"/>
  </r>
  <r>
    <x v="0"/>
    <x v="1"/>
    <n v="29.429300727469709"/>
    <x v="1"/>
  </r>
  <r>
    <x v="0"/>
    <x v="2"/>
    <n v="5.3888628969999992"/>
    <x v="1"/>
  </r>
  <r>
    <x v="0"/>
    <x v="3"/>
    <n v="1.6357545526666668"/>
    <x v="1"/>
  </r>
  <r>
    <x v="0"/>
    <x v="5"/>
    <n v="9.75"/>
    <x v="1"/>
  </r>
  <r>
    <x v="0"/>
    <x v="4"/>
    <n v="115"/>
    <x v="1"/>
  </r>
  <r>
    <x v="1"/>
    <x v="0"/>
    <n v="11.310766166333332"/>
    <x v="1"/>
  </r>
  <r>
    <x v="1"/>
    <x v="1"/>
    <n v="29.429300727469709"/>
    <x v="1"/>
  </r>
  <r>
    <x v="1"/>
    <x v="2"/>
    <n v="5.3888628969999992"/>
    <x v="1"/>
  </r>
  <r>
    <x v="1"/>
    <x v="3"/>
    <n v="1.6357545526666668"/>
    <x v="1"/>
  </r>
  <r>
    <x v="1"/>
    <x v="5"/>
    <n v="9.75"/>
    <x v="1"/>
  </r>
  <r>
    <x v="1"/>
    <x v="4"/>
    <n v="115"/>
    <x v="1"/>
  </r>
  <r>
    <x v="2"/>
    <x v="0"/>
    <n v="11.310766166333332"/>
    <x v="1"/>
  </r>
  <r>
    <x v="2"/>
    <x v="1"/>
    <n v="29.429300727469709"/>
    <x v="1"/>
  </r>
  <r>
    <x v="2"/>
    <x v="2"/>
    <n v="5.3888628969999992"/>
    <x v="1"/>
  </r>
  <r>
    <x v="2"/>
    <x v="3"/>
    <n v="1.6357545526666668"/>
    <x v="1"/>
  </r>
  <r>
    <x v="2"/>
    <x v="5"/>
    <n v="9.75"/>
    <x v="1"/>
  </r>
  <r>
    <x v="2"/>
    <x v="4"/>
    <n v="115"/>
    <x v="1"/>
  </r>
  <r>
    <x v="3"/>
    <x v="0"/>
    <n v="11.25173978118767"/>
    <x v="1"/>
  </r>
  <r>
    <x v="3"/>
    <x v="1"/>
    <n v="29.429300727469709"/>
    <x v="1"/>
  </r>
  <r>
    <x v="3"/>
    <x v="2"/>
    <n v="5.3888628969999992"/>
    <x v="1"/>
  </r>
  <r>
    <x v="3"/>
    <x v="3"/>
    <n v="1.6357545526666668"/>
    <x v="1"/>
  </r>
  <r>
    <x v="3"/>
    <x v="5"/>
    <n v="9.25"/>
    <x v="1"/>
  </r>
  <r>
    <x v="3"/>
    <x v="4"/>
    <n v="115"/>
    <x v="1"/>
  </r>
  <r>
    <x v="4"/>
    <x v="0"/>
    <n v="11.25173978118767"/>
    <x v="1"/>
  </r>
  <r>
    <x v="4"/>
    <x v="1"/>
    <n v="29.429300727469709"/>
    <x v="1"/>
  </r>
  <r>
    <x v="4"/>
    <x v="2"/>
    <n v="5.3888628969999992"/>
    <x v="1"/>
  </r>
  <r>
    <x v="4"/>
    <x v="3"/>
    <n v="1.6357545526666668"/>
    <x v="1"/>
  </r>
  <r>
    <x v="4"/>
    <x v="5"/>
    <n v="9.25"/>
    <x v="1"/>
  </r>
  <r>
    <x v="4"/>
    <x v="4"/>
    <n v="115"/>
    <x v="1"/>
  </r>
  <r>
    <x v="5"/>
    <x v="0"/>
    <n v="11.25173978118767"/>
    <x v="1"/>
  </r>
  <r>
    <x v="5"/>
    <x v="1"/>
    <n v="29.429300727469709"/>
    <x v="1"/>
  </r>
  <r>
    <x v="5"/>
    <x v="2"/>
    <n v="5.3888628969999992"/>
    <x v="1"/>
  </r>
  <r>
    <x v="5"/>
    <x v="3"/>
    <n v="1.6357545526666668"/>
    <x v="1"/>
  </r>
  <r>
    <x v="5"/>
    <x v="5"/>
    <n v="9.25"/>
    <x v="1"/>
  </r>
  <r>
    <x v="5"/>
    <x v="4"/>
    <n v="115"/>
    <x v="1"/>
  </r>
  <r>
    <x v="6"/>
    <x v="0"/>
    <n v="11.082276933511416"/>
    <x v="1"/>
  </r>
  <r>
    <x v="6"/>
    <x v="1"/>
    <n v="29.429300727469709"/>
    <x v="1"/>
  </r>
  <r>
    <x v="6"/>
    <x v="2"/>
    <n v="5.3888628969999992"/>
    <x v="1"/>
  </r>
  <r>
    <x v="6"/>
    <x v="3"/>
    <n v="1.6357545526666668"/>
    <x v="1"/>
  </r>
  <r>
    <x v="6"/>
    <x v="5"/>
    <n v="9.25"/>
    <x v="1"/>
  </r>
  <r>
    <x v="6"/>
    <x v="4"/>
    <n v="115"/>
    <x v="1"/>
  </r>
  <r>
    <x v="7"/>
    <x v="0"/>
    <n v="11.082276933511416"/>
    <x v="1"/>
  </r>
  <r>
    <x v="7"/>
    <x v="1"/>
    <n v="29.429300727469709"/>
    <x v="1"/>
  </r>
  <r>
    <x v="7"/>
    <x v="2"/>
    <n v="5.3888628969999992"/>
    <x v="1"/>
  </r>
  <r>
    <x v="7"/>
    <x v="3"/>
    <n v="1.6357545526666668"/>
    <x v="1"/>
  </r>
  <r>
    <x v="7"/>
    <x v="5"/>
    <n v="9.25"/>
    <x v="1"/>
  </r>
  <r>
    <x v="7"/>
    <x v="4"/>
    <n v="115"/>
    <x v="1"/>
  </r>
  <r>
    <x v="8"/>
    <x v="0"/>
    <n v="11.082276933511416"/>
    <x v="1"/>
  </r>
  <r>
    <x v="8"/>
    <x v="1"/>
    <n v="29.429300727469709"/>
    <x v="1"/>
  </r>
  <r>
    <x v="8"/>
    <x v="2"/>
    <n v="5.3888628969999992"/>
    <x v="1"/>
  </r>
  <r>
    <x v="8"/>
    <x v="3"/>
    <n v="1.6357545526666668"/>
    <x v="1"/>
  </r>
  <r>
    <x v="8"/>
    <x v="5"/>
    <n v="9.25"/>
    <x v="1"/>
  </r>
  <r>
    <x v="8"/>
    <x v="4"/>
    <n v="115"/>
    <x v="1"/>
  </r>
  <r>
    <x v="9"/>
    <x v="0"/>
    <n v="10.907101855014611"/>
    <x v="1"/>
  </r>
  <r>
    <x v="9"/>
    <x v="1"/>
    <n v="29.429300727469709"/>
    <x v="1"/>
  </r>
  <r>
    <x v="9"/>
    <x v="2"/>
    <n v="5.3888628969999992"/>
    <x v="1"/>
  </r>
  <r>
    <x v="9"/>
    <x v="3"/>
    <n v="1.6357545526666668"/>
    <x v="1"/>
  </r>
  <r>
    <x v="9"/>
    <x v="5"/>
    <n v="9.25"/>
    <x v="1"/>
  </r>
  <r>
    <x v="9"/>
    <x v="4"/>
    <n v="115"/>
    <x v="1"/>
  </r>
  <r>
    <x v="10"/>
    <x v="0"/>
    <n v="10.907101855014611"/>
    <x v="1"/>
  </r>
  <r>
    <x v="10"/>
    <x v="1"/>
    <n v="29.429300727469709"/>
    <x v="1"/>
  </r>
  <r>
    <x v="10"/>
    <x v="2"/>
    <n v="5.3888628969999992"/>
    <x v="1"/>
  </r>
  <r>
    <x v="10"/>
    <x v="3"/>
    <n v="1.6357545526666668"/>
    <x v="1"/>
  </r>
  <r>
    <x v="10"/>
    <x v="5"/>
    <n v="9.25"/>
    <x v="1"/>
  </r>
  <r>
    <x v="10"/>
    <x v="4"/>
    <n v="115"/>
    <x v="1"/>
  </r>
  <r>
    <x v="11"/>
    <x v="0"/>
    <n v="10.907101855014611"/>
    <x v="1"/>
  </r>
  <r>
    <x v="11"/>
    <x v="1"/>
    <n v="29.429300727469709"/>
    <x v="1"/>
  </r>
  <r>
    <x v="11"/>
    <x v="2"/>
    <n v="5.3888628969999992"/>
    <x v="1"/>
  </r>
  <r>
    <x v="11"/>
    <x v="3"/>
    <n v="1.6357545526666668"/>
    <x v="1"/>
  </r>
  <r>
    <x v="11"/>
    <x v="5"/>
    <n v="9.25"/>
    <x v="1"/>
  </r>
  <r>
    <x v="11"/>
    <x v="4"/>
    <n v="115"/>
    <x v="1"/>
  </r>
  <r>
    <x v="12"/>
    <x v="0"/>
    <n v="10.731926776517808"/>
    <x v="1"/>
  </r>
  <r>
    <x v="12"/>
    <x v="1"/>
    <n v="29.429300727469709"/>
    <x v="1"/>
  </r>
  <r>
    <x v="12"/>
    <x v="2"/>
    <n v="5.3888628969999992"/>
    <x v="1"/>
  </r>
  <r>
    <x v="12"/>
    <x v="3"/>
    <n v="1.6357545526666668"/>
    <x v="1"/>
  </r>
  <r>
    <x v="12"/>
    <x v="5"/>
    <n v="9.25"/>
    <x v="1"/>
  </r>
  <r>
    <x v="12"/>
    <x v="4"/>
    <n v="115"/>
    <x v="1"/>
  </r>
  <r>
    <x v="13"/>
    <x v="0"/>
    <n v="10.731926776517808"/>
    <x v="1"/>
  </r>
  <r>
    <x v="13"/>
    <x v="1"/>
    <n v="29.429300727469709"/>
    <x v="1"/>
  </r>
  <r>
    <x v="13"/>
    <x v="2"/>
    <n v="5.3888628969999992"/>
    <x v="1"/>
  </r>
  <r>
    <x v="13"/>
    <x v="3"/>
    <n v="1.6357545526666668"/>
    <x v="1"/>
  </r>
  <r>
    <x v="13"/>
    <x v="5"/>
    <n v="9.25"/>
    <x v="1"/>
  </r>
  <r>
    <x v="13"/>
    <x v="4"/>
    <n v="115"/>
    <x v="1"/>
  </r>
  <r>
    <x v="14"/>
    <x v="0"/>
    <n v="10.731926776517808"/>
    <x v="1"/>
  </r>
  <r>
    <x v="14"/>
    <x v="1"/>
    <n v="29.429300727469709"/>
    <x v="1"/>
  </r>
  <r>
    <x v="14"/>
    <x v="2"/>
    <n v="5.3888628969999992"/>
    <x v="1"/>
  </r>
  <r>
    <x v="14"/>
    <x v="3"/>
    <n v="1.6357545526666668"/>
    <x v="1"/>
  </r>
  <r>
    <x v="14"/>
    <x v="5"/>
    <n v="9.25"/>
    <x v="1"/>
  </r>
  <r>
    <x v="14"/>
    <x v="4"/>
    <n v="115"/>
    <x v="1"/>
  </r>
  <r>
    <x v="15"/>
    <x v="0"/>
    <n v="10.615778083166665"/>
    <x v="1"/>
  </r>
  <r>
    <x v="15"/>
    <x v="1"/>
    <n v="29.429300727469709"/>
    <x v="1"/>
  </r>
  <r>
    <x v="15"/>
    <x v="2"/>
    <n v="5.3888628969999992"/>
    <x v="1"/>
  </r>
  <r>
    <x v="15"/>
    <x v="3"/>
    <n v="1.6357545526666668"/>
    <x v="1"/>
  </r>
  <r>
    <x v="15"/>
    <x v="5"/>
    <n v="9"/>
    <x v="1"/>
  </r>
  <r>
    <x v="15"/>
    <x v="4"/>
    <n v="115"/>
    <x v="1"/>
  </r>
  <r>
    <x v="16"/>
    <x v="0"/>
    <n v="10.615778083166665"/>
    <x v="1"/>
  </r>
  <r>
    <x v="16"/>
    <x v="1"/>
    <n v="29.429300727469709"/>
    <x v="1"/>
  </r>
  <r>
    <x v="16"/>
    <x v="2"/>
    <n v="5.3888628969999992"/>
    <x v="1"/>
  </r>
  <r>
    <x v="16"/>
    <x v="3"/>
    <n v="1.6357545526666668"/>
    <x v="1"/>
  </r>
  <r>
    <x v="16"/>
    <x v="5"/>
    <n v="9"/>
    <x v="1"/>
  </r>
  <r>
    <x v="16"/>
    <x v="4"/>
    <n v="115"/>
    <x v="1"/>
  </r>
  <r>
    <x v="17"/>
    <x v="0"/>
    <n v="10.615778083166665"/>
    <x v="1"/>
  </r>
  <r>
    <x v="17"/>
    <x v="1"/>
    <n v="29.429300727469709"/>
    <x v="1"/>
  </r>
  <r>
    <x v="17"/>
    <x v="2"/>
    <n v="5.3888628969999992"/>
    <x v="1"/>
  </r>
  <r>
    <x v="17"/>
    <x v="3"/>
    <n v="1.6357545526666668"/>
    <x v="1"/>
  </r>
  <r>
    <x v="17"/>
    <x v="5"/>
    <n v="9"/>
    <x v="1"/>
  </r>
  <r>
    <x v="17"/>
    <x v="4"/>
    <n v="115"/>
    <x v="1"/>
  </r>
  <r>
    <x v="18"/>
    <x v="0"/>
    <n v="10.615778083166665"/>
    <x v="1"/>
  </r>
  <r>
    <x v="18"/>
    <x v="1"/>
    <n v="29.429300727469709"/>
    <x v="1"/>
  </r>
  <r>
    <x v="18"/>
    <x v="2"/>
    <n v="5.3888628969999992"/>
    <x v="1"/>
  </r>
  <r>
    <x v="18"/>
    <x v="3"/>
    <n v="1.6357545526666668"/>
    <x v="1"/>
  </r>
  <r>
    <x v="18"/>
    <x v="5"/>
    <n v="9"/>
    <x v="1"/>
  </r>
  <r>
    <x v="18"/>
    <x v="4"/>
    <n v="115"/>
    <x v="1"/>
  </r>
  <r>
    <x v="19"/>
    <x v="0"/>
    <n v="10.615778083166665"/>
    <x v="1"/>
  </r>
  <r>
    <x v="19"/>
    <x v="1"/>
    <n v="29.429300727469709"/>
    <x v="1"/>
  </r>
  <r>
    <x v="19"/>
    <x v="2"/>
    <n v="5.3888628969999992"/>
    <x v="1"/>
  </r>
  <r>
    <x v="19"/>
    <x v="3"/>
    <n v="1.6357545526666668"/>
    <x v="1"/>
  </r>
  <r>
    <x v="19"/>
    <x v="5"/>
    <n v="9"/>
    <x v="1"/>
  </r>
  <r>
    <x v="19"/>
    <x v="4"/>
    <n v="115"/>
    <x v="1"/>
  </r>
  <r>
    <x v="20"/>
    <x v="0"/>
    <n v="10.615778083166665"/>
    <x v="1"/>
  </r>
  <r>
    <x v="20"/>
    <x v="1"/>
    <n v="29.429300727469709"/>
    <x v="1"/>
  </r>
  <r>
    <x v="20"/>
    <x v="2"/>
    <n v="5.3888628969999992"/>
    <x v="1"/>
  </r>
  <r>
    <x v="20"/>
    <x v="3"/>
    <n v="1.6357545526666668"/>
    <x v="1"/>
  </r>
  <r>
    <x v="20"/>
    <x v="5"/>
    <n v="9"/>
    <x v="1"/>
  </r>
  <r>
    <x v="20"/>
    <x v="4"/>
    <n v="115"/>
    <x v="1"/>
  </r>
  <r>
    <x v="21"/>
    <x v="0"/>
    <n v="10.615778083166665"/>
    <x v="1"/>
  </r>
  <r>
    <x v="21"/>
    <x v="1"/>
    <n v="29.429300727469709"/>
    <x v="1"/>
  </r>
  <r>
    <x v="21"/>
    <x v="2"/>
    <n v="5.3888628969999992"/>
    <x v="1"/>
  </r>
  <r>
    <x v="21"/>
    <x v="3"/>
    <n v="1.6357545526666668"/>
    <x v="1"/>
  </r>
  <r>
    <x v="21"/>
    <x v="5"/>
    <n v="9"/>
    <x v="1"/>
  </r>
  <r>
    <x v="21"/>
    <x v="4"/>
    <n v="115"/>
    <x v="1"/>
  </r>
  <r>
    <x v="22"/>
    <x v="0"/>
    <n v="10.615778083166665"/>
    <x v="1"/>
  </r>
  <r>
    <x v="22"/>
    <x v="1"/>
    <n v="29.429300727469709"/>
    <x v="1"/>
  </r>
  <r>
    <x v="22"/>
    <x v="2"/>
    <n v="5.3888628969999992"/>
    <x v="1"/>
  </r>
  <r>
    <x v="22"/>
    <x v="3"/>
    <n v="1.6357545526666668"/>
    <x v="1"/>
  </r>
  <r>
    <x v="22"/>
    <x v="5"/>
    <n v="9"/>
    <x v="1"/>
  </r>
  <r>
    <x v="22"/>
    <x v="4"/>
    <n v="115"/>
    <x v="1"/>
  </r>
  <r>
    <x v="23"/>
    <x v="0"/>
    <n v="10.615778083166665"/>
    <x v="1"/>
  </r>
  <r>
    <x v="23"/>
    <x v="1"/>
    <n v="29.429300727469709"/>
    <x v="1"/>
  </r>
  <r>
    <x v="23"/>
    <x v="2"/>
    <n v="5.3888628969999992"/>
    <x v="1"/>
  </r>
  <r>
    <x v="23"/>
    <x v="3"/>
    <n v="1.6357545526666668"/>
    <x v="1"/>
  </r>
  <r>
    <x v="23"/>
    <x v="5"/>
    <n v="9"/>
    <x v="1"/>
  </r>
  <r>
    <x v="23"/>
    <x v="4"/>
    <n v="115"/>
    <x v="1"/>
  </r>
  <r>
    <x v="24"/>
    <x v="0"/>
    <n v="10.615778083166665"/>
    <x v="1"/>
  </r>
  <r>
    <x v="24"/>
    <x v="1"/>
    <n v="29.429300727469709"/>
    <x v="1"/>
  </r>
  <r>
    <x v="24"/>
    <x v="2"/>
    <n v="5.3888628969999992"/>
    <x v="1"/>
  </r>
  <r>
    <x v="24"/>
    <x v="3"/>
    <n v="1.6357545526666668"/>
    <x v="1"/>
  </r>
  <r>
    <x v="24"/>
    <x v="5"/>
    <n v="9"/>
    <x v="1"/>
  </r>
  <r>
    <x v="24"/>
    <x v="4"/>
    <n v="115"/>
    <x v="1"/>
  </r>
  <r>
    <x v="25"/>
    <x v="0"/>
    <n v="10.615778083166665"/>
    <x v="1"/>
  </r>
  <r>
    <x v="25"/>
    <x v="1"/>
    <n v="29.429300727469709"/>
    <x v="1"/>
  </r>
  <r>
    <x v="25"/>
    <x v="2"/>
    <n v="5.3888628969999992"/>
    <x v="1"/>
  </r>
  <r>
    <x v="25"/>
    <x v="3"/>
    <n v="1.6357545526666668"/>
    <x v="1"/>
  </r>
  <r>
    <x v="25"/>
    <x v="5"/>
    <n v="9"/>
    <x v="1"/>
  </r>
  <r>
    <x v="25"/>
    <x v="4"/>
    <n v="115"/>
    <x v="1"/>
  </r>
  <r>
    <x v="26"/>
    <x v="0"/>
    <n v="10.615778083166665"/>
    <x v="1"/>
  </r>
  <r>
    <x v="26"/>
    <x v="1"/>
    <n v="29.429300727469709"/>
    <x v="1"/>
  </r>
  <r>
    <x v="26"/>
    <x v="2"/>
    <n v="5.3888628969999992"/>
    <x v="1"/>
  </r>
  <r>
    <x v="26"/>
    <x v="3"/>
    <n v="1.6357545526666668"/>
    <x v="1"/>
  </r>
  <r>
    <x v="26"/>
    <x v="5"/>
    <n v="9"/>
    <x v="1"/>
  </r>
  <r>
    <x v="26"/>
    <x v="4"/>
    <n v="115"/>
    <x v="1"/>
  </r>
  <r>
    <x v="27"/>
    <x v="0"/>
    <n v="10.615778083166665"/>
    <x v="1"/>
  </r>
  <r>
    <x v="27"/>
    <x v="1"/>
    <n v="29.429300727469709"/>
    <x v="1"/>
  </r>
  <r>
    <x v="27"/>
    <x v="2"/>
    <n v="5.3888628969999992"/>
    <x v="1"/>
  </r>
  <r>
    <x v="27"/>
    <x v="3"/>
    <n v="1.6357545526666668"/>
    <x v="1"/>
  </r>
  <r>
    <x v="27"/>
    <x v="5"/>
    <n v="8.5"/>
    <x v="1"/>
  </r>
  <r>
    <x v="27"/>
    <x v="4"/>
    <n v="115"/>
    <x v="1"/>
  </r>
  <r>
    <x v="28"/>
    <x v="0"/>
    <n v="10.615778083166665"/>
    <x v="1"/>
  </r>
  <r>
    <x v="28"/>
    <x v="1"/>
    <n v="29.429300727469709"/>
    <x v="1"/>
  </r>
  <r>
    <x v="28"/>
    <x v="2"/>
    <n v="5.3888628969999992"/>
    <x v="1"/>
  </r>
  <r>
    <x v="28"/>
    <x v="3"/>
    <n v="1.6357545526666668"/>
    <x v="1"/>
  </r>
  <r>
    <x v="28"/>
    <x v="5"/>
    <n v="8.5"/>
    <x v="1"/>
  </r>
  <r>
    <x v="28"/>
    <x v="4"/>
    <n v="115"/>
    <x v="1"/>
  </r>
  <r>
    <x v="29"/>
    <x v="0"/>
    <n v="10.615778083166665"/>
    <x v="1"/>
  </r>
  <r>
    <x v="29"/>
    <x v="1"/>
    <n v="29.429300727469709"/>
    <x v="1"/>
  </r>
  <r>
    <x v="29"/>
    <x v="2"/>
    <n v="5.3888628969999992"/>
    <x v="1"/>
  </r>
  <r>
    <x v="29"/>
    <x v="3"/>
    <n v="1.6357545526666668"/>
    <x v="1"/>
  </r>
  <r>
    <x v="29"/>
    <x v="5"/>
    <n v="8.5"/>
    <x v="1"/>
  </r>
  <r>
    <x v="29"/>
    <x v="4"/>
    <n v="115"/>
    <x v="1"/>
  </r>
  <r>
    <x v="30"/>
    <x v="0"/>
    <n v="10.615778083166665"/>
    <x v="1"/>
  </r>
  <r>
    <x v="30"/>
    <x v="1"/>
    <n v="29.429300727469709"/>
    <x v="1"/>
  </r>
  <r>
    <x v="30"/>
    <x v="2"/>
    <n v="5.3888628969999992"/>
    <x v="1"/>
  </r>
  <r>
    <x v="30"/>
    <x v="3"/>
    <n v="1.6357545526666668"/>
    <x v="1"/>
  </r>
  <r>
    <x v="30"/>
    <x v="5"/>
    <n v="8.5"/>
    <x v="1"/>
  </r>
  <r>
    <x v="30"/>
    <x v="4"/>
    <n v="115"/>
    <x v="1"/>
  </r>
  <r>
    <x v="31"/>
    <x v="0"/>
    <n v="10.615778083166665"/>
    <x v="1"/>
  </r>
  <r>
    <x v="31"/>
    <x v="1"/>
    <n v="29.429300727469709"/>
    <x v="1"/>
  </r>
  <r>
    <x v="31"/>
    <x v="2"/>
    <n v="5.3888628969999992"/>
    <x v="1"/>
  </r>
  <r>
    <x v="31"/>
    <x v="3"/>
    <n v="1.6357545526666668"/>
    <x v="1"/>
  </r>
  <r>
    <x v="31"/>
    <x v="5"/>
    <n v="8.5"/>
    <x v="1"/>
  </r>
  <r>
    <x v="31"/>
    <x v="4"/>
    <n v="115"/>
    <x v="1"/>
  </r>
  <r>
    <x v="32"/>
    <x v="0"/>
    <n v="10.615778083166665"/>
    <x v="1"/>
  </r>
  <r>
    <x v="32"/>
    <x v="1"/>
    <n v="29.429300727469709"/>
    <x v="1"/>
  </r>
  <r>
    <x v="32"/>
    <x v="2"/>
    <n v="5.3888628969999992"/>
    <x v="1"/>
  </r>
  <r>
    <x v="32"/>
    <x v="3"/>
    <n v="1.6357545526666668"/>
    <x v="1"/>
  </r>
  <r>
    <x v="32"/>
    <x v="5"/>
    <n v="8.5"/>
    <x v="1"/>
  </r>
  <r>
    <x v="32"/>
    <x v="4"/>
    <n v="115"/>
    <x v="1"/>
  </r>
  <r>
    <x v="33"/>
    <x v="0"/>
    <n v="10.615778083166665"/>
    <x v="1"/>
  </r>
  <r>
    <x v="33"/>
    <x v="1"/>
    <n v="29.429300727469709"/>
    <x v="1"/>
  </r>
  <r>
    <x v="33"/>
    <x v="2"/>
    <n v="5.3888628969999992"/>
    <x v="1"/>
  </r>
  <r>
    <x v="33"/>
    <x v="3"/>
    <n v="1.6357545526666668"/>
    <x v="1"/>
  </r>
  <r>
    <x v="33"/>
    <x v="5"/>
    <n v="8.5"/>
    <x v="1"/>
  </r>
  <r>
    <x v="33"/>
    <x v="4"/>
    <n v="115"/>
    <x v="1"/>
  </r>
  <r>
    <x v="34"/>
    <x v="0"/>
    <n v="10.615778083166665"/>
    <x v="1"/>
  </r>
  <r>
    <x v="34"/>
    <x v="1"/>
    <n v="29.429300727469709"/>
    <x v="1"/>
  </r>
  <r>
    <x v="34"/>
    <x v="2"/>
    <n v="5.3888628969999992"/>
    <x v="1"/>
  </r>
  <r>
    <x v="34"/>
    <x v="3"/>
    <n v="1.6357545526666668"/>
    <x v="1"/>
  </r>
  <r>
    <x v="34"/>
    <x v="5"/>
    <n v="8.5"/>
    <x v="1"/>
  </r>
  <r>
    <x v="34"/>
    <x v="4"/>
    <n v="115"/>
    <x v="1"/>
  </r>
  <r>
    <x v="35"/>
    <x v="0"/>
    <n v="10.615778083166665"/>
    <x v="1"/>
  </r>
  <r>
    <x v="35"/>
    <x v="1"/>
    <n v="29.429300727469709"/>
    <x v="1"/>
  </r>
  <r>
    <x v="35"/>
    <x v="2"/>
    <n v="5.3888628969999992"/>
    <x v="1"/>
  </r>
  <r>
    <x v="35"/>
    <x v="3"/>
    <n v="1.6357545526666668"/>
    <x v="1"/>
  </r>
  <r>
    <x v="35"/>
    <x v="5"/>
    <n v="8.5"/>
    <x v="1"/>
  </r>
  <r>
    <x v="35"/>
    <x v="4"/>
    <n v="115"/>
    <x v="1"/>
  </r>
  <r>
    <x v="36"/>
    <x v="0"/>
    <n v="10.615778083166665"/>
    <x v="1"/>
  </r>
  <r>
    <x v="36"/>
    <x v="1"/>
    <n v="29.429300727469709"/>
    <x v="1"/>
  </r>
  <r>
    <x v="36"/>
    <x v="2"/>
    <n v="5.3888628969999992"/>
    <x v="1"/>
  </r>
  <r>
    <x v="36"/>
    <x v="3"/>
    <n v="1.6357545526666668"/>
    <x v="1"/>
  </r>
  <r>
    <x v="36"/>
    <x v="5"/>
    <n v="8.5"/>
    <x v="1"/>
  </r>
  <r>
    <x v="36"/>
    <x v="4"/>
    <n v="115"/>
    <x v="1"/>
  </r>
  <r>
    <x v="37"/>
    <x v="0"/>
    <n v="10.615778083166665"/>
    <x v="1"/>
  </r>
  <r>
    <x v="37"/>
    <x v="1"/>
    <n v="29.429300727469709"/>
    <x v="1"/>
  </r>
  <r>
    <x v="37"/>
    <x v="2"/>
    <n v="5.3888628969999992"/>
    <x v="1"/>
  </r>
  <r>
    <x v="37"/>
    <x v="3"/>
    <n v="1.6357545526666668"/>
    <x v="1"/>
  </r>
  <r>
    <x v="37"/>
    <x v="5"/>
    <n v="8.5"/>
    <x v="1"/>
  </r>
  <r>
    <x v="37"/>
    <x v="4"/>
    <n v="115"/>
    <x v="1"/>
  </r>
  <r>
    <x v="38"/>
    <x v="0"/>
    <n v="10.615778083166665"/>
    <x v="1"/>
  </r>
  <r>
    <x v="38"/>
    <x v="1"/>
    <n v="29.429300727469709"/>
    <x v="1"/>
  </r>
  <r>
    <x v="38"/>
    <x v="2"/>
    <n v="5.3888628969999992"/>
    <x v="1"/>
  </r>
  <r>
    <x v="38"/>
    <x v="3"/>
    <n v="1.6357545526666668"/>
    <x v="1"/>
  </r>
  <r>
    <x v="38"/>
    <x v="5"/>
    <n v="8.5"/>
    <x v="1"/>
  </r>
  <r>
    <x v="38"/>
    <x v="4"/>
    <n v="115"/>
    <x v="1"/>
  </r>
  <r>
    <x v="39"/>
    <x v="0"/>
    <n v="10.615778083166665"/>
    <x v="1"/>
  </r>
  <r>
    <x v="39"/>
    <x v="1"/>
    <n v="29.429300727469709"/>
    <x v="1"/>
  </r>
  <r>
    <x v="39"/>
    <x v="2"/>
    <n v="5.3888628969999992"/>
    <x v="1"/>
  </r>
  <r>
    <x v="39"/>
    <x v="3"/>
    <n v="1.6357545526666668"/>
    <x v="1"/>
  </r>
  <r>
    <x v="39"/>
    <x v="5"/>
    <n v="8.5"/>
    <x v="1"/>
  </r>
  <r>
    <x v="39"/>
    <x v="4"/>
    <n v="115"/>
    <x v="1"/>
  </r>
  <r>
    <x v="40"/>
    <x v="0"/>
    <n v="10.615778083166665"/>
    <x v="1"/>
  </r>
  <r>
    <x v="40"/>
    <x v="1"/>
    <n v="29.429300727469709"/>
    <x v="1"/>
  </r>
  <r>
    <x v="40"/>
    <x v="2"/>
    <n v="5.3888628969999992"/>
    <x v="1"/>
  </r>
  <r>
    <x v="40"/>
    <x v="3"/>
    <n v="1.6357545526666668"/>
    <x v="1"/>
  </r>
  <r>
    <x v="40"/>
    <x v="5"/>
    <n v="8.5"/>
    <x v="1"/>
  </r>
  <r>
    <x v="40"/>
    <x v="4"/>
    <n v="115"/>
    <x v="1"/>
  </r>
  <r>
    <x v="41"/>
    <x v="0"/>
    <n v="10.615778083166665"/>
    <x v="1"/>
  </r>
  <r>
    <x v="41"/>
    <x v="1"/>
    <n v="29.429300727469709"/>
    <x v="1"/>
  </r>
  <r>
    <x v="41"/>
    <x v="2"/>
    <n v="5.3888628969999992"/>
    <x v="1"/>
  </r>
  <r>
    <x v="41"/>
    <x v="3"/>
    <n v="1.6357545526666668"/>
    <x v="1"/>
  </r>
  <r>
    <x v="41"/>
    <x v="5"/>
    <n v="8.5"/>
    <x v="1"/>
  </r>
  <r>
    <x v="41"/>
    <x v="4"/>
    <n v="115"/>
    <x v="1"/>
  </r>
  <r>
    <x v="42"/>
    <x v="0"/>
    <n v="10.615778083166665"/>
    <x v="1"/>
  </r>
  <r>
    <x v="42"/>
    <x v="1"/>
    <n v="29.429300727469709"/>
    <x v="1"/>
  </r>
  <r>
    <x v="42"/>
    <x v="2"/>
    <n v="5.3888628969999992"/>
    <x v="1"/>
  </r>
  <r>
    <x v="42"/>
    <x v="3"/>
    <n v="1.6357545526666668"/>
    <x v="1"/>
  </r>
  <r>
    <x v="42"/>
    <x v="5"/>
    <n v="8.5"/>
    <x v="1"/>
  </r>
  <r>
    <x v="42"/>
    <x v="4"/>
    <n v="115"/>
    <x v="1"/>
  </r>
  <r>
    <x v="43"/>
    <x v="0"/>
    <n v="10.615778083166665"/>
    <x v="1"/>
  </r>
  <r>
    <x v="43"/>
    <x v="1"/>
    <n v="29.429300727469709"/>
    <x v="1"/>
  </r>
  <r>
    <x v="43"/>
    <x v="2"/>
    <n v="5.3888628969999992"/>
    <x v="1"/>
  </r>
  <r>
    <x v="43"/>
    <x v="3"/>
    <n v="1.6357545526666668"/>
    <x v="1"/>
  </r>
  <r>
    <x v="43"/>
    <x v="5"/>
    <n v="8.5"/>
    <x v="1"/>
  </r>
  <r>
    <x v="43"/>
    <x v="4"/>
    <n v="115"/>
    <x v="1"/>
  </r>
  <r>
    <x v="44"/>
    <x v="0"/>
    <n v="10.615778083166665"/>
    <x v="1"/>
  </r>
  <r>
    <x v="44"/>
    <x v="1"/>
    <n v="29.429300727469709"/>
    <x v="1"/>
  </r>
  <r>
    <x v="44"/>
    <x v="2"/>
    <n v="5.3888628969999992"/>
    <x v="1"/>
  </r>
  <r>
    <x v="44"/>
    <x v="3"/>
    <n v="1.6357545526666668"/>
    <x v="1"/>
  </r>
  <r>
    <x v="44"/>
    <x v="5"/>
    <n v="8.5"/>
    <x v="1"/>
  </r>
  <r>
    <x v="44"/>
    <x v="4"/>
    <n v="115"/>
    <x v="1"/>
  </r>
  <r>
    <x v="45"/>
    <x v="0"/>
    <n v="10.615778083166665"/>
    <x v="1"/>
  </r>
  <r>
    <x v="45"/>
    <x v="1"/>
    <n v="29.429300727469709"/>
    <x v="1"/>
  </r>
  <r>
    <x v="45"/>
    <x v="2"/>
    <n v="5.3888628969999992"/>
    <x v="1"/>
  </r>
  <r>
    <x v="45"/>
    <x v="3"/>
    <n v="1.6357545526666668"/>
    <x v="1"/>
  </r>
  <r>
    <x v="45"/>
    <x v="5"/>
    <n v="8.5"/>
    <x v="1"/>
  </r>
  <r>
    <x v="45"/>
    <x v="4"/>
    <n v="115"/>
    <x v="1"/>
  </r>
  <r>
    <x v="46"/>
    <x v="0"/>
    <n v="10.615778083166665"/>
    <x v="1"/>
  </r>
  <r>
    <x v="46"/>
    <x v="1"/>
    <n v="29.429300727469709"/>
    <x v="1"/>
  </r>
  <r>
    <x v="46"/>
    <x v="2"/>
    <n v="5.3888628969999992"/>
    <x v="1"/>
  </r>
  <r>
    <x v="46"/>
    <x v="3"/>
    <n v="1.6357545526666668"/>
    <x v="1"/>
  </r>
  <r>
    <x v="46"/>
    <x v="5"/>
    <n v="8.5"/>
    <x v="1"/>
  </r>
  <r>
    <x v="46"/>
    <x v="4"/>
    <n v="115"/>
    <x v="1"/>
  </r>
  <r>
    <x v="47"/>
    <x v="0"/>
    <n v="10.615778083166665"/>
    <x v="1"/>
  </r>
  <r>
    <x v="47"/>
    <x v="1"/>
    <n v="29.429300727469709"/>
    <x v="1"/>
  </r>
  <r>
    <x v="47"/>
    <x v="2"/>
    <n v="5.3888628969999992"/>
    <x v="1"/>
  </r>
  <r>
    <x v="47"/>
    <x v="3"/>
    <n v="1.6357545526666668"/>
    <x v="1"/>
  </r>
  <r>
    <x v="47"/>
    <x v="5"/>
    <n v="8.5"/>
    <x v="1"/>
  </r>
  <r>
    <x v="47"/>
    <x v="4"/>
    <n v="115"/>
    <x v="1"/>
  </r>
  <r>
    <x v="48"/>
    <x v="0"/>
    <n v="10.615778083166665"/>
    <x v="1"/>
  </r>
  <r>
    <x v="48"/>
    <x v="1"/>
    <n v="29.429300727469709"/>
    <x v="1"/>
  </r>
  <r>
    <x v="48"/>
    <x v="2"/>
    <n v="5.3888628969999992"/>
    <x v="1"/>
  </r>
  <r>
    <x v="48"/>
    <x v="3"/>
    <n v="1.6357545526666668"/>
    <x v="1"/>
  </r>
  <r>
    <x v="48"/>
    <x v="5"/>
    <n v="8.5"/>
    <x v="1"/>
  </r>
  <r>
    <x v="48"/>
    <x v="4"/>
    <n v="115"/>
    <x v="1"/>
  </r>
  <r>
    <x v="49"/>
    <x v="0"/>
    <n v="10.615778083166665"/>
    <x v="1"/>
  </r>
  <r>
    <x v="49"/>
    <x v="1"/>
    <n v="29.429300727469709"/>
    <x v="1"/>
  </r>
  <r>
    <x v="49"/>
    <x v="2"/>
    <n v="5.3888628969999992"/>
    <x v="1"/>
  </r>
  <r>
    <x v="49"/>
    <x v="3"/>
    <n v="1.6357545526666668"/>
    <x v="1"/>
  </r>
  <r>
    <x v="49"/>
    <x v="5"/>
    <n v="8.5"/>
    <x v="1"/>
  </r>
  <r>
    <x v="49"/>
    <x v="4"/>
    <n v="115"/>
    <x v="1"/>
  </r>
  <r>
    <x v="50"/>
    <x v="0"/>
    <n v="10.615778083166665"/>
    <x v="1"/>
  </r>
  <r>
    <x v="50"/>
    <x v="1"/>
    <n v="29.429300727469709"/>
    <x v="1"/>
  </r>
  <r>
    <x v="50"/>
    <x v="2"/>
    <n v="5.3888628969999992"/>
    <x v="1"/>
  </r>
  <r>
    <x v="50"/>
    <x v="3"/>
    <n v="1.6357545526666668"/>
    <x v="1"/>
  </r>
  <r>
    <x v="50"/>
    <x v="5"/>
    <n v="8.5"/>
    <x v="1"/>
  </r>
  <r>
    <x v="50"/>
    <x v="4"/>
    <n v="115"/>
    <x v="1"/>
  </r>
  <r>
    <x v="51"/>
    <x v="0"/>
    <n v="10.615778083166665"/>
    <x v="1"/>
  </r>
  <r>
    <x v="51"/>
    <x v="1"/>
    <n v="29.429300727469709"/>
    <x v="1"/>
  </r>
  <r>
    <x v="51"/>
    <x v="2"/>
    <n v="5.3888628969999992"/>
    <x v="1"/>
  </r>
  <r>
    <x v="51"/>
    <x v="3"/>
    <n v="1.6357545526666668"/>
    <x v="1"/>
  </r>
  <r>
    <x v="51"/>
    <x v="5"/>
    <n v="8.5"/>
    <x v="1"/>
  </r>
  <r>
    <x v="51"/>
    <x v="4"/>
    <n v="115"/>
    <x v="1"/>
  </r>
  <r>
    <x v="52"/>
    <x v="0"/>
    <n v="10.615778083166665"/>
    <x v="1"/>
  </r>
  <r>
    <x v="52"/>
    <x v="1"/>
    <n v="29.429300727469709"/>
    <x v="1"/>
  </r>
  <r>
    <x v="52"/>
    <x v="2"/>
    <n v="5.3888628969999992"/>
    <x v="1"/>
  </r>
  <r>
    <x v="52"/>
    <x v="3"/>
    <n v="1.6357545526666668"/>
    <x v="1"/>
  </r>
  <r>
    <x v="52"/>
    <x v="5"/>
    <n v="8.5"/>
    <x v="1"/>
  </r>
  <r>
    <x v="52"/>
    <x v="4"/>
    <n v="115"/>
    <x v="1"/>
  </r>
  <r>
    <x v="53"/>
    <x v="0"/>
    <n v="10.615778083166665"/>
    <x v="1"/>
  </r>
  <r>
    <x v="53"/>
    <x v="1"/>
    <n v="29.429300727469709"/>
    <x v="1"/>
  </r>
  <r>
    <x v="53"/>
    <x v="2"/>
    <n v="5.3888628969999992"/>
    <x v="1"/>
  </r>
  <r>
    <x v="53"/>
    <x v="3"/>
    <n v="1.6357545526666668"/>
    <x v="1"/>
  </r>
  <r>
    <x v="53"/>
    <x v="5"/>
    <n v="8.5"/>
    <x v="1"/>
  </r>
  <r>
    <x v="53"/>
    <x v="4"/>
    <n v="115"/>
    <x v="1"/>
  </r>
  <r>
    <x v="54"/>
    <x v="0"/>
    <n v="10.615778083166665"/>
    <x v="1"/>
  </r>
  <r>
    <x v="54"/>
    <x v="1"/>
    <n v="29.429300727469709"/>
    <x v="1"/>
  </r>
  <r>
    <x v="54"/>
    <x v="2"/>
    <n v="5.3888628969999992"/>
    <x v="1"/>
  </r>
  <r>
    <x v="54"/>
    <x v="3"/>
    <n v="1.6357545526666668"/>
    <x v="1"/>
  </r>
  <r>
    <x v="54"/>
    <x v="5"/>
    <n v="8.5"/>
    <x v="1"/>
  </r>
  <r>
    <x v="54"/>
    <x v="4"/>
    <n v="115"/>
    <x v="1"/>
  </r>
  <r>
    <x v="55"/>
    <x v="0"/>
    <n v="10.615778083166665"/>
    <x v="1"/>
  </r>
  <r>
    <x v="55"/>
    <x v="1"/>
    <n v="29.429300727469709"/>
    <x v="1"/>
  </r>
  <r>
    <x v="55"/>
    <x v="2"/>
    <n v="5.3888628969999992"/>
    <x v="1"/>
  </r>
  <r>
    <x v="55"/>
    <x v="3"/>
    <n v="1.6357545526666668"/>
    <x v="1"/>
  </r>
  <r>
    <x v="55"/>
    <x v="5"/>
    <n v="8.5"/>
    <x v="1"/>
  </r>
  <r>
    <x v="55"/>
    <x v="4"/>
    <n v="115"/>
    <x v="1"/>
  </r>
  <r>
    <x v="56"/>
    <x v="0"/>
    <n v="10.615778083166665"/>
    <x v="1"/>
  </r>
  <r>
    <x v="56"/>
    <x v="1"/>
    <n v="29.429300727469709"/>
    <x v="1"/>
  </r>
  <r>
    <x v="56"/>
    <x v="2"/>
    <n v="5.3888628969999992"/>
    <x v="1"/>
  </r>
  <r>
    <x v="56"/>
    <x v="3"/>
    <n v="1.6357545526666668"/>
    <x v="1"/>
  </r>
  <r>
    <x v="56"/>
    <x v="5"/>
    <n v="8.5"/>
    <x v="1"/>
  </r>
  <r>
    <x v="56"/>
    <x v="4"/>
    <n v="115"/>
    <x v="1"/>
  </r>
  <r>
    <x v="57"/>
    <x v="0"/>
    <n v="10.615778083166665"/>
    <x v="1"/>
  </r>
  <r>
    <x v="57"/>
    <x v="1"/>
    <n v="29.429300727469709"/>
    <x v="1"/>
  </r>
  <r>
    <x v="57"/>
    <x v="2"/>
    <n v="5.3888628969999992"/>
    <x v="1"/>
  </r>
  <r>
    <x v="57"/>
    <x v="3"/>
    <n v="1.6357545526666668"/>
    <x v="1"/>
  </r>
  <r>
    <x v="57"/>
    <x v="5"/>
    <n v="8.5"/>
    <x v="1"/>
  </r>
  <r>
    <x v="57"/>
    <x v="4"/>
    <n v="115"/>
    <x v="1"/>
  </r>
  <r>
    <x v="58"/>
    <x v="0"/>
    <n v="10.615778083166665"/>
    <x v="1"/>
  </r>
  <r>
    <x v="58"/>
    <x v="1"/>
    <n v="29.429300727469709"/>
    <x v="1"/>
  </r>
  <r>
    <x v="58"/>
    <x v="2"/>
    <n v="5.3888628969999992"/>
    <x v="1"/>
  </r>
  <r>
    <x v="58"/>
    <x v="3"/>
    <n v="1.6357545526666668"/>
    <x v="1"/>
  </r>
  <r>
    <x v="58"/>
    <x v="5"/>
    <n v="8.5"/>
    <x v="1"/>
  </r>
  <r>
    <x v="58"/>
    <x v="4"/>
    <n v="115"/>
    <x v="1"/>
  </r>
  <r>
    <x v="59"/>
    <x v="0"/>
    <n v="10.615778083166665"/>
    <x v="1"/>
  </r>
  <r>
    <x v="59"/>
    <x v="1"/>
    <n v="29.429300727469709"/>
    <x v="1"/>
  </r>
  <r>
    <x v="59"/>
    <x v="2"/>
    <n v="5.3888628969999992"/>
    <x v="1"/>
  </r>
  <r>
    <x v="59"/>
    <x v="3"/>
    <n v="1.6357545526666668"/>
    <x v="1"/>
  </r>
  <r>
    <x v="59"/>
    <x v="5"/>
    <n v="8.5"/>
    <x v="1"/>
  </r>
  <r>
    <x v="59"/>
    <x v="4"/>
    <n v="115"/>
    <x v="1"/>
  </r>
  <r>
    <x v="60"/>
    <x v="0"/>
    <n v="10.615778083166665"/>
    <x v="1"/>
  </r>
  <r>
    <x v="60"/>
    <x v="1"/>
    <n v="29.429300727469709"/>
    <x v="1"/>
  </r>
  <r>
    <x v="60"/>
    <x v="2"/>
    <n v="5.3888628969999992"/>
    <x v="1"/>
  </r>
  <r>
    <x v="60"/>
    <x v="3"/>
    <n v="1.6357545526666668"/>
    <x v="1"/>
  </r>
  <r>
    <x v="60"/>
    <x v="5"/>
    <n v="8.5"/>
    <x v="1"/>
  </r>
  <r>
    <x v="60"/>
    <x v="4"/>
    <n v="115"/>
    <x v="1"/>
  </r>
  <r>
    <x v="61"/>
    <x v="0"/>
    <n v="10.615778083166665"/>
    <x v="1"/>
  </r>
  <r>
    <x v="61"/>
    <x v="1"/>
    <n v="29.429300727469709"/>
    <x v="1"/>
  </r>
  <r>
    <x v="61"/>
    <x v="2"/>
    <n v="5.3888628969999992"/>
    <x v="1"/>
  </r>
  <r>
    <x v="61"/>
    <x v="3"/>
    <n v="1.6357545526666668"/>
    <x v="1"/>
  </r>
  <r>
    <x v="61"/>
    <x v="5"/>
    <n v="8.5"/>
    <x v="1"/>
  </r>
  <r>
    <x v="61"/>
    <x v="4"/>
    <n v="115"/>
    <x v="1"/>
  </r>
  <r>
    <x v="62"/>
    <x v="0"/>
    <n v="10.615778083166665"/>
    <x v="1"/>
  </r>
  <r>
    <x v="62"/>
    <x v="1"/>
    <n v="29.429300727469709"/>
    <x v="1"/>
  </r>
  <r>
    <x v="62"/>
    <x v="2"/>
    <n v="5.3888628969999992"/>
    <x v="1"/>
  </r>
  <r>
    <x v="62"/>
    <x v="3"/>
    <n v="1.6357545526666668"/>
    <x v="1"/>
  </r>
  <r>
    <x v="62"/>
    <x v="5"/>
    <n v="8.5"/>
    <x v="1"/>
  </r>
  <r>
    <x v="62"/>
    <x v="4"/>
    <n v="11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621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 chartFormat="1">
  <location ref="E35:I99" firstHeaderRow="1" firstDataRow="2" firstDataCol="1" rowPageCount="1" colPageCount="1"/>
  <pivotFields count="4">
    <pivotField axis="axisRow" numFmtId="14" showAll="0" defaultSubtota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  <pivotField axis="axisCol" showAll="0" defaultSubtotal="0">
      <items count="6">
        <item x="3"/>
        <item h="1" x="1"/>
        <item x="2"/>
        <item h="1" x="4"/>
        <item x="5"/>
        <item x="0"/>
      </items>
    </pivotField>
    <pivotField dataField="1" showAll="0" defaultSubtotal="0"/>
    <pivotField axis="axisPage" showAll="0" defaultSubtotal="0">
      <items count="2">
        <item x="0"/>
        <item x="1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</rowItems>
  <colFields count="1">
    <field x="1"/>
  </colFields>
  <colItems count="4">
    <i>
      <x/>
    </i>
    <i>
      <x v="2"/>
    </i>
    <i>
      <x v="4"/>
    </i>
    <i>
      <x v="5"/>
    </i>
  </colItems>
  <pageFields count="1">
    <pageField fld="3" item="0" hier="-1"/>
  </pageFields>
  <dataFields count="1">
    <dataField name="Average of Value" fld="2" subtotal="average" baseField="0" baseItem="3"/>
  </dataFields>
  <chartFormats count="9">
    <chartFormat chart="0" format="9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1000-000000000000}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Commodity" tableColumnId="1"/>
      <queryTableField id="2" name="Price Type" tableColumnId="2"/>
      <queryTableField id="3" name="Forecast Description" tableColumnId="3"/>
      <queryTableField id="4" name="Destination" tableColumnId="4"/>
      <queryTableField id="5" name="Value" tableColumnId="5"/>
      <queryTableField id="6" name="Dat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1100-0000010000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Date" tableColumnId="1"/>
      <queryTableField id="2" name="Commodity" tableColumnId="2"/>
      <queryTableField id="3" name="Value" tableColumnId="3"/>
      <queryTableField id="4" name="Baseline or Actual" tableColumnId="4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LME_Forecast_monthly" displayName="LME_Forecast_monthly" ref="A2:J65" totalsRowShown="0" headerRowDxfId="54" dataCellStyle="Explanatory Text">
  <autoFilter ref="A2:J65" xr:uid="{00000000-0009-0000-0100-000003000000}"/>
  <tableColumns count="10">
    <tableColumn id="1" xr3:uid="{00000000-0010-0000-0000-000001000000}" name="Month" dataDxfId="53" dataCellStyle="Explanatory Text"/>
    <tableColumn id="2" xr3:uid="{00000000-0010-0000-0000-000002000000}" name="Month2" dataDxfId="52" dataCellStyle="Explanatory Text">
      <calculatedColumnFormula>MONTH(A3)</calculatedColumnFormula>
    </tableColumn>
    <tableColumn id="3" xr3:uid="{00000000-0010-0000-0000-000003000000}" name="Year" dataDxfId="51" dataCellStyle="Explanatory Text">
      <calculatedColumnFormula>YEAR(A3)</calculatedColumnFormula>
    </tableColumn>
    <tableColumn id="4" xr3:uid="{00000000-0010-0000-0000-000004000000}" name="Nickel" dataDxfId="50" dataCellStyle="Explanatory Text">
      <calculatedColumnFormula>D2</calculatedColumnFormula>
    </tableColumn>
    <tableColumn id="5" xr3:uid="{00000000-0010-0000-0000-000005000000}" name="Cobalt" dataDxfId="49" dataCellStyle="Explanatory Text">
      <calculatedColumnFormula>E2</calculatedColumnFormula>
    </tableColumn>
    <tableColumn id="6" xr3:uid="{00000000-0010-0000-0000-000006000000}" name="Copper" dataDxfId="48" dataCellStyle="Explanatory Text">
      <calculatedColumnFormula>F2</calculatedColumnFormula>
    </tableColumn>
    <tableColumn id="7" xr3:uid="{00000000-0010-0000-0000-000007000000}" name="Aluminum" dataDxfId="47" dataCellStyle="Explanatory Text">
      <calculatedColumnFormula>G2</calculatedColumnFormula>
    </tableColumn>
    <tableColumn id="10" xr3:uid="{00000000-0010-0000-0000-00000A000000}" name="JPY/USD" dataDxfId="46">
      <calculatedColumnFormula>AVERAGEIFS(DailyFXHistoricals[USD/JPY],DailyFXHistoricals[Month],$B3,DailyFXHistoricals[Year],$C3)</calculatedColumnFormula>
    </tableColumn>
    <tableColumn id="9" xr3:uid="{00000000-0010-0000-0000-000009000000}" name="Lithium" dataCellStyle="Comma">
      <calculatedColumnFormula>INDEX('Lithium (linked)'!$26:$26,,MATCH(LME_Forecast_monthly[[#This Row],[Month]],'Lithium (linked)'!$4:$4,0))</calculatedColumnFormula>
    </tableColumn>
    <tableColumn id="8" xr3:uid="{00000000-0010-0000-0000-000008000000}" name="Notes" dataDxfId="45" dataCellStyle="Comma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FACT_Commodities_Baseline" displayName="FACT_Commodities_Baseline" ref="L2:R65" totalsRowShown="0" headerRowDxfId="44" dataDxfId="43">
  <autoFilter ref="L2:R65" xr:uid="{00000000-0009-0000-0100-000008000000}"/>
  <tableColumns count="7">
    <tableColumn id="1" xr3:uid="{00000000-0010-0000-0100-000001000000}" name="Date" dataDxfId="42">
      <calculatedColumnFormula>A3</calculatedColumnFormula>
    </tableColumn>
    <tableColumn id="2" xr3:uid="{00000000-0010-0000-0100-000002000000}" name="Nickel" dataDxfId="41"/>
    <tableColumn id="3" xr3:uid="{00000000-0010-0000-0100-000003000000}" name="Cobalt" dataDxfId="40"/>
    <tableColumn id="4" xr3:uid="{00000000-0010-0000-0100-000004000000}" name="Copper" dataDxfId="39"/>
    <tableColumn id="5" xr3:uid="{00000000-0010-0000-0100-000005000000}" name="Aluminum" dataDxfId="38"/>
    <tableColumn id="6" xr3:uid="{00000000-0010-0000-0100-000006000000}" name="Lithium" dataDxfId="37"/>
    <tableColumn id="7" xr3:uid="{00000000-0010-0000-0100-000007000000}" name="JPY/USD" dataDxfId="3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LME_historicals" displayName="LME_historicals" ref="A2:I1084" totalsRowShown="0" headerRowDxfId="35" dataDxfId="34">
  <sortState xmlns:xlrd2="http://schemas.microsoft.com/office/spreadsheetml/2017/richdata2" ref="A2:G378">
    <sortCondition ref="A1:A378"/>
  </sortState>
  <tableColumns count="9">
    <tableColumn id="1" xr3:uid="{00000000-0010-0000-0200-000001000000}" name="Date" dataDxfId="33"/>
    <tableColumn id="2" xr3:uid="{00000000-0010-0000-0200-000002000000}" name="Month" dataDxfId="32">
      <calculatedColumnFormula>MONTH(A3)</calculatedColumnFormula>
    </tableColumn>
    <tableColumn id="3" xr3:uid="{00000000-0010-0000-0200-000003000000}" name="Year" dataDxfId="31">
      <calculatedColumnFormula>YEAR(A3)</calculatedColumnFormula>
    </tableColumn>
    <tableColumn id="4" xr3:uid="{00000000-0010-0000-0200-000004000000}" name="Nickel" dataDxfId="30"/>
    <tableColumn id="5" xr3:uid="{00000000-0010-0000-0200-000005000000}" name="Cobalt" dataDxfId="29"/>
    <tableColumn id="6" xr3:uid="{00000000-0010-0000-0200-000006000000}" name="Copper" dataDxfId="28"/>
    <tableColumn id="7" xr3:uid="{00000000-0010-0000-0200-000007000000}" name="Aluminum" dataDxfId="27"/>
    <tableColumn id="8" xr3:uid="{00000000-0010-0000-0200-000008000000}" name="Actual or Forecast" dataDxfId="26"/>
    <tableColumn id="9" xr3:uid="{00000000-0010-0000-0200-000009000000}" name="Day of the week" dataDxfId="25">
      <calculatedColumnFormula>TEXT($A3,"ddd")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Oanda_FX_historicals" displayName="Oanda_FX_historicals" ref="A1:H64" totalsRowShown="0" headerRowDxfId="24" headerRowCellStyle="標準 5">
  <autoFilter ref="A1:H64" xr:uid="{00000000-0009-0000-0100-000002000000}"/>
  <tableColumns count="8">
    <tableColumn id="1" xr3:uid="{00000000-0010-0000-0300-000001000000}" name="Month" dataDxfId="23"/>
    <tableColumn id="2" xr3:uid="{00000000-0010-0000-0300-000002000000}" name="Oanda (actuals, after EOM)"/>
    <tableColumn id="3" xr3:uid="{00000000-0010-0000-0300-000003000000}" name="Prelim (early actuals from Beg. Of Months)"/>
    <tableColumn id="7" xr3:uid="{00000000-0010-0000-0300-000007000000}" name="Date of Prelim update"/>
    <tableColumn id="4" xr3:uid="{00000000-0010-0000-0300-000004000000}" name="3 month trailing average" dataDxfId="22"/>
    <tableColumn id="5" xr3:uid="{00000000-0010-0000-0300-000005000000}" name="Rate to use">
      <calculatedColumnFormula>IF(B2=0,IF(C2=0,E2,C2),B2)</calculatedColumnFormula>
    </tableColumn>
    <tableColumn id="8" xr3:uid="{00000000-0010-0000-0300-000008000000}" name="Actual or Forecast" dataDxfId="21"/>
    <tableColumn id="6" xr3:uid="{00000000-0010-0000-0300-000006000000}" name="No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DailyFXHistoricals" displayName="DailyFXHistoricals" ref="A2:E1875" headerRowDxfId="20" headerRowBorderDxfId="18" tableBorderDxfId="19" totalsRowBorderDxfId="17" headerRowCellStyle="Normal 2">
  <autoFilter ref="A2:E1875" xr:uid="{00000000-0009-0000-0100-000006000000}"/>
  <sortState xmlns:xlrd2="http://schemas.microsoft.com/office/spreadsheetml/2017/richdata2" ref="A4:B488">
    <sortCondition ref="A3:A488"/>
  </sortState>
  <tableColumns count="5">
    <tableColumn id="1" xr3:uid="{00000000-0010-0000-0400-000001000000}" name="Date" totalsRowFunction="custom" dataDxfId="15" totalsRowDxfId="16" dataCellStyle="Normal 2">
      <totalsRowFormula>A556+1</totalsRowFormula>
    </tableColumn>
    <tableColumn id="5" xr3:uid="{00000000-0010-0000-0400-000005000000}" name="Month" dataDxfId="13" totalsRowDxfId="14" dataCellStyle="Comma">
      <calculatedColumnFormula>MONTH(DailyFXHistoricals[[#This Row],[Date]])</calculatedColumnFormula>
    </tableColumn>
    <tableColumn id="4" xr3:uid="{00000000-0010-0000-0400-000004000000}" name="Year" dataDxfId="11" totalsRowDxfId="12" dataCellStyle="Comma">
      <calculatedColumnFormula>YEAR(DailyFXHistoricals[[#This Row],[Date]])</calculatedColumnFormula>
    </tableColumn>
    <tableColumn id="2" xr3:uid="{00000000-0010-0000-0400-000002000000}" name="USD/JPY" totalsRowFunction="custom" dataDxfId="9" totalsRowDxfId="10" dataCellStyle="Normal 2">
      <totalsRowFormula>AVERAGEIFS(D$3:D1875,$A$3:$A1875,"&gt;="&amp;Summary!$D$4-90,$E$3:$E1875,"Actual")</totalsRowFormula>
    </tableColumn>
    <tableColumn id="3" xr3:uid="{00000000-0010-0000-0400-000003000000}" name="Actual or Forecast" totalsRowLabel="Forecast" totalsRowDxf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Lithium_Forecast" displayName="Lithium_Forecast" ref="A2:BR24" totalsRowShown="0">
  <autoFilter ref="A2:BR24" xr:uid="{00000000-0009-0000-0100-000005000000}"/>
  <tableColumns count="70">
    <tableColumn id="1" xr3:uid="{00000000-0010-0000-0500-000001000000}" name="Column1">
      <calculatedColumnFormula>'[9]Output to Financial Forecast'!A4</calculatedColumnFormula>
    </tableColumn>
    <tableColumn id="2" xr3:uid="{00000000-0010-0000-0500-000002000000}" name="Column2">
      <calculatedColumnFormula>'[9]Output to Financial Forecast'!B4</calculatedColumnFormula>
    </tableColumn>
    <tableColumn id="3" xr3:uid="{00000000-0010-0000-0500-000003000000}" name="Column3">
      <calculatedColumnFormula>'[9]Output to Financial Forecast'!C4</calculatedColumnFormula>
    </tableColumn>
    <tableColumn id="4" xr3:uid="{00000000-0010-0000-0500-000004000000}" name="Column4">
      <calculatedColumnFormula>'[9]Output to Financial Forecast'!D4</calculatedColumnFormula>
    </tableColumn>
    <tableColumn id="47" xr3:uid="{00000000-0010-0000-0500-00002F000000}" name="Column49">
      <calculatedColumnFormula>'[9]Output to Financial Forecast'!Y3</calculatedColumnFormula>
    </tableColumn>
    <tableColumn id="46" xr3:uid="{00000000-0010-0000-0500-00002E000000}" name="Column48">
      <calculatedColumnFormula>'[9]Output to Financial Forecast'!Z3</calculatedColumnFormula>
    </tableColumn>
    <tableColumn id="45" xr3:uid="{00000000-0010-0000-0500-00002D000000}" name="Column47">
      <calculatedColumnFormula>'[9]Output to Financial Forecast'!AA3</calculatedColumnFormula>
    </tableColumn>
    <tableColumn id="44" xr3:uid="{00000000-0010-0000-0500-00002C000000}" name="Column46">
      <calculatedColumnFormula>'[9]Output to Financial Forecast'!AB3</calculatedColumnFormula>
    </tableColumn>
    <tableColumn id="43" xr3:uid="{00000000-0010-0000-0500-00002B000000}" name="Column45">
      <calculatedColumnFormula>'[9]Output to Financial Forecast'!AC3</calculatedColumnFormula>
    </tableColumn>
    <tableColumn id="42" xr3:uid="{00000000-0010-0000-0500-00002A000000}" name="Column44">
      <calculatedColumnFormula>'[9]Output to Financial Forecast'!AD3</calculatedColumnFormula>
    </tableColumn>
    <tableColumn id="41" xr3:uid="{00000000-0010-0000-0500-000029000000}" name="Column43">
      <calculatedColumnFormula>'[9]Output to Financial Forecast'!AE3</calculatedColumnFormula>
    </tableColumn>
    <tableColumn id="40" xr3:uid="{00000000-0010-0000-0500-000028000000}" name="Column42">
      <calculatedColumnFormula>'[9]Output to Financial Forecast'!AF3</calculatedColumnFormula>
    </tableColumn>
    <tableColumn id="5" xr3:uid="{00000000-0010-0000-0500-000005000000}" name="Column5">
      <calculatedColumnFormula>'[9]Output to Financial Forecast'!AG3</calculatedColumnFormula>
    </tableColumn>
    <tableColumn id="6" xr3:uid="{00000000-0010-0000-0500-000006000000}" name="Column6">
      <calculatedColumnFormula>'[9]Output to Financial Forecast'!AH4</calculatedColumnFormula>
    </tableColumn>
    <tableColumn id="7" xr3:uid="{00000000-0010-0000-0500-000007000000}" name="Column7">
      <calculatedColumnFormula>'[9]Output to Financial Forecast'!AI4</calculatedColumnFormula>
    </tableColumn>
    <tableColumn id="8" xr3:uid="{00000000-0010-0000-0500-000008000000}" name="Column8">
      <calculatedColumnFormula>'[9]Output to Financial Forecast'!AJ4</calculatedColumnFormula>
    </tableColumn>
    <tableColumn id="9" xr3:uid="{00000000-0010-0000-0500-000009000000}" name="Column9">
      <calculatedColumnFormula>'[9]Output to Financial Forecast'!AK4</calculatedColumnFormula>
    </tableColumn>
    <tableColumn id="10" xr3:uid="{00000000-0010-0000-0500-00000A000000}" name="Column10">
      <calculatedColumnFormula>'[9]Output to Financial Forecast'!AL4</calculatedColumnFormula>
    </tableColumn>
    <tableColumn id="11" xr3:uid="{00000000-0010-0000-0500-00000B000000}" name="Column11">
      <calculatedColumnFormula>'[9]Output to Financial Forecast'!AM4</calculatedColumnFormula>
    </tableColumn>
    <tableColumn id="12" xr3:uid="{00000000-0010-0000-0500-00000C000000}" name="Column12">
      <calculatedColumnFormula>'[9]Output to Financial Forecast'!AN4</calculatedColumnFormula>
    </tableColumn>
    <tableColumn id="13" xr3:uid="{00000000-0010-0000-0500-00000D000000}" name="Column13">
      <calculatedColumnFormula>'[9]Output to Financial Forecast'!AO4</calculatedColumnFormula>
    </tableColumn>
    <tableColumn id="14" xr3:uid="{00000000-0010-0000-0500-00000E000000}" name="Column14">
      <calculatedColumnFormula>'[9]Output to Financial Forecast'!AP4</calculatedColumnFormula>
    </tableColumn>
    <tableColumn id="15" xr3:uid="{00000000-0010-0000-0500-00000F000000}" name="Column15">
      <calculatedColumnFormula>'[9]Output to Financial Forecast'!AQ4</calculatedColumnFormula>
    </tableColumn>
    <tableColumn id="16" xr3:uid="{00000000-0010-0000-0500-000010000000}" name="Column16">
      <calculatedColumnFormula>'[9]Output to Financial Forecast'!AR4</calculatedColumnFormula>
    </tableColumn>
    <tableColumn id="17" xr3:uid="{00000000-0010-0000-0500-000011000000}" name="Column17">
      <calculatedColumnFormula>'[9]Output to Financial Forecast'!AS4</calculatedColumnFormula>
    </tableColumn>
    <tableColumn id="18" xr3:uid="{00000000-0010-0000-0500-000012000000}" name="Column18">
      <calculatedColumnFormula>'[9]Output to Financial Forecast'!AT4</calculatedColumnFormula>
    </tableColumn>
    <tableColumn id="19" xr3:uid="{00000000-0010-0000-0500-000013000000}" name="Column19">
      <calculatedColumnFormula>'[9]Output to Financial Forecast'!AU4</calculatedColumnFormula>
    </tableColumn>
    <tableColumn id="20" xr3:uid="{00000000-0010-0000-0500-000014000000}" name="Column20">
      <calculatedColumnFormula>'[9]Output to Financial Forecast'!AV4</calculatedColumnFormula>
    </tableColumn>
    <tableColumn id="21" xr3:uid="{00000000-0010-0000-0500-000015000000}" name="Column21">
      <calculatedColumnFormula>'[9]Output to Financial Forecast'!AW4</calculatedColumnFormula>
    </tableColumn>
    <tableColumn id="22" xr3:uid="{00000000-0010-0000-0500-000016000000}" name="Column22">
      <calculatedColumnFormula>'[9]Output to Financial Forecast'!AX4</calculatedColumnFormula>
    </tableColumn>
    <tableColumn id="23" xr3:uid="{00000000-0010-0000-0500-000017000000}" name="Column23">
      <calculatedColumnFormula>'[9]Output to Financial Forecast'!AY4</calculatedColumnFormula>
    </tableColumn>
    <tableColumn id="24" xr3:uid="{00000000-0010-0000-0500-000018000000}" name="Column24">
      <calculatedColumnFormula>'[9]Output to Financial Forecast'!AZ4</calculatedColumnFormula>
    </tableColumn>
    <tableColumn id="25" xr3:uid="{00000000-0010-0000-0500-000019000000}" name="Column25">
      <calculatedColumnFormula>'[9]Output to Financial Forecast'!BA4</calculatedColumnFormula>
    </tableColumn>
    <tableColumn id="26" xr3:uid="{00000000-0010-0000-0500-00001A000000}" name="Column26">
      <calculatedColumnFormula>'[9]Output to Financial Forecast'!BB4</calculatedColumnFormula>
    </tableColumn>
    <tableColumn id="27" xr3:uid="{00000000-0010-0000-0500-00001B000000}" name="Column27">
      <calculatedColumnFormula>'[9]Output to Financial Forecast'!BC4</calculatedColumnFormula>
    </tableColumn>
    <tableColumn id="28" xr3:uid="{00000000-0010-0000-0500-00001C000000}" name="Column28">
      <calculatedColumnFormula>'[9]Output to Financial Forecast'!BD4</calculatedColumnFormula>
    </tableColumn>
    <tableColumn id="29" xr3:uid="{00000000-0010-0000-0500-00001D000000}" name="Column29">
      <calculatedColumnFormula>'[9]Output to Financial Forecast'!BE4</calculatedColumnFormula>
    </tableColumn>
    <tableColumn id="30" xr3:uid="{00000000-0010-0000-0500-00001E000000}" name="Column30">
      <calculatedColumnFormula>'[9]Output to Financial Forecast'!BF4</calculatedColumnFormula>
    </tableColumn>
    <tableColumn id="31" xr3:uid="{00000000-0010-0000-0500-00001F000000}" name="Column31">
      <calculatedColumnFormula>'[9]Output to Financial Forecast'!BG4</calculatedColumnFormula>
    </tableColumn>
    <tableColumn id="32" xr3:uid="{00000000-0010-0000-0500-000020000000}" name="Column32">
      <calculatedColumnFormula>'[9]Output to Financial Forecast'!BH4</calculatedColumnFormula>
    </tableColumn>
    <tableColumn id="33" xr3:uid="{00000000-0010-0000-0500-000021000000}" name="Column33">
      <calculatedColumnFormula>'[9]Output to Financial Forecast'!BI4</calculatedColumnFormula>
    </tableColumn>
    <tableColumn id="34" xr3:uid="{00000000-0010-0000-0500-000022000000}" name="Column34">
      <calculatedColumnFormula>'[9]Output to Financial Forecast'!BJ4</calculatedColumnFormula>
    </tableColumn>
    <tableColumn id="35" xr3:uid="{00000000-0010-0000-0500-000023000000}" name="Column35">
      <calculatedColumnFormula>'[9]Output to Financial Forecast'!BK4</calculatedColumnFormula>
    </tableColumn>
    <tableColumn id="36" xr3:uid="{00000000-0010-0000-0500-000024000000}" name="Column36">
      <calculatedColumnFormula>'[9]Output to Financial Forecast'!BL4</calculatedColumnFormula>
    </tableColumn>
    <tableColumn id="37" xr3:uid="{00000000-0010-0000-0500-000025000000}" name="Column37">
      <calculatedColumnFormula>'[9]Output to Financial Forecast'!BM4</calculatedColumnFormula>
    </tableColumn>
    <tableColumn id="38" xr3:uid="{00000000-0010-0000-0500-000026000000}" name="Column38">
      <calculatedColumnFormula>'[9]Output to Financial Forecast'!BN4</calculatedColumnFormula>
    </tableColumn>
    <tableColumn id="39" xr3:uid="{00000000-0010-0000-0500-000027000000}" name="Column39">
      <calculatedColumnFormula>'[9]Output to Financial Forecast'!BO3</calculatedColumnFormula>
    </tableColumn>
    <tableColumn id="48" xr3:uid="{00000000-0010-0000-0500-000030000000}" name="Column392">
      <calculatedColumnFormula>'[9]Output to Financial Forecast'!BP3</calculatedColumnFormula>
    </tableColumn>
    <tableColumn id="49" xr3:uid="{00000000-0010-0000-0500-000031000000}" name="Column393">
      <calculatedColumnFormula>'[9]Output to Financial Forecast'!BQ3</calculatedColumnFormula>
    </tableColumn>
    <tableColumn id="50" xr3:uid="{00000000-0010-0000-0500-000032000000}" name="Column394">
      <calculatedColumnFormula>'[9]Output to Financial Forecast'!BR3</calculatedColumnFormula>
    </tableColumn>
    <tableColumn id="51" xr3:uid="{00000000-0010-0000-0500-000033000000}" name="Column395">
      <calculatedColumnFormula>'[9]Output to Financial Forecast'!BS3</calculatedColumnFormula>
    </tableColumn>
    <tableColumn id="52" xr3:uid="{00000000-0010-0000-0500-000034000000}" name="Column396">
      <calculatedColumnFormula>'[9]Output to Financial Forecast'!BT3</calculatedColumnFormula>
    </tableColumn>
    <tableColumn id="53" xr3:uid="{00000000-0010-0000-0500-000035000000}" name="Column397">
      <calculatedColumnFormula>'[9]Output to Financial Forecast'!BU3</calculatedColumnFormula>
    </tableColumn>
    <tableColumn id="54" xr3:uid="{00000000-0010-0000-0500-000036000000}" name="Column398">
      <calculatedColumnFormula>'[9]Output to Financial Forecast'!BV3</calculatedColumnFormula>
    </tableColumn>
    <tableColumn id="55" xr3:uid="{00000000-0010-0000-0500-000037000000}" name="Column399">
      <calculatedColumnFormula>'[9]Output to Financial Forecast'!BW3</calculatedColumnFormula>
    </tableColumn>
    <tableColumn id="56" xr3:uid="{00000000-0010-0000-0500-000038000000}" name="Column3910">
      <calculatedColumnFormula>'[9]Output to Financial Forecast'!BX3</calculatedColumnFormula>
    </tableColumn>
    <tableColumn id="57" xr3:uid="{00000000-0010-0000-0500-000039000000}" name="Column3911">
      <calculatedColumnFormula>'[9]Output to Financial Forecast'!BY3</calculatedColumnFormula>
    </tableColumn>
    <tableColumn id="58" xr3:uid="{00000000-0010-0000-0500-00003A000000}" name="Column3912">
      <calculatedColumnFormula>'[9]Output to Financial Forecast'!BZ3</calculatedColumnFormula>
    </tableColumn>
    <tableColumn id="59" xr3:uid="{00000000-0010-0000-0500-00003B000000}" name="Column3913">
      <calculatedColumnFormula>'[9]Output to Financial Forecast'!CA3</calculatedColumnFormula>
    </tableColumn>
    <tableColumn id="60" xr3:uid="{00000000-0010-0000-0500-00003C000000}" name="Column3914">
      <calculatedColumnFormula>'[9]Output to Financial Forecast'!CB3</calculatedColumnFormula>
    </tableColumn>
    <tableColumn id="61" xr3:uid="{00000000-0010-0000-0500-00003D000000}" name="Column3915">
      <calculatedColumnFormula>'[9]Output to Financial Forecast'!CC3</calculatedColumnFormula>
    </tableColumn>
    <tableColumn id="62" xr3:uid="{00000000-0010-0000-0500-00003E000000}" name="Column3916">
      <calculatedColumnFormula>'[9]Output to Financial Forecast'!CD3</calculatedColumnFormula>
    </tableColumn>
    <tableColumn id="63" xr3:uid="{00000000-0010-0000-0500-00003F000000}" name="Column3917">
      <calculatedColumnFormula>'[9]Output to Financial Forecast'!CE3</calculatedColumnFormula>
    </tableColumn>
    <tableColumn id="64" xr3:uid="{00000000-0010-0000-0500-000040000000}" name="Column3918">
      <calculatedColumnFormula>'[9]Output to Financial Forecast'!CF3</calculatedColumnFormula>
    </tableColumn>
    <tableColumn id="65" xr3:uid="{00000000-0010-0000-0500-000041000000}" name="Column3919">
      <calculatedColumnFormula>'[9]Output to Financial Forecast'!CG3</calculatedColumnFormula>
    </tableColumn>
    <tableColumn id="66" xr3:uid="{00000000-0010-0000-0500-000042000000}" name="Column3920">
      <calculatedColumnFormula>'[9]Output to Financial Forecast'!CH3</calculatedColumnFormula>
    </tableColumn>
    <tableColumn id="67" xr3:uid="{00000000-0010-0000-0500-000043000000}" name="Column3921">
      <calculatedColumnFormula>'[9]Output to Financial Forecast'!CI3</calculatedColumnFormula>
    </tableColumn>
    <tableColumn id="68" xr3:uid="{00000000-0010-0000-0500-000044000000}" name="Column3922">
      <calculatedColumnFormula>'[9]Output to Financial Forecast'!CJ3</calculatedColumnFormula>
    </tableColumn>
    <tableColumn id="69" xr3:uid="{00000000-0010-0000-0500-000045000000}" name="Column3923">
      <calculatedColumnFormula>'[9]Output to Financial Forecast'!CK3</calculatedColumnFormula>
    </tableColumn>
    <tableColumn id="70" xr3:uid="{00000000-0010-0000-0500-000046000000}" name="Column3924">
      <calculatedColumnFormula>'[9]Output to Financial Forecast'!CL3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6000000}" name="Table1" displayName="Table1" ref="A1:D11401" totalsRowShown="0" headerRowDxfId="7" dataDxfId="6">
  <autoFilter ref="A1:D11401" xr:uid="{00000000-0009-0000-0100-000004000000}">
    <filterColumn colId="1">
      <filters>
        <filter val="USD"/>
      </filters>
    </filterColumn>
    <filterColumn colId="2">
      <filters>
        <filter val="JPY"/>
      </filters>
    </filterColumn>
  </autoFilter>
  <tableColumns count="4">
    <tableColumn id="1" xr3:uid="{00000000-0010-0000-0600-000001000000}" name="Date" dataDxfId="5"/>
    <tableColumn id="2" xr3:uid="{00000000-0010-0000-0600-000002000000}" name="From Currency" dataDxfId="4"/>
    <tableColumn id="3" xr3:uid="{00000000-0010-0000-0600-000003000000}" name="To Currency" dataDxfId="3"/>
    <tableColumn id="4" xr3:uid="{00000000-0010-0000-0600-000004000000}" name="Rate" dataDxfId="2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Lithium_Forecast_2" displayName="Lithium_Forecast_2" ref="A1:F1321" tableType="queryTable" totalsRowShown="0">
  <autoFilter ref="A1:F1321" xr:uid="{00000000-0009-0000-0100-000007000000}"/>
  <tableColumns count="6">
    <tableColumn id="1" xr3:uid="{00000000-0010-0000-0700-000001000000}" uniqueName="1" name="Commodity" queryTableFieldId="1"/>
    <tableColumn id="2" xr3:uid="{00000000-0010-0000-0700-000002000000}" uniqueName="2" name="Price Type" queryTableFieldId="2"/>
    <tableColumn id="3" xr3:uid="{00000000-0010-0000-0700-000003000000}" uniqueName="3" name="Forecast Description" queryTableFieldId="3"/>
    <tableColumn id="4" xr3:uid="{00000000-0010-0000-0700-000004000000}" uniqueName="4" name="Destination" queryTableFieldId="4"/>
    <tableColumn id="5" xr3:uid="{00000000-0010-0000-0700-000005000000}" uniqueName="5" name="Value" queryTableFieldId="5"/>
    <tableColumn id="6" xr3:uid="{00000000-0010-0000-0700-000006000000}" uniqueName="6" name="Date" queryTableFieldId="6" dataDxfId="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ConsolidatedCommodityForecastWithActuals" displayName="ConsolidatedCommodityForecastWithActuals" ref="A1:D757" tableType="queryTable" totalsRowShown="0">
  <autoFilter ref="A1:D757" xr:uid="{00000000-0009-0000-0100-000009000000}"/>
  <tableColumns count="4">
    <tableColumn id="1" xr3:uid="{00000000-0010-0000-0800-000001000000}" uniqueName="1" name="Date" queryTableFieldId="1" dataDxfId="0"/>
    <tableColumn id="2" xr3:uid="{00000000-0010-0000-0800-000002000000}" uniqueName="2" name="Commodity" queryTableFieldId="2"/>
    <tableColumn id="3" xr3:uid="{00000000-0010-0000-0800-000003000000}" uniqueName="3" name="Value" queryTableFieldId="3"/>
    <tableColumn id="4" xr3:uid="{00000000-0010-0000-0800-000004000000}" uniqueName="4" name="Baseline or Actual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eslamotorsinc.sharepoint.com/:f:/r/sites/CellMaterialsSupplyChain/Shared%20Documents/Commodities%20and%20Mining/Lithium%20Price%20Forecast?csf=1&amp;e=1hUpP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2.xml"/><Relationship Id="rId4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oanda.com/fx-for-business/historical-rate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14"/>
  <sheetViews>
    <sheetView showGridLines="0" workbookViewId="0">
      <selection activeCell="F28" sqref="F28"/>
    </sheetView>
  </sheetViews>
  <sheetFormatPr defaultRowHeight="15"/>
  <cols>
    <col min="1" max="1" width="6.42578125" customWidth="1"/>
    <col min="2" max="2" width="10.7109375" bestFit="1" customWidth="1"/>
    <col min="3" max="3" width="13.140625" bestFit="1" customWidth="1"/>
    <col min="4" max="4" width="28.140625" bestFit="1" customWidth="1"/>
  </cols>
  <sheetData>
    <row r="2" spans="2:8">
      <c r="B2" s="40" t="s">
        <v>0</v>
      </c>
      <c r="C2" s="40" t="s">
        <v>1</v>
      </c>
      <c r="D2" s="40" t="s">
        <v>2</v>
      </c>
      <c r="G2" s="11" t="s">
        <v>3</v>
      </c>
      <c r="H2" s="42" t="s">
        <v>4</v>
      </c>
    </row>
    <row r="3" spans="2:8">
      <c r="B3" s="14">
        <v>43325</v>
      </c>
      <c r="C3" t="s">
        <v>5</v>
      </c>
      <c r="D3" t="s">
        <v>6</v>
      </c>
    </row>
    <row r="4" spans="2:8">
      <c r="B4" s="14">
        <v>43333</v>
      </c>
      <c r="C4" t="s">
        <v>7</v>
      </c>
      <c r="D4" t="s">
        <v>8</v>
      </c>
    </row>
    <row r="5" spans="2:8">
      <c r="B5" s="14">
        <v>43347</v>
      </c>
      <c r="C5" t="s">
        <v>5</v>
      </c>
      <c r="D5" t="s">
        <v>9</v>
      </c>
    </row>
    <row r="6" spans="2:8">
      <c r="B6" s="14">
        <v>43364</v>
      </c>
      <c r="C6" t="s">
        <v>7</v>
      </c>
      <c r="D6" t="s">
        <v>10</v>
      </c>
    </row>
    <row r="7" spans="2:8">
      <c r="B7" s="14">
        <v>43368</v>
      </c>
      <c r="C7" t="s">
        <v>7</v>
      </c>
      <c r="D7" t="s">
        <v>11</v>
      </c>
    </row>
    <row r="8" spans="2:8">
      <c r="B8" s="14">
        <v>43368</v>
      </c>
      <c r="C8" t="s">
        <v>7</v>
      </c>
      <c r="D8" t="s">
        <v>12</v>
      </c>
    </row>
    <row r="9" spans="2:8">
      <c r="B9" s="14">
        <v>43382</v>
      </c>
      <c r="C9" t="s">
        <v>7</v>
      </c>
      <c r="D9" t="s">
        <v>13</v>
      </c>
    </row>
    <row r="10" spans="2:8">
      <c r="B10" s="14">
        <v>43382</v>
      </c>
      <c r="C10" t="s">
        <v>7</v>
      </c>
      <c r="D10" t="s">
        <v>14</v>
      </c>
    </row>
    <row r="11" spans="2:8">
      <c r="B11" s="13">
        <v>43383</v>
      </c>
      <c r="C11" t="s">
        <v>7</v>
      </c>
      <c r="D11" t="s">
        <v>15</v>
      </c>
    </row>
    <row r="12" spans="2:8">
      <c r="B12" s="14">
        <v>43409</v>
      </c>
      <c r="C12" t="s">
        <v>7</v>
      </c>
      <c r="D12" t="s">
        <v>16</v>
      </c>
    </row>
    <row r="13" spans="2:8">
      <c r="B13" s="14">
        <v>43416</v>
      </c>
      <c r="C13" t="s">
        <v>7</v>
      </c>
      <c r="D13" t="s">
        <v>17</v>
      </c>
    </row>
    <row r="14" spans="2:8">
      <c r="B14" s="14">
        <v>43518</v>
      </c>
      <c r="C14" t="s">
        <v>18</v>
      </c>
      <c r="D14" t="s">
        <v>19</v>
      </c>
    </row>
  </sheetData>
  <autoFilter ref="B2:D2" xr:uid="{00000000-0009-0000-0000-000000000000}"/>
  <hyperlinks>
    <hyperlink ref="H2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I99"/>
  <sheetViews>
    <sheetView showGridLines="0" topLeftCell="B2" zoomScale="85" zoomScaleNormal="85" workbookViewId="0">
      <selection activeCell="E10" sqref="E10"/>
    </sheetView>
  </sheetViews>
  <sheetFormatPr defaultRowHeight="15" outlineLevelRow="1"/>
  <cols>
    <col min="2" max="2" width="27.7109375" bestFit="1" customWidth="1"/>
    <col min="3" max="3" width="15" bestFit="1" customWidth="1"/>
    <col min="4" max="4" width="9.85546875" bestFit="1" customWidth="1"/>
    <col min="5" max="5" width="21.42578125" bestFit="1" customWidth="1"/>
    <col min="6" max="6" width="52.5703125" bestFit="1" customWidth="1"/>
    <col min="7" max="7" width="17.7109375" bestFit="1" customWidth="1"/>
    <col min="8" max="8" width="20.5703125" bestFit="1" customWidth="1"/>
    <col min="9" max="9" width="16.7109375" customWidth="1"/>
    <col min="10" max="10" width="16.85546875" bestFit="1" customWidth="1"/>
  </cols>
  <sheetData>
    <row r="3" spans="2:6">
      <c r="B3" t="s">
        <v>20</v>
      </c>
    </row>
    <row r="4" spans="2:6">
      <c r="C4" t="s">
        <v>21</v>
      </c>
      <c r="D4" s="13">
        <f t="array" ref="D4">MAX(IF(DailyFXHistoricals[Actual or Forecast]="Actual",DailyFXHistoricals[Date]))</f>
        <v>43719</v>
      </c>
    </row>
    <row r="5" spans="2:6">
      <c r="C5" t="s">
        <v>22</v>
      </c>
      <c r="D5" s="16">
        <f>AVERAGEIFS(DailyFXHistoricals[USD/JPY],DailyFXHistoricals[Date],"&gt;="&amp;$D$4-90,DailyFXHistoricals[Actual or Forecast],"Actual")</f>
        <v>107.29976410989013</v>
      </c>
    </row>
    <row r="7" spans="2:6">
      <c r="B7" t="s">
        <v>9</v>
      </c>
      <c r="E7" t="s">
        <v>23</v>
      </c>
    </row>
    <row r="8" spans="2:6">
      <c r="C8" t="s">
        <v>21</v>
      </c>
      <c r="D8" s="13">
        <f t="array" ref="D8">MAX(IF(LME_historicals[Actual or Forecast]="Actual",LME_historicals[Date]))</f>
        <v>43720</v>
      </c>
    </row>
    <row r="9" spans="2:6">
      <c r="C9" t="s">
        <v>24</v>
      </c>
      <c r="D9" s="16">
        <f>AVERAGEIFS(LME_historicals[Nickel],LME_historicals[Date],"&gt;="&amp;Summary!$D$8-90,LME_historicals[Actual or Forecast],"Actual")</f>
        <v>14.602265625000001</v>
      </c>
    </row>
    <row r="10" spans="2:6">
      <c r="C10" t="s">
        <v>25</v>
      </c>
      <c r="D10" s="16">
        <f>AVERAGEIFS(LME_historicals[Cobalt],LME_historicals[Date],"&gt;="&amp;Summary!$D$8-90,LME_historicals[Actual or Forecast],"Actual")</f>
        <v>29.823437499999997</v>
      </c>
      <c r="E10" s="16">
        <f>AVERAGEIFS('LME - Daily'!L:L,'LME - Daily'!A:A,"&gt;="&amp;Summary!$D$8-90)</f>
        <v>31.107250568793091</v>
      </c>
      <c r="F10" t="s">
        <v>26</v>
      </c>
    </row>
    <row r="11" spans="2:6">
      <c r="C11" t="s">
        <v>27</v>
      </c>
      <c r="D11" s="16">
        <f>AVERAGEIFS(LME_historicals[Copper],LME_historicals[Date],"&gt;="&amp;Summary!$D$8-90,LME_historicals[Actual or Forecast],"Actual")</f>
        <v>5.8283984374999989</v>
      </c>
    </row>
    <row r="12" spans="2:6">
      <c r="C12" t="s">
        <v>28</v>
      </c>
      <c r="D12" s="16">
        <f>AVERAGEIFS(LME_historicals[Aluminum],LME_historicals[Date],"&gt;="&amp;Summary!$D$8-90,LME_historicals[Actual or Forecast],"Actual")</f>
        <v>1.7645</v>
      </c>
    </row>
    <row r="13" spans="2:6">
      <c r="C13" t="s">
        <v>29</v>
      </c>
      <c r="E13" s="16">
        <f>AVERAGEIFS('LME - Daily'!N:N,'LME - Daily'!A:A,"&gt;="&amp;Summary!$D$8-90)</f>
        <v>1.8755555555555559</v>
      </c>
      <c r="F13" t="s">
        <v>30</v>
      </c>
    </row>
    <row r="14" spans="2:6" outlineLevel="1">
      <c r="C14" s="11" t="s">
        <v>24</v>
      </c>
      <c r="D14" s="11" t="s">
        <v>25</v>
      </c>
      <c r="E14" s="11" t="s">
        <v>27</v>
      </c>
      <c r="F14" s="11" t="s">
        <v>28</v>
      </c>
    </row>
    <row r="15" spans="2:6" outlineLevel="1">
      <c r="C15" s="16">
        <f>AVERAGEIFS('LME - Daily'!D:D,'LME - Daily'!$A:$A,"&gt;="&amp;$D$8-90)</f>
        <v>14.596085838607587</v>
      </c>
      <c r="D15" s="16">
        <f>AVERAGEIFS('LME - Daily'!E:E,'LME - Daily'!$A:$A,"&gt;="&amp;$D$8-90)</f>
        <v>29.819369725738266</v>
      </c>
      <c r="E15" s="16">
        <f>AVERAGEIFS('LME - Daily'!F:F,'LME - Daily'!$A:$A,"&gt;="&amp;$D$8-90)</f>
        <v>5.8286305511603347</v>
      </c>
      <c r="F15" s="16">
        <f>AVERAGEIFS('LME - Daily'!G:G,'LME - Daily'!$A:$A,"&gt;="&amp;$D$8-90)</f>
        <v>1.7644882911392392</v>
      </c>
    </row>
    <row r="18" spans="2:6">
      <c r="B18" t="s">
        <v>31</v>
      </c>
      <c r="C18" s="11"/>
      <c r="D18" s="11"/>
      <c r="E18" s="11" t="s">
        <v>32</v>
      </c>
      <c r="F18" s="11" t="s">
        <v>33</v>
      </c>
    </row>
    <row r="19" spans="2:6">
      <c r="C19" t="e">
        <f>'Lithium (linked)'!B1</f>
        <v>#NAME?</v>
      </c>
      <c r="E19">
        <f>AVERAGE('Lithium (linked)'!AD26:AF26)</f>
        <v>11.813885684507852</v>
      </c>
      <c r="F19" s="33">
        <f>AVERAGE('Lithium (linked)'!AG26:AI26)</f>
        <v>12.284354860306204</v>
      </c>
    </row>
    <row r="33" spans="5:9">
      <c r="E33" s="47" t="s">
        <v>34</v>
      </c>
      <c r="F33" t="s">
        <v>35</v>
      </c>
    </row>
    <row r="35" spans="5:9">
      <c r="E35" s="47" t="s">
        <v>36</v>
      </c>
      <c r="F35" s="47" t="s">
        <v>37</v>
      </c>
    </row>
    <row r="36" spans="5:9">
      <c r="E36" s="47" t="s">
        <v>38</v>
      </c>
      <c r="F36" t="s">
        <v>28</v>
      </c>
      <c r="G36" t="s">
        <v>27</v>
      </c>
      <c r="H36" t="s">
        <v>39</v>
      </c>
      <c r="I36" t="s">
        <v>24</v>
      </c>
    </row>
    <row r="37" spans="5:9">
      <c r="E37" s="92">
        <v>42644</v>
      </c>
      <c r="F37" s="122">
        <v>1.6639523809523813</v>
      </c>
      <c r="G37" s="122">
        <v>4.7321428571428577</v>
      </c>
      <c r="H37" s="122">
        <v>0</v>
      </c>
      <c r="I37" s="122">
        <v>10.266428571428573</v>
      </c>
    </row>
    <row r="38" spans="5:9">
      <c r="E38" s="92">
        <v>42675</v>
      </c>
      <c r="F38" s="122">
        <v>1.7352954545454544</v>
      </c>
      <c r="G38" s="122">
        <v>5.4432499999999999</v>
      </c>
      <c r="H38" s="122">
        <v>0</v>
      </c>
      <c r="I38" s="122">
        <v>11.142954545454547</v>
      </c>
    </row>
    <row r="39" spans="5:9">
      <c r="E39" s="92">
        <v>42705</v>
      </c>
      <c r="F39" s="122">
        <v>1.7306249999999999</v>
      </c>
      <c r="G39" s="122">
        <v>5.6662499999999998</v>
      </c>
      <c r="H39" s="122">
        <v>0</v>
      </c>
      <c r="I39" s="122">
        <v>11.013249999999998</v>
      </c>
    </row>
    <row r="40" spans="5:9">
      <c r="E40" s="92">
        <v>42736</v>
      </c>
      <c r="F40" s="122">
        <v>1.7907857142857144</v>
      </c>
      <c r="G40" s="122">
        <v>5.7374285714285715</v>
      </c>
      <c r="H40" s="122">
        <v>0</v>
      </c>
      <c r="I40" s="122">
        <v>9.9842857142857131</v>
      </c>
    </row>
    <row r="41" spans="5:9">
      <c r="E41" s="92">
        <v>42767</v>
      </c>
      <c r="F41" s="122">
        <v>1.8568000000000005</v>
      </c>
      <c r="G41" s="122">
        <v>5.9415500000000012</v>
      </c>
      <c r="H41" s="122">
        <v>0</v>
      </c>
      <c r="I41" s="122">
        <v>10.6195</v>
      </c>
    </row>
    <row r="42" spans="5:9">
      <c r="E42" s="92">
        <v>42795</v>
      </c>
      <c r="F42" s="122">
        <v>1.901565217391304</v>
      </c>
      <c r="G42" s="122">
        <v>5.8215217391304339</v>
      </c>
      <c r="H42" s="122">
        <v>0</v>
      </c>
      <c r="I42" s="122">
        <v>10.230434782608693</v>
      </c>
    </row>
    <row r="43" spans="5:9">
      <c r="E43" s="92">
        <v>42826</v>
      </c>
      <c r="F43" s="122">
        <v>1.9309444444444448</v>
      </c>
      <c r="G43" s="122">
        <v>5.6976666666666667</v>
      </c>
      <c r="H43" s="122">
        <v>0</v>
      </c>
      <c r="I43" s="122">
        <v>9.6686111111111099</v>
      </c>
    </row>
    <row r="44" spans="5:9">
      <c r="E44" s="92">
        <v>42856</v>
      </c>
      <c r="F44" s="122">
        <v>1.9141428571428574</v>
      </c>
      <c r="G44" s="122">
        <v>5.5915000000000008</v>
      </c>
      <c r="H44" s="122">
        <v>0</v>
      </c>
      <c r="I44" s="122">
        <v>9.154285714285713</v>
      </c>
    </row>
    <row r="45" spans="5:9">
      <c r="E45" s="92">
        <v>42887</v>
      </c>
      <c r="F45" s="122">
        <v>1.8866136363636363</v>
      </c>
      <c r="G45" s="122">
        <v>5.6994772727272736</v>
      </c>
      <c r="H45" s="122">
        <v>9.58</v>
      </c>
      <c r="I45" s="122">
        <v>8.9306818181818173</v>
      </c>
    </row>
    <row r="46" spans="5:9">
      <c r="E46" s="92">
        <v>42917</v>
      </c>
      <c r="F46" s="122">
        <v>1.9036190476190475</v>
      </c>
      <c r="G46" s="122">
        <v>5.9785952380952372</v>
      </c>
      <c r="H46" s="122">
        <v>10.84</v>
      </c>
      <c r="I46" s="122">
        <v>9.4816666666666638</v>
      </c>
    </row>
    <row r="47" spans="5:9">
      <c r="E47" s="92">
        <v>42948</v>
      </c>
      <c r="F47" s="122">
        <v>2.0300909090909092</v>
      </c>
      <c r="G47" s="122">
        <v>6.4781818181818176</v>
      </c>
      <c r="H47" s="122">
        <v>8.4499999999999993</v>
      </c>
      <c r="I47" s="122">
        <v>10.852954545454548</v>
      </c>
    </row>
    <row r="48" spans="5:9">
      <c r="E48" s="92">
        <v>42979</v>
      </c>
      <c r="F48" s="122">
        <v>2.1004761904761904</v>
      </c>
      <c r="G48" s="122">
        <v>6.5831904761904765</v>
      </c>
      <c r="H48" s="122">
        <v>10.23</v>
      </c>
      <c r="I48" s="122">
        <v>11.23357142857143</v>
      </c>
    </row>
    <row r="49" spans="5:9">
      <c r="E49" s="92">
        <v>43009</v>
      </c>
      <c r="F49" s="122">
        <v>2.1304090909090907</v>
      </c>
      <c r="G49" s="122">
        <v>6.7973863636363641</v>
      </c>
      <c r="H49" s="122">
        <v>9.8000000000000007</v>
      </c>
      <c r="I49" s="122">
        <v>11.325000000000001</v>
      </c>
    </row>
    <row r="50" spans="5:9">
      <c r="E50" s="92">
        <v>43040</v>
      </c>
      <c r="F50" s="122">
        <v>2.1010227272727273</v>
      </c>
      <c r="G50" s="122">
        <v>6.8255681818181815</v>
      </c>
      <c r="H50" s="122">
        <v>9.8000000000000007</v>
      </c>
      <c r="I50" s="122">
        <v>11.992727272727272</v>
      </c>
    </row>
    <row r="51" spans="5:9">
      <c r="E51" s="92">
        <v>43070</v>
      </c>
      <c r="F51" s="122">
        <v>2.0707368421052634</v>
      </c>
      <c r="G51" s="122">
        <v>6.8011578947368427</v>
      </c>
      <c r="H51" s="122">
        <v>9.8000000000000007</v>
      </c>
      <c r="I51" s="122">
        <v>11.409210526315789</v>
      </c>
    </row>
    <row r="52" spans="5:9">
      <c r="E52" s="92">
        <v>43101</v>
      </c>
      <c r="F52" s="122">
        <v>2.2145000000000001</v>
      </c>
      <c r="G52" s="122">
        <v>7.0802954545454551</v>
      </c>
      <c r="H52" s="122">
        <v>10.46</v>
      </c>
      <c r="I52" s="122">
        <v>12.88022727272727</v>
      </c>
    </row>
    <row r="53" spans="5:9">
      <c r="E53" s="92">
        <v>43132</v>
      </c>
      <c r="F53" s="122">
        <v>2.1849250000000007</v>
      </c>
      <c r="G53" s="122">
        <v>7.0018000000000011</v>
      </c>
      <c r="H53" s="122">
        <v>10.46</v>
      </c>
      <c r="I53" s="122">
        <v>13.576750000000001</v>
      </c>
    </row>
    <row r="54" spans="5:9">
      <c r="E54" s="92">
        <v>43160</v>
      </c>
      <c r="F54" s="122">
        <v>2.0765238095238097</v>
      </c>
      <c r="G54" s="122">
        <v>6.7957619047619042</v>
      </c>
      <c r="H54" s="122">
        <v>10.46</v>
      </c>
      <c r="I54" s="122">
        <v>13.40357142857143</v>
      </c>
    </row>
    <row r="55" spans="5:9">
      <c r="E55" s="92">
        <v>43191</v>
      </c>
      <c r="F55" s="122">
        <v>2.2464</v>
      </c>
      <c r="G55" s="122">
        <v>6.8385499999999997</v>
      </c>
      <c r="H55" s="122">
        <v>9.8699999999999992</v>
      </c>
      <c r="I55" s="122">
        <v>13.934500000000003</v>
      </c>
    </row>
    <row r="56" spans="5:9">
      <c r="E56" s="92">
        <v>43221</v>
      </c>
      <c r="F56" s="122">
        <v>2.2905476190476186</v>
      </c>
      <c r="G56" s="122">
        <v>6.821761904761904</v>
      </c>
      <c r="H56" s="122">
        <v>9.8699999999999992</v>
      </c>
      <c r="I56" s="122">
        <v>14.35642857142857</v>
      </c>
    </row>
    <row r="57" spans="5:9">
      <c r="E57" s="92">
        <v>43252</v>
      </c>
      <c r="F57" s="122">
        <v>2.2402857142857138</v>
      </c>
      <c r="G57" s="122">
        <v>6.9547857142857143</v>
      </c>
      <c r="H57" s="122">
        <v>9.8699999999999992</v>
      </c>
      <c r="I57" s="122">
        <v>15.11095238095238</v>
      </c>
    </row>
    <row r="58" spans="5:9">
      <c r="E58" s="92">
        <v>43282</v>
      </c>
      <c r="F58" s="122">
        <v>2.0989318181818182</v>
      </c>
      <c r="G58" s="122">
        <v>6.2481818181818172</v>
      </c>
      <c r="H58" s="122">
        <v>10.56</v>
      </c>
      <c r="I58" s="122">
        <v>13.772045454545456</v>
      </c>
    </row>
    <row r="59" spans="5:9">
      <c r="E59" s="92">
        <v>43313</v>
      </c>
      <c r="F59" s="122">
        <v>2.0455000000000005</v>
      </c>
      <c r="G59" s="122">
        <v>6.0397499999999988</v>
      </c>
      <c r="H59" s="122">
        <v>11.705792645717157</v>
      </c>
      <c r="I59" s="122">
        <v>13.432954545454548</v>
      </c>
    </row>
    <row r="60" spans="5:9">
      <c r="E60" s="92">
        <v>43344</v>
      </c>
      <c r="F60" s="122">
        <v>2.0230000000000001</v>
      </c>
      <c r="G60" s="122">
        <v>6.0200249999999995</v>
      </c>
      <c r="H60" s="122">
        <v>11.508774922588485</v>
      </c>
      <c r="I60" s="122">
        <v>12.527249999999999</v>
      </c>
    </row>
    <row r="61" spans="5:9">
      <c r="E61" s="92">
        <v>43374</v>
      </c>
      <c r="F61" s="122">
        <v>2.0341739130434782</v>
      </c>
      <c r="G61" s="122">
        <v>6.215891304347827</v>
      </c>
      <c r="H61" s="122">
        <v>11.814869695917162</v>
      </c>
      <c r="I61" s="122">
        <v>12.327173913043477</v>
      </c>
    </row>
    <row r="62" spans="5:9">
      <c r="E62" s="92">
        <v>43405</v>
      </c>
      <c r="F62" s="122">
        <v>1.9377500000000003</v>
      </c>
      <c r="G62" s="122">
        <v>6.1930000000000005</v>
      </c>
      <c r="H62" s="122">
        <v>11.835795204826399</v>
      </c>
      <c r="I62" s="122">
        <v>11.253409090909091</v>
      </c>
    </row>
    <row r="63" spans="5:9">
      <c r="E63" s="92">
        <v>43435</v>
      </c>
      <c r="F63" s="122">
        <v>1.9314473684210534</v>
      </c>
      <c r="G63" s="122">
        <v>6.0942105263157886</v>
      </c>
      <c r="H63" s="122">
        <v>11.790992152779996</v>
      </c>
      <c r="I63" s="122">
        <v>10.836842105263157</v>
      </c>
    </row>
    <row r="64" spans="5:9">
      <c r="E64" s="92">
        <v>43466</v>
      </c>
      <c r="F64" s="122">
        <v>1.8458863636363638</v>
      </c>
      <c r="G64" s="122">
        <v>5.9320227272727273</v>
      </c>
      <c r="H64" s="122">
        <v>12.280491188129552</v>
      </c>
      <c r="I64" s="122">
        <v>11.454545454545455</v>
      </c>
    </row>
    <row r="65" spans="5:9">
      <c r="E65" s="92">
        <v>43497</v>
      </c>
      <c r="F65" s="122">
        <v>1.85955</v>
      </c>
      <c r="G65" s="122">
        <v>6.2782000000000009</v>
      </c>
      <c r="H65" s="122">
        <v>12.292064114258476</v>
      </c>
      <c r="I65" s="122">
        <v>12.649749999999999</v>
      </c>
    </row>
    <row r="66" spans="5:9">
      <c r="E66" s="92">
        <v>43525</v>
      </c>
      <c r="F66" s="122">
        <v>1.8722380952380955</v>
      </c>
      <c r="G66" s="122">
        <v>6.4510238095238108</v>
      </c>
      <c r="H66" s="122">
        <v>12.28050927853058</v>
      </c>
      <c r="I66" s="122">
        <v>13.060714285714285</v>
      </c>
    </row>
    <row r="67" spans="5:9">
      <c r="E67" s="92">
        <v>43556</v>
      </c>
      <c r="F67" s="122">
        <v>1.8489749999999998</v>
      </c>
      <c r="G67" s="122">
        <v>6.4450999999999992</v>
      </c>
      <c r="H67" s="122">
        <v>12.216817849275712</v>
      </c>
      <c r="I67" s="122">
        <v>12.819000000000003</v>
      </c>
    </row>
    <row r="68" spans="5:9">
      <c r="E68" s="92">
        <v>43586</v>
      </c>
      <c r="F68" s="122">
        <v>1.7753333333333334</v>
      </c>
      <c r="G68" s="122">
        <v>6.0283095238095248</v>
      </c>
      <c r="H68" s="122">
        <v>12.243878802698479</v>
      </c>
      <c r="I68" s="122">
        <v>11.998333333333333</v>
      </c>
    </row>
    <row r="69" spans="5:9">
      <c r="E69" s="92">
        <v>43617</v>
      </c>
      <c r="F69" s="122">
        <v>1.819096018735362</v>
      </c>
      <c r="G69" s="122">
        <v>6.2190471311475397</v>
      </c>
      <c r="H69" s="122">
        <v>12.273055108217692</v>
      </c>
      <c r="I69" s="122">
        <v>12.457581967213105</v>
      </c>
    </row>
    <row r="70" spans="5:9">
      <c r="E70" s="92">
        <v>43647</v>
      </c>
      <c r="F70" s="122">
        <v>1.8261475409836054</v>
      </c>
      <c r="G70" s="122">
        <v>6.2680327868852439</v>
      </c>
      <c r="H70" s="122">
        <v>12.29009797064943</v>
      </c>
      <c r="I70" s="122">
        <v>12.535491803278678</v>
      </c>
    </row>
    <row r="71" spans="5:9">
      <c r="E71" s="92">
        <v>43678</v>
      </c>
      <c r="F71" s="122">
        <v>1.8261475409836054</v>
      </c>
      <c r="G71" s="122">
        <v>6.2680327868852439</v>
      </c>
      <c r="H71" s="122">
        <v>12.316731951201765</v>
      </c>
      <c r="I71" s="122">
        <v>12.535491803278678</v>
      </c>
    </row>
    <row r="72" spans="5:9">
      <c r="E72" s="92">
        <v>43709</v>
      </c>
      <c r="F72" s="122">
        <v>1.8261475409836054</v>
      </c>
      <c r="G72" s="122">
        <v>6.2680327868852439</v>
      </c>
      <c r="H72" s="122">
        <v>12.32634610483665</v>
      </c>
      <c r="I72" s="122">
        <v>12.53549180327868</v>
      </c>
    </row>
    <row r="73" spans="5:9">
      <c r="E73" s="92">
        <v>43739</v>
      </c>
      <c r="F73" s="122">
        <v>1.8261475409836054</v>
      </c>
      <c r="G73" s="122">
        <v>6.2680327868852439</v>
      </c>
      <c r="H73" s="122">
        <v>12.290793878402283</v>
      </c>
      <c r="I73" s="122">
        <v>12.535491803278678</v>
      </c>
    </row>
    <row r="74" spans="5:9">
      <c r="E74" s="92">
        <v>43770</v>
      </c>
      <c r="F74" s="122">
        <v>1.8261475409836054</v>
      </c>
      <c r="G74" s="122">
        <v>6.2680327868852439</v>
      </c>
      <c r="H74" s="122">
        <v>12.333272332246702</v>
      </c>
      <c r="I74" s="122">
        <v>12.53549180327868</v>
      </c>
    </row>
    <row r="75" spans="5:9">
      <c r="E75" s="92">
        <v>43800</v>
      </c>
      <c r="F75" s="122">
        <v>1.8261475409836054</v>
      </c>
      <c r="G75" s="122">
        <v>6.2680327868852439</v>
      </c>
      <c r="H75" s="122">
        <v>12.330878108137654</v>
      </c>
      <c r="I75" s="122">
        <v>12.535491803278678</v>
      </c>
    </row>
    <row r="76" spans="5:9">
      <c r="E76" s="92">
        <v>43831</v>
      </c>
      <c r="F76" s="122">
        <v>1.8261475409836054</v>
      </c>
      <c r="G76" s="122">
        <v>6.2680327868852439</v>
      </c>
      <c r="H76" s="122">
        <v>11.930936556637731</v>
      </c>
      <c r="I76" s="122">
        <v>12.535491803278678</v>
      </c>
    </row>
    <row r="77" spans="5:9">
      <c r="E77" s="92">
        <v>43862</v>
      </c>
      <c r="F77" s="122">
        <v>1.8261475409836054</v>
      </c>
      <c r="G77" s="122">
        <v>6.2680327868852439</v>
      </c>
      <c r="H77" s="122">
        <v>12.136510369618886</v>
      </c>
      <c r="I77" s="122">
        <v>12.53549180327868</v>
      </c>
    </row>
    <row r="78" spans="5:9">
      <c r="E78" s="92">
        <v>43891</v>
      </c>
      <c r="F78" s="122">
        <v>1.8261475409836054</v>
      </c>
      <c r="G78" s="122">
        <v>6.2680327868852439</v>
      </c>
      <c r="H78" s="122">
        <v>12.344260865692524</v>
      </c>
      <c r="I78" s="122">
        <v>12.535491803278678</v>
      </c>
    </row>
    <row r="79" spans="5:9">
      <c r="E79" s="92">
        <v>43922</v>
      </c>
      <c r="F79" s="122">
        <v>1.8261475409836054</v>
      </c>
      <c r="G79" s="122">
        <v>6.2680327868852439</v>
      </c>
      <c r="H79" s="122">
        <v>12.358855758076649</v>
      </c>
      <c r="I79" s="122">
        <v>12.53549180327868</v>
      </c>
    </row>
    <row r="80" spans="5:9">
      <c r="E80" s="92">
        <v>43952</v>
      </c>
      <c r="F80" s="122">
        <v>1.8261475409836057</v>
      </c>
      <c r="G80" s="122">
        <v>6.2680327868852466</v>
      </c>
      <c r="H80" s="122">
        <v>12.409738711638848</v>
      </c>
      <c r="I80" s="122">
        <v>12.535491803278687</v>
      </c>
    </row>
    <row r="81" spans="5:9">
      <c r="E81" s="92">
        <v>43983</v>
      </c>
      <c r="F81" s="122">
        <v>1.8261475409835932</v>
      </c>
      <c r="G81" s="122">
        <v>6.2680327868852226</v>
      </c>
      <c r="H81" s="122">
        <v>12.316456632856688</v>
      </c>
      <c r="I81" s="122">
        <v>12.535491803278697</v>
      </c>
    </row>
    <row r="82" spans="5:9">
      <c r="E82" s="92">
        <v>44013</v>
      </c>
      <c r="F82" s="122">
        <v>1.8261475409835932</v>
      </c>
      <c r="G82" s="122">
        <v>6.2680327868852226</v>
      </c>
      <c r="H82" s="122">
        <v>12.436792009817211</v>
      </c>
      <c r="I82" s="122">
        <v>12.535491803278697</v>
      </c>
    </row>
    <row r="83" spans="5:9">
      <c r="E83" s="92">
        <v>44044</v>
      </c>
      <c r="F83" s="122">
        <v>1.8261475409835932</v>
      </c>
      <c r="G83" s="122">
        <v>6.2680327868852226</v>
      </c>
      <c r="H83" s="122">
        <v>12.397364445004223</v>
      </c>
      <c r="I83" s="122">
        <v>12.535491803278697</v>
      </c>
    </row>
    <row r="84" spans="5:9">
      <c r="E84" s="92">
        <v>44075</v>
      </c>
      <c r="F84" s="122">
        <v>1.8261475409835932</v>
      </c>
      <c r="G84" s="122">
        <v>6.2680327868852226</v>
      </c>
      <c r="H84" s="122">
        <v>12.482845341883404</v>
      </c>
      <c r="I84" s="122">
        <v>12.535491803278697</v>
      </c>
    </row>
    <row r="85" spans="5:9">
      <c r="E85" s="92">
        <v>44105</v>
      </c>
      <c r="F85" s="122">
        <v>1.8261475409835932</v>
      </c>
      <c r="G85" s="122">
        <v>6.2680327868852226</v>
      </c>
      <c r="H85" s="122">
        <v>12.460735319941707</v>
      </c>
      <c r="I85" s="122">
        <v>12.535491803278697</v>
      </c>
    </row>
    <row r="86" spans="5:9">
      <c r="E86" s="92">
        <v>44136</v>
      </c>
      <c r="F86" s="122">
        <v>1.8261475409835932</v>
      </c>
      <c r="G86" s="122">
        <v>6.2680327868852226</v>
      </c>
      <c r="H86" s="122">
        <v>12.86900598630656</v>
      </c>
      <c r="I86" s="122">
        <v>12.535491803278697</v>
      </c>
    </row>
    <row r="87" spans="5:9">
      <c r="E87" s="92">
        <v>44166</v>
      </c>
      <c r="F87" s="122">
        <v>1.8261475409835932</v>
      </c>
      <c r="G87" s="122">
        <v>6.2680327868852226</v>
      </c>
      <c r="H87" s="122">
        <v>12.808083557522052</v>
      </c>
      <c r="I87" s="122">
        <v>12.535491803278697</v>
      </c>
    </row>
    <row r="88" spans="5:9">
      <c r="E88" s="92">
        <v>44197</v>
      </c>
      <c r="F88" s="122">
        <v>1.8261475409835932</v>
      </c>
      <c r="G88" s="122">
        <v>6.2680327868852226</v>
      </c>
      <c r="H88" s="122">
        <v>13.270967128793943</v>
      </c>
      <c r="I88" s="122">
        <v>12.535491803278697</v>
      </c>
    </row>
    <row r="89" spans="5:9">
      <c r="E89" s="92">
        <v>44228</v>
      </c>
      <c r="F89" s="122">
        <v>1.8261475409835932</v>
      </c>
      <c r="G89" s="122">
        <v>6.2680327868852226</v>
      </c>
      <c r="H89" s="122">
        <v>13.270967128793943</v>
      </c>
      <c r="I89" s="122">
        <v>12.535491803278697</v>
      </c>
    </row>
    <row r="90" spans="5:9">
      <c r="E90" s="92">
        <v>44256</v>
      </c>
      <c r="F90" s="122">
        <v>1.8261475409835932</v>
      </c>
      <c r="G90" s="122">
        <v>6.2680327868852226</v>
      </c>
      <c r="H90" s="122">
        <v>13.270967128793943</v>
      </c>
      <c r="I90" s="122">
        <v>12.535491803278697</v>
      </c>
    </row>
    <row r="91" spans="5:9">
      <c r="E91" s="92">
        <v>44287</v>
      </c>
      <c r="F91" s="122">
        <v>1.8261475409835932</v>
      </c>
      <c r="G91" s="122">
        <v>6.2680327868852226</v>
      </c>
      <c r="H91" s="122">
        <v>13.270967128793943</v>
      </c>
      <c r="I91" s="122">
        <v>12.535491803278697</v>
      </c>
    </row>
    <row r="92" spans="5:9">
      <c r="E92" s="92">
        <v>44317</v>
      </c>
      <c r="F92" s="122">
        <v>1.8261475409835932</v>
      </c>
      <c r="G92" s="122">
        <v>6.2680327868852226</v>
      </c>
      <c r="H92" s="122">
        <v>13.270967128793943</v>
      </c>
      <c r="I92" s="122">
        <v>12.535491803278697</v>
      </c>
    </row>
    <row r="93" spans="5:9">
      <c r="E93" s="92">
        <v>44348</v>
      </c>
      <c r="F93" s="122">
        <v>1.8261475409835932</v>
      </c>
      <c r="G93" s="122">
        <v>6.2680327868852226</v>
      </c>
      <c r="H93" s="122">
        <v>13.270967128793943</v>
      </c>
      <c r="I93" s="122">
        <v>12.535491803278697</v>
      </c>
    </row>
    <row r="94" spans="5:9">
      <c r="E94" s="92">
        <v>44378</v>
      </c>
      <c r="F94" s="122">
        <v>1.8261475409835932</v>
      </c>
      <c r="G94" s="122">
        <v>6.2680327868852226</v>
      </c>
      <c r="H94" s="122">
        <v>13.270967128793943</v>
      </c>
      <c r="I94" s="122">
        <v>12.535491803278697</v>
      </c>
    </row>
    <row r="95" spans="5:9">
      <c r="E95" s="92">
        <v>44409</v>
      </c>
      <c r="F95" s="122">
        <v>1.8261475409835932</v>
      </c>
      <c r="G95" s="122">
        <v>6.2680327868852226</v>
      </c>
      <c r="H95" s="122">
        <v>13.270967128793943</v>
      </c>
      <c r="I95" s="122">
        <v>12.535491803278697</v>
      </c>
    </row>
    <row r="96" spans="5:9">
      <c r="E96" s="92">
        <v>44440</v>
      </c>
      <c r="F96" s="122">
        <v>1.8261475409835932</v>
      </c>
      <c r="G96" s="122">
        <v>6.2680327868852226</v>
      </c>
      <c r="H96" s="122">
        <v>13.270967128793943</v>
      </c>
      <c r="I96" s="122">
        <v>12.535491803278697</v>
      </c>
    </row>
    <row r="97" spans="5:9">
      <c r="E97" s="92">
        <v>44470</v>
      </c>
      <c r="F97" s="122">
        <v>1.8261475409835932</v>
      </c>
      <c r="G97" s="122">
        <v>6.2680327868852226</v>
      </c>
      <c r="H97" s="122">
        <v>13.270967128793943</v>
      </c>
      <c r="I97" s="122">
        <v>12.535491803278697</v>
      </c>
    </row>
    <row r="98" spans="5:9">
      <c r="E98" s="92">
        <v>44501</v>
      </c>
      <c r="F98" s="122">
        <v>1.8261475409835932</v>
      </c>
      <c r="G98" s="122">
        <v>6.2680327868852226</v>
      </c>
      <c r="H98" s="122">
        <v>13.270967128793943</v>
      </c>
      <c r="I98" s="122">
        <v>12.535491803278697</v>
      </c>
    </row>
    <row r="99" spans="5:9">
      <c r="E99" s="92">
        <v>44531</v>
      </c>
      <c r="F99" s="122">
        <v>1.8261475409835932</v>
      </c>
      <c r="G99" s="122">
        <v>6.2680327868852226</v>
      </c>
      <c r="H99" s="122">
        <v>13.270967128793943</v>
      </c>
      <c r="I99" s="122">
        <v>12.535491803278697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2:K5"/>
  <sheetViews>
    <sheetView showGridLines="0" workbookViewId="0">
      <selection activeCell="F21" sqref="F21"/>
    </sheetView>
  </sheetViews>
  <sheetFormatPr defaultRowHeight="15"/>
  <sheetData>
    <row r="2" spans="1:11">
      <c r="C2" s="40" t="s">
        <v>40</v>
      </c>
      <c r="D2" s="40" t="s">
        <v>41</v>
      </c>
      <c r="E2" s="40" t="s">
        <v>42</v>
      </c>
      <c r="F2" s="40" t="s">
        <v>43</v>
      </c>
      <c r="G2" s="40" t="s">
        <v>44</v>
      </c>
      <c r="H2" s="40" t="s">
        <v>45</v>
      </c>
      <c r="I2" s="40" t="s">
        <v>46</v>
      </c>
      <c r="J2" s="40" t="s">
        <v>47</v>
      </c>
      <c r="K2" s="40" t="s">
        <v>48</v>
      </c>
    </row>
    <row r="3" spans="1:11">
      <c r="A3" t="s">
        <v>49</v>
      </c>
      <c r="B3" t="s">
        <v>50</v>
      </c>
      <c r="C3" s="56">
        <f>'LG Chem M33&amp;M48 Adjustment'!G34</f>
        <v>1.8899837080645159</v>
      </c>
      <c r="D3" s="56">
        <f>'LG Chem M33&amp;M48 Adjustment'!H34</f>
        <v>1.8356227707692307</v>
      </c>
      <c r="E3" s="56">
        <f>'LG Chem M33&amp;M48 Adjustment'!I34</f>
        <v>1.7794187376923076</v>
      </c>
      <c r="F3" s="56">
        <f>'LG Chem M33&amp;M48 Adjustment'!J34</f>
        <v>1.7286508336065574</v>
      </c>
      <c r="G3" s="56">
        <f>'LG Chem M33&amp;M48 Adjustment'!K34</f>
        <v>1.7107513152542371</v>
      </c>
      <c r="H3" s="56">
        <f>'LG Chem M33&amp;M48 Adjustment'!L34</f>
        <v>1.700920441129032</v>
      </c>
      <c r="I3" s="56">
        <f>'LG Chem M33&amp;M48 Adjustment'!M34</f>
        <v>1.7486659333333332</v>
      </c>
      <c r="J3" s="56">
        <f>'LG Chem M33&amp;M48 Adjustment'!N34</f>
        <v>1.7486659333333332</v>
      </c>
      <c r="K3" s="56">
        <f>'LG Chem M33&amp;M48 Adjustment'!O34</f>
        <v>1.7486659333333332</v>
      </c>
    </row>
    <row r="4" spans="1:11">
      <c r="A4" t="s">
        <v>49</v>
      </c>
      <c r="B4" t="s">
        <v>51</v>
      </c>
      <c r="C4" s="56">
        <f>'LG Chem M33&amp;M48 Adjustment'!G49</f>
        <v>1.7199837080645159</v>
      </c>
      <c r="D4" s="56">
        <f>'LG Chem M33&amp;M48 Adjustment'!H49</f>
        <v>1.6656227707692308</v>
      </c>
      <c r="E4" s="56">
        <f>'LG Chem M33&amp;M48 Adjustment'!I49</f>
        <v>1.6094187376923077</v>
      </c>
      <c r="F4" s="56">
        <f>'LG Chem M33&amp;M48 Adjustment'!J49</f>
        <v>1.5586508336065574</v>
      </c>
      <c r="G4" s="56">
        <f>'LG Chem M33&amp;M48 Adjustment'!K49</f>
        <v>1.5407513152542371</v>
      </c>
      <c r="H4" s="56">
        <f>'LG Chem M33&amp;M48 Adjustment'!L49</f>
        <v>1.530920441129032</v>
      </c>
      <c r="I4" s="56">
        <f>'LG Chem M33&amp;M48 Adjustment'!M49</f>
        <v>1.5786659333333333</v>
      </c>
      <c r="J4" s="56">
        <f>'LG Chem M33&amp;M48 Adjustment'!N49</f>
        <v>1.5786659333333333</v>
      </c>
      <c r="K4" s="56">
        <f>'LG Chem M33&amp;M48 Adjustment'!O49</f>
        <v>1.5786659333333333</v>
      </c>
    </row>
    <row r="5" spans="1:11">
      <c r="A5" t="s">
        <v>52</v>
      </c>
      <c r="B5" t="s">
        <v>53</v>
      </c>
      <c r="C5" s="56">
        <f>'SDI 33J Price Adjustment'!F29</f>
        <v>1.8503866185483873</v>
      </c>
      <c r="D5" s="56">
        <f>'SDI 33J Price Adjustment'!G29</f>
        <v>1.7995899269230766</v>
      </c>
      <c r="E5" s="56">
        <f>'SDI 33J Price Adjustment'!H29</f>
        <v>1.7450875853846153</v>
      </c>
      <c r="F5" s="56">
        <f>'SDI 33J Price Adjustment'!I29</f>
        <v>1.6967170598360655</v>
      </c>
      <c r="G5" s="56">
        <f>'SDI 33J Price Adjustment'!J29</f>
        <v>1.6801335550847456</v>
      </c>
      <c r="H5" s="56">
        <f>'SDI 33J Price Adjustment'!K29</f>
        <v>1.6723015362903224</v>
      </c>
      <c r="I5" s="56">
        <f>'SDI 33J Price Adjustment'!L29</f>
        <v>1.7211640944444446</v>
      </c>
      <c r="J5" s="56">
        <f>'SDI 33J Price Adjustment'!M29</f>
        <v>1.7211640944444446</v>
      </c>
      <c r="K5" s="56">
        <f>'SDI 33J Price Adjustment'!N29</f>
        <v>1.7211640944444446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S53"/>
  <sheetViews>
    <sheetView workbookViewId="0">
      <selection activeCell="L2" sqref="L2"/>
    </sheetView>
  </sheetViews>
  <sheetFormatPr defaultRowHeight="15" outlineLevelCol="1"/>
  <cols>
    <col min="3" max="3" width="11.85546875" bestFit="1" customWidth="1"/>
    <col min="4" max="4" width="9.7109375" bestFit="1" customWidth="1" outlineLevel="1"/>
    <col min="5" max="6" width="10.7109375" bestFit="1" customWidth="1" outlineLevel="1"/>
    <col min="7" max="8" width="9.7109375" bestFit="1" customWidth="1"/>
    <col min="9" max="9" width="10.7109375" bestFit="1" customWidth="1"/>
    <col min="10" max="10" width="10.28515625" bestFit="1" customWidth="1"/>
    <col min="11" max="12" width="9.7109375" bestFit="1" customWidth="1"/>
    <col min="13" max="13" width="10.7109375" bestFit="1" customWidth="1"/>
    <col min="14" max="16" width="9.7109375" bestFit="1" customWidth="1"/>
    <col min="17" max="17" width="10.7109375" bestFit="1" customWidth="1"/>
    <col min="18" max="19" width="9.7109375" bestFit="1" customWidth="1"/>
  </cols>
  <sheetData>
    <row r="1" spans="2:19">
      <c r="C1" t="s">
        <v>54</v>
      </c>
    </row>
    <row r="2" spans="2:19">
      <c r="C2" t="s">
        <v>55</v>
      </c>
    </row>
    <row r="4" spans="2:19">
      <c r="C4" s="11" t="s">
        <v>56</v>
      </c>
      <c r="D4" t="s">
        <v>57</v>
      </c>
      <c r="E4" t="s">
        <v>58</v>
      </c>
      <c r="F4" t="s">
        <v>59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60</v>
      </c>
      <c r="Q4" t="s">
        <v>61</v>
      </c>
      <c r="R4" t="s">
        <v>62</v>
      </c>
      <c r="S4" t="s">
        <v>63</v>
      </c>
    </row>
    <row r="5" spans="2:19">
      <c r="C5" s="11" t="s">
        <v>64</v>
      </c>
      <c r="D5">
        <v>2018</v>
      </c>
      <c r="E5">
        <v>2018</v>
      </c>
      <c r="F5">
        <v>2018</v>
      </c>
      <c r="G5">
        <v>2018</v>
      </c>
      <c r="H5">
        <v>2019</v>
      </c>
      <c r="I5">
        <v>2019</v>
      </c>
      <c r="J5">
        <v>2019</v>
      </c>
      <c r="K5">
        <v>2019</v>
      </c>
      <c r="L5">
        <v>2020</v>
      </c>
      <c r="M5">
        <v>2020</v>
      </c>
      <c r="N5">
        <v>2020</v>
      </c>
      <c r="O5">
        <v>2020</v>
      </c>
      <c r="P5">
        <v>2021</v>
      </c>
      <c r="Q5">
        <v>2021</v>
      </c>
      <c r="R5">
        <v>2021</v>
      </c>
      <c r="S5">
        <v>2021</v>
      </c>
    </row>
    <row r="6" spans="2:19">
      <c r="C6" s="11" t="s">
        <v>65</v>
      </c>
      <c r="D6" s="13">
        <f t="shared" ref="D6:G7" si="0">EDATE(E6,-3)</f>
        <v>42887</v>
      </c>
      <c r="E6" s="13">
        <f t="shared" si="0"/>
        <v>42979</v>
      </c>
      <c r="F6" s="13">
        <f t="shared" si="0"/>
        <v>43070</v>
      </c>
      <c r="G6" s="13">
        <f t="shared" si="0"/>
        <v>43160</v>
      </c>
      <c r="H6" s="13">
        <v>43252</v>
      </c>
      <c r="I6" s="13">
        <v>43344</v>
      </c>
      <c r="J6" s="13">
        <v>43435</v>
      </c>
      <c r="K6" s="13">
        <f t="shared" ref="K6:S6" si="1">EDATE(J6,3)</f>
        <v>43525</v>
      </c>
      <c r="L6" s="13">
        <f t="shared" si="1"/>
        <v>43617</v>
      </c>
      <c r="M6" s="13">
        <f t="shared" si="1"/>
        <v>43709</v>
      </c>
      <c r="N6" s="13">
        <f t="shared" si="1"/>
        <v>43800</v>
      </c>
      <c r="O6" s="13">
        <f t="shared" si="1"/>
        <v>43891</v>
      </c>
      <c r="P6" s="13">
        <f t="shared" si="1"/>
        <v>43983</v>
      </c>
      <c r="Q6" s="13">
        <f t="shared" si="1"/>
        <v>44075</v>
      </c>
      <c r="R6" s="13">
        <f t="shared" si="1"/>
        <v>44166</v>
      </c>
      <c r="S6" s="13">
        <f t="shared" si="1"/>
        <v>44256</v>
      </c>
    </row>
    <row r="7" spans="2:19">
      <c r="C7" s="11" t="s">
        <v>66</v>
      </c>
      <c r="D7" s="13">
        <f t="shared" si="0"/>
        <v>42975</v>
      </c>
      <c r="E7" s="13">
        <f t="shared" si="0"/>
        <v>43067</v>
      </c>
      <c r="F7" s="13">
        <f t="shared" si="0"/>
        <v>43159</v>
      </c>
      <c r="G7" s="13">
        <f t="shared" si="0"/>
        <v>43251</v>
      </c>
      <c r="H7" s="13">
        <v>43343</v>
      </c>
      <c r="I7" s="13">
        <v>43434</v>
      </c>
      <c r="J7" s="13">
        <v>43524</v>
      </c>
      <c r="K7" s="13">
        <f t="shared" ref="K7:S7" si="2">EDATE(J7,3)</f>
        <v>43613</v>
      </c>
      <c r="L7" s="13">
        <f t="shared" si="2"/>
        <v>43705</v>
      </c>
      <c r="M7" s="13">
        <f t="shared" si="2"/>
        <v>43797</v>
      </c>
      <c r="N7" s="13">
        <f t="shared" si="2"/>
        <v>43889</v>
      </c>
      <c r="O7" s="13">
        <f t="shared" si="2"/>
        <v>43979</v>
      </c>
      <c r="P7" s="13">
        <f t="shared" si="2"/>
        <v>44071</v>
      </c>
      <c r="Q7" s="13">
        <f t="shared" si="2"/>
        <v>44163</v>
      </c>
      <c r="R7" s="13">
        <f t="shared" si="2"/>
        <v>44255</v>
      </c>
      <c r="S7" s="13">
        <f t="shared" si="2"/>
        <v>44344</v>
      </c>
    </row>
    <row r="8" spans="2:19">
      <c r="C8" s="11" t="s">
        <v>24</v>
      </c>
      <c r="D8" s="67">
        <f>AVERAGEIFS(LME_historicals[Nickel],LME_historicals[Date],"&gt;="&amp;'LG Chem M33&amp;M48 Adjustment'!D$6,LME_historicals[Date],"&lt;="&amp;'LG Chem M33&amp;M48 Adjustment'!D$7,LME_historicals[Actual or Forecast],"Actual")</f>
        <v>9.6684677419354816</v>
      </c>
      <c r="E8" s="67">
        <f>AVERAGEIFS(LME_historicals[Nickel],LME_historicals[Date],"&gt;="&amp;'LG Chem M33&amp;M48 Adjustment'!E$6,LME_historicals[Date],"&lt;="&amp;'LG Chem M33&amp;M48 Adjustment'!E$7,LME_historicals[Actual or Forecast],"Actual")</f>
        <v>11.528492063492068</v>
      </c>
      <c r="F8" s="67">
        <f>AVERAGEIFS(LME_historicals[Nickel],LME_historicals[Date],"&gt;="&amp;'LG Chem M33&amp;M48 Adjustment'!F$6,LME_historicals[Date],"&lt;="&amp;'LG Chem M33&amp;M48 Adjustment'!F$7,LME_historicals[Actual or Forecast],"Actual")</f>
        <v>12.65040983606557</v>
      </c>
      <c r="G8" s="67">
        <f>AVERAGEIFS(LME_historicals[Nickel],LME_historicals[Date],"&gt;="&amp;'LG Chem M33&amp;M48 Adjustment'!G$6,LME_historicals[Date],"&lt;="&amp;'LG Chem M33&amp;M48 Adjustment'!G$7,LME_historicals[Actual or Forecast],"Actual")</f>
        <v>13.897580645161293</v>
      </c>
      <c r="H8" s="67">
        <f>AVERAGEIFS(LME_historicals[Nickel],LME_historicals[Date],"&gt;="&amp;'LG Chem M33&amp;M48 Adjustment'!H$6,LME_historicals[Date],"&lt;="&amp;'LG Chem M33&amp;M48 Adjustment'!H$7,LME_historicals[Actual or Forecast],"Actual")</f>
        <v>14.089846153846151</v>
      </c>
      <c r="I8" s="67">
        <f>AVERAGEIFS(LME_historicals[Nickel],LME_historicals[Date],"&gt;="&amp;'LG Chem M33&amp;M48 Adjustment'!I$6,LME_historicals[Date],"&lt;="&amp;'LG Chem M33&amp;M48 Adjustment'!I$7,LME_historicals[Actual or Forecast],"Actual")</f>
        <v>12.025307692307694</v>
      </c>
      <c r="J8" s="67">
        <f>IFERROR(AVERAGEIFS(LME_historicals[Nickel],LME_historicals[Date],"&gt;="&amp;'LG Chem M33&amp;M48 Adjustment'!J$6,LME_historicals[Date],"&lt;="&amp;'LG Chem M33&amp;M48 Adjustment'!J$7,LME_historicals[Actual or Forecast],"Actual"),I8)</f>
        <v>11.654016393442625</v>
      </c>
      <c r="K8" s="67">
        <f>IFERROR(AVERAGEIFS(LME_historicals[Nickel],LME_historicals[Date],"&gt;="&amp;'LG Chem M33&amp;M48 Adjustment'!K$6,LME_historicals[Date],"&lt;="&amp;'LG Chem M33&amp;M48 Adjustment'!K$7,LME_historicals[Actual or Forecast],"Actual"),J8)</f>
        <v>12.653559322033896</v>
      </c>
      <c r="L8" s="67">
        <f>IFERROR(AVERAGEIFS(LME_historicals[Nickel],LME_historicals[Date],"&gt;="&amp;'LG Chem M33&amp;M48 Adjustment'!L$6,LME_historicals[Date],"&lt;="&amp;'LG Chem M33&amp;M48 Adjustment'!L$7,LME_historicals[Actual or Forecast],"Actual"),K8)</f>
        <v>13.615403225806451</v>
      </c>
      <c r="M8" s="67">
        <f>IFERROR(AVERAGEIFS(LME_historicals[Nickel],LME_historicals[Date],"&gt;="&amp;'LG Chem M33&amp;M48 Adjustment'!M$6,LME_historicals[Date],"&lt;="&amp;'LG Chem M33&amp;M48 Adjustment'!M$7,LME_historicals[Actual or Forecast],"Actual"),L8)</f>
        <v>17.998888888888885</v>
      </c>
      <c r="N8" s="67">
        <f>IFERROR(AVERAGEIFS(LME_historicals[Nickel],LME_historicals[Date],"&gt;="&amp;'LG Chem M33&amp;M48 Adjustment'!N$6,LME_historicals[Date],"&lt;="&amp;'LG Chem M33&amp;M48 Adjustment'!N$7,LME_historicals[Actual or Forecast],"Actual"),M8)</f>
        <v>17.998888888888885</v>
      </c>
      <c r="O8" s="67">
        <f>IFERROR(AVERAGEIFS(LME_historicals[Nickel],LME_historicals[Date],"&gt;="&amp;'LG Chem M33&amp;M48 Adjustment'!O$6,LME_historicals[Date],"&lt;="&amp;'LG Chem M33&amp;M48 Adjustment'!O$7,LME_historicals[Actual or Forecast],"Actual"),N8)</f>
        <v>17.998888888888885</v>
      </c>
      <c r="P8" s="67">
        <f>IFERROR(AVERAGEIFS(LME_historicals[Nickel],LME_historicals[Date],"&gt;="&amp;'LG Chem M33&amp;M48 Adjustment'!P$6,LME_historicals[Date],"&lt;="&amp;'LG Chem M33&amp;M48 Adjustment'!P$7,LME_historicals[Actual or Forecast],"Actual"),O8)</f>
        <v>17.998888888888885</v>
      </c>
      <c r="Q8" s="67">
        <f>IFERROR(AVERAGEIFS(LME_historicals[Nickel],LME_historicals[Date],"&gt;="&amp;'LG Chem M33&amp;M48 Adjustment'!Q$6,LME_historicals[Date],"&lt;="&amp;'LG Chem M33&amp;M48 Adjustment'!Q$7,LME_historicals[Actual or Forecast],"Actual"),P8)</f>
        <v>17.998888888888885</v>
      </c>
      <c r="R8" s="67">
        <f>IFERROR(AVERAGEIFS(LME_historicals[Nickel],LME_historicals[Date],"&gt;="&amp;'LG Chem M33&amp;M48 Adjustment'!R$6,LME_historicals[Date],"&lt;="&amp;'LG Chem M33&amp;M48 Adjustment'!R$7,LME_historicals[Actual or Forecast],"Actual"),Q8)</f>
        <v>17.998888888888885</v>
      </c>
      <c r="S8" s="67">
        <f>IFERROR(AVERAGEIFS(LME_historicals[Nickel],LME_historicals[Date],"&gt;="&amp;'LG Chem M33&amp;M48 Adjustment'!S$6,LME_historicals[Date],"&lt;="&amp;'LG Chem M33&amp;M48 Adjustment'!S$7,LME_historicals[Actual or Forecast],"Actual"),R8)</f>
        <v>17.998888888888885</v>
      </c>
    </row>
    <row r="9" spans="2:19" ht="15.75" customHeight="1">
      <c r="C9" s="11" t="s">
        <v>25</v>
      </c>
      <c r="D9" s="67">
        <f>AVERAGEIFS(LME_historicals[Cobalt],LME_historicals[Date],"&gt;="&amp;'LG Chem M33&amp;M48 Adjustment'!D$6,LME_historicals[Date],"&lt;="&amp;'LG Chem M33&amp;M48 Adjustment'!D$7,LME_historicals[Actual or Forecast],"Actual")</f>
        <v>58.123467741935478</v>
      </c>
      <c r="E9" s="67">
        <f>AVERAGEIFS(LME_historicals[Cobalt],LME_historicals[Date],"&gt;="&amp;'LG Chem M33&amp;M48 Adjustment'!E$6,LME_historicals[Date],"&lt;="&amp;'LG Chem M33&amp;M48 Adjustment'!E$7,LME_historicals[Actual or Forecast],"Actual")</f>
        <v>60.685714285714283</v>
      </c>
      <c r="F9" s="67">
        <f>AVERAGEIFS(LME_historicals[Cobalt],LME_historicals[Date],"&gt;="&amp;'LG Chem M33&amp;M48 Adjustment'!F$6,LME_historicals[Date],"&lt;="&amp;'LG Chem M33&amp;M48 Adjustment'!F$7,LME_historicals[Actual or Forecast],"Actual")</f>
        <v>77.249180327868856</v>
      </c>
      <c r="G9" s="67">
        <f>AVERAGEIFS(LME_historicals[Cobalt],LME_historicals[Date],"&gt;="&amp;'LG Chem M33&amp;M48 Adjustment'!G$6,LME_historicals[Date],"&lt;="&amp;'LG Chem M33&amp;M48 Adjustment'!G$7,LME_historicals[Actual or Forecast],"Actual")</f>
        <v>89.75</v>
      </c>
      <c r="H9" s="67">
        <f>AVERAGEIFS(LME_historicals[Cobalt],LME_historicals[Date],"&gt;="&amp;'LG Chem M33&amp;M48 Adjustment'!H$6,LME_historicals[Date],"&lt;="&amp;'LG Chem M33&amp;M48 Adjustment'!H$7,LME_historicals[Actual or Forecast],"Actual")</f>
        <v>71.918461538461543</v>
      </c>
      <c r="I9" s="67">
        <f>AVERAGEIFS(LME_historicals[Cobalt],LME_historicals[Date],"&gt;="&amp;'LG Chem M33&amp;M48 Adjustment'!I$6,LME_historicals[Date],"&lt;="&amp;'LG Chem M33&amp;M48 Adjustment'!I$7,LME_historicals[Actual or Forecast],"Actual")</f>
        <v>58.180923076923079</v>
      </c>
      <c r="J9" s="67">
        <f>IFERROR(AVERAGEIFS(LME_historicals[Cobalt],LME_historicals[Date],"&gt;="&amp;'LG Chem M33&amp;M48 Adjustment'!J$6,LME_historicals[Date],"&lt;="&amp;'LG Chem M33&amp;M48 Adjustment'!J$7,LME_historicals[Actual or Forecast],"Actual"),I9)</f>
        <v>42.032786885245905</v>
      </c>
      <c r="K9" s="67">
        <f>IFERROR(AVERAGEIFS(LME_historicals[Cobalt],LME_historicals[Date],"&gt;="&amp;'LG Chem M33&amp;M48 Adjustment'!K$6,LME_historicals[Date],"&lt;="&amp;'LG Chem M33&amp;M48 Adjustment'!K$7,LME_historicals[Actual or Forecast],"Actual"),J9)</f>
        <v>33.238135593220335</v>
      </c>
      <c r="L9" s="67">
        <f>IFERROR(AVERAGEIFS(LME_historicals[Cobalt],LME_historicals[Date],"&gt;="&amp;'LG Chem M33&amp;M48 Adjustment'!L$6,LME_historicals[Date],"&lt;="&amp;'LG Chem M33&amp;M48 Adjustment'!L$7,LME_historicals[Actual or Forecast],"Actual"),K9)</f>
        <v>28.946774193548386</v>
      </c>
      <c r="M9" s="67">
        <f>IFERROR(AVERAGEIFS(LME_historicals[Cobalt],LME_historicals[Date],"&gt;="&amp;'LG Chem M33&amp;M48 Adjustment'!M$6,LME_historicals[Date],"&lt;="&amp;'LG Chem M33&amp;M48 Adjustment'!M$7,LME_historicals[Actual or Forecast],"Actual"),L9)</f>
        <v>35.666666666666664</v>
      </c>
      <c r="N9" s="67">
        <f>IFERROR(AVERAGEIFS(LME_historicals[Cobalt],LME_historicals[Date],"&gt;="&amp;'LG Chem M33&amp;M48 Adjustment'!N$6,LME_historicals[Date],"&lt;="&amp;'LG Chem M33&amp;M48 Adjustment'!N$7,LME_historicals[Actual or Forecast],"Actual"),M9)</f>
        <v>35.666666666666664</v>
      </c>
      <c r="O9" s="67">
        <f>IFERROR(AVERAGEIFS(LME_historicals[Cobalt],LME_historicals[Date],"&gt;="&amp;'LG Chem M33&amp;M48 Adjustment'!O$6,LME_historicals[Date],"&lt;="&amp;'LG Chem M33&amp;M48 Adjustment'!O$7,LME_historicals[Actual or Forecast],"Actual"),N9)</f>
        <v>35.666666666666664</v>
      </c>
      <c r="P9" s="67">
        <f>IFERROR(AVERAGEIFS(LME_historicals[Cobalt],LME_historicals[Date],"&gt;="&amp;'LG Chem M33&amp;M48 Adjustment'!P$6,LME_historicals[Date],"&lt;="&amp;'LG Chem M33&amp;M48 Adjustment'!P$7,LME_historicals[Actual or Forecast],"Actual"),O9)</f>
        <v>35.666666666666664</v>
      </c>
      <c r="Q9" s="67">
        <f>IFERROR(AVERAGEIFS(LME_historicals[Cobalt],LME_historicals[Date],"&gt;="&amp;'LG Chem M33&amp;M48 Adjustment'!Q$6,LME_historicals[Date],"&lt;="&amp;'LG Chem M33&amp;M48 Adjustment'!Q$7,LME_historicals[Actual or Forecast],"Actual"),P9)</f>
        <v>35.666666666666664</v>
      </c>
      <c r="R9" s="67">
        <f>IFERROR(AVERAGEIFS(LME_historicals[Cobalt],LME_historicals[Date],"&gt;="&amp;'LG Chem M33&amp;M48 Adjustment'!R$6,LME_historicals[Date],"&lt;="&amp;'LG Chem M33&amp;M48 Adjustment'!R$7,LME_historicals[Actual or Forecast],"Actual"),Q9)</f>
        <v>35.666666666666664</v>
      </c>
      <c r="S9" s="67">
        <f>IFERROR(AVERAGEIFS(LME_historicals[Cobalt],LME_historicals[Date],"&gt;="&amp;'LG Chem M33&amp;M48 Adjustment'!S$6,LME_historicals[Date],"&lt;="&amp;'LG Chem M33&amp;M48 Adjustment'!S$7,LME_historicals[Actual or Forecast],"Actual"),R9)</f>
        <v>35.666666666666664</v>
      </c>
    </row>
    <row r="10" spans="2:19">
      <c r="C10" s="11" t="s">
        <v>27</v>
      </c>
      <c r="D10" s="67">
        <f>AVERAGEIFS(LME_historicals[Copper],LME_historicals[Date],"&gt;="&amp;'LG Chem M33&amp;M48 Adjustment'!D$6,LME_historicals[Date],"&lt;="&amp;'LG Chem M33&amp;M48 Adjustment'!D$7,LME_historicals[Actual or Forecast],"Actual")</f>
        <v>6.0179838709677416</v>
      </c>
      <c r="E10" s="67">
        <f>AVERAGEIFS(LME_historicals[Copper],LME_historicals[Date],"&gt;="&amp;'LG Chem M33&amp;M48 Adjustment'!E$6,LME_historicals[Date],"&lt;="&amp;'LG Chem M33&amp;M48 Adjustment'!E$7,LME_historicals[Actual or Forecast],"Actual")</f>
        <v>6.7370555555555551</v>
      </c>
      <c r="F10" s="67">
        <f>AVERAGEIFS(LME_historicals[Copper],LME_historicals[Date],"&gt;="&amp;'LG Chem M33&amp;M48 Adjustment'!F$6,LME_historicals[Date],"&lt;="&amp;'LG Chem M33&amp;M48 Adjustment'!F$7,LME_historicals[Actual or Forecast],"Actual")</f>
        <v>6.9676147540983608</v>
      </c>
      <c r="G10" s="67">
        <f>AVERAGEIFS(LME_historicals[Copper],LME_historicals[Date],"&gt;="&amp;'LG Chem M33&amp;M48 Adjustment'!G$6,LME_historicals[Date],"&lt;="&amp;'LG Chem M33&amp;M48 Adjustment'!G$7,LME_historicals[Actual or Forecast],"Actual")</f>
        <v>6.8183709677419353</v>
      </c>
      <c r="H10" s="67">
        <f>AVERAGEIFS(LME_historicals[Copper],LME_historicals[Date],"&gt;="&amp;'LG Chem M33&amp;M48 Adjustment'!H$6,LME_historicals[Date],"&lt;="&amp;'LG Chem M33&amp;M48 Adjustment'!H$7,LME_historicals[Actual or Forecast],"Actual")</f>
        <v>6.4059230769230791</v>
      </c>
      <c r="I10" s="67">
        <f>AVERAGEIFS(LME_historicals[Copper],LME_historicals[Date],"&gt;="&amp;'LG Chem M33&amp;M48 Adjustment'!I$6,LME_historicals[Date],"&lt;="&amp;'LG Chem M33&amp;M48 Adjustment'!I$7,LME_historicals[Actual or Forecast],"Actual")</f>
        <v>6.1478769230769199</v>
      </c>
      <c r="J10" s="67">
        <f>IFERROR(AVERAGEIFS(LME_historicals[Copper],LME_historicals[Date],"&gt;="&amp;'LG Chem M33&amp;M48 Adjustment'!J$6,LME_historicals[Date],"&lt;="&amp;'LG Chem M33&amp;M48 Adjustment'!J$7,LME_historicals[Actual or Forecast],"Actual"),I10)</f>
        <v>6.0960409836065566</v>
      </c>
      <c r="K10" s="67">
        <f>IFERROR(AVERAGEIFS(LME_historicals[Copper],LME_historicals[Date],"&gt;="&amp;'LG Chem M33&amp;M48 Adjustment'!K$6,LME_historicals[Date],"&lt;="&amp;'LG Chem M33&amp;M48 Adjustment'!K$7,LME_historicals[Actual or Forecast],"Actual"),J10)</f>
        <v>6.3305084745762734</v>
      </c>
      <c r="L10" s="67">
        <f>IFERROR(AVERAGEIFS(LME_historicals[Copper],LME_historicals[Date],"&gt;="&amp;'LG Chem M33&amp;M48 Adjustment'!L$6,LME_historicals[Date],"&lt;="&amp;'LG Chem M33&amp;M48 Adjustment'!L$7,LME_historicals[Actual or Forecast],"Actual"),K10)</f>
        <v>5.8460080645161279</v>
      </c>
      <c r="M10" s="67">
        <f>IFERROR(AVERAGEIFS(LME_historicals[Copper],LME_historicals[Date],"&gt;="&amp;'LG Chem M33&amp;M48 Adjustment'!M$6,LME_historicals[Date],"&lt;="&amp;'LG Chem M33&amp;M48 Adjustment'!M$7,LME_historicals[Actual or Forecast],"Actual"),L10)</f>
        <v>5.7212777777777779</v>
      </c>
      <c r="N10" s="67">
        <f>IFERROR(AVERAGEIFS(LME_historicals[Copper],LME_historicals[Date],"&gt;="&amp;'LG Chem M33&amp;M48 Adjustment'!N$6,LME_historicals[Date],"&lt;="&amp;'LG Chem M33&amp;M48 Adjustment'!N$7,LME_historicals[Actual or Forecast],"Actual"),M10)</f>
        <v>5.7212777777777779</v>
      </c>
      <c r="O10" s="67">
        <f>IFERROR(AVERAGEIFS(LME_historicals[Copper],LME_historicals[Date],"&gt;="&amp;'LG Chem M33&amp;M48 Adjustment'!O$6,LME_historicals[Date],"&lt;="&amp;'LG Chem M33&amp;M48 Adjustment'!O$7,LME_historicals[Actual or Forecast],"Actual"),N10)</f>
        <v>5.7212777777777779</v>
      </c>
      <c r="P10" s="67">
        <f>IFERROR(AVERAGEIFS(LME_historicals[Copper],LME_historicals[Date],"&gt;="&amp;'LG Chem M33&amp;M48 Adjustment'!P$6,LME_historicals[Date],"&lt;="&amp;'LG Chem M33&amp;M48 Adjustment'!P$7,LME_historicals[Actual or Forecast],"Actual"),O10)</f>
        <v>5.7212777777777779</v>
      </c>
      <c r="Q10" s="67">
        <f>IFERROR(AVERAGEIFS(LME_historicals[Copper],LME_historicals[Date],"&gt;="&amp;'LG Chem M33&amp;M48 Adjustment'!Q$6,LME_historicals[Date],"&lt;="&amp;'LG Chem M33&amp;M48 Adjustment'!Q$7,LME_historicals[Actual or Forecast],"Actual"),P10)</f>
        <v>5.7212777777777779</v>
      </c>
      <c r="R10" s="67">
        <f>IFERROR(AVERAGEIFS(LME_historicals[Copper],LME_historicals[Date],"&gt;="&amp;'LG Chem M33&amp;M48 Adjustment'!R$6,LME_historicals[Date],"&lt;="&amp;'LG Chem M33&amp;M48 Adjustment'!R$7,LME_historicals[Actual or Forecast],"Actual"),Q10)</f>
        <v>5.7212777777777779</v>
      </c>
      <c r="S10" s="67">
        <f>IFERROR(AVERAGEIFS(LME_historicals[Copper],LME_historicals[Date],"&gt;="&amp;'LG Chem M33&amp;M48 Adjustment'!S$6,LME_historicals[Date],"&lt;="&amp;'LG Chem M33&amp;M48 Adjustment'!S$7,LME_historicals[Actual or Forecast],"Actual"),R10)</f>
        <v>5.7212777777777779</v>
      </c>
    </row>
    <row r="11" spans="2:19">
      <c r="C11" s="11" t="s">
        <v>28</v>
      </c>
      <c r="D11" s="67">
        <f>AVERAGEIFS(LME_historicals[Aluminum],LME_historicals[Date],"&gt;="&amp;'LG Chem M33&amp;M48 Adjustment'!D$6,LME_historicals[Date],"&lt;="&amp;'LG Chem M33&amp;M48 Adjustment'!D$7,LME_historicals[Actual or Forecast],"Actual")</f>
        <v>1.9334112903225804</v>
      </c>
      <c r="E11" s="67">
        <f>AVERAGEIFS(LME_historicals[Aluminum],LME_historicals[Date],"&gt;="&amp;'LG Chem M33&amp;M48 Adjustment'!E$6,LME_historicals[Date],"&lt;="&amp;'LG Chem M33&amp;M48 Adjustment'!E$7,LME_historicals[Actual or Forecast],"Actual")</f>
        <v>2.1128015873015871</v>
      </c>
      <c r="F11" s="67">
        <f>AVERAGEIFS(LME_historicals[Aluminum],LME_historicals[Date],"&gt;="&amp;'LG Chem M33&amp;M48 Adjustment'!F$6,LME_historicals[Date],"&lt;="&amp;'LG Chem M33&amp;M48 Adjustment'!F$7,LME_historicals[Actual or Forecast],"Actual")</f>
        <v>2.1600245901639346</v>
      </c>
      <c r="G11" s="67">
        <f>AVERAGEIFS(LME_historicals[Aluminum],LME_historicals[Date],"&gt;="&amp;'LG Chem M33&amp;M48 Adjustment'!G$6,LME_historicals[Date],"&lt;="&amp;'LG Chem M33&amp;M48 Adjustment'!G$7,LME_historicals[Actual or Forecast],"Actual")</f>
        <v>2.2038145161290323</v>
      </c>
      <c r="H11" s="67">
        <f>AVERAGEIFS(LME_historicals[Aluminum],LME_historicals[Date],"&gt;="&amp;'LG Chem M33&amp;M48 Adjustment'!H$6,LME_historicals[Date],"&lt;="&amp;'LG Chem M33&amp;M48 Adjustment'!H$7,LME_historicals[Actual or Forecast],"Actual")</f>
        <v>2.1265153846153853</v>
      </c>
      <c r="I11" s="67">
        <f>AVERAGEIFS(LME_historicals[Aluminum],LME_historicals[Date],"&gt;="&amp;'LG Chem M33&amp;M48 Adjustment'!I$6,LME_historicals[Date],"&lt;="&amp;'LG Chem M33&amp;M48 Adjustment'!I$7,LME_historicals[Actual or Forecast],"Actual")</f>
        <v>1.9981</v>
      </c>
      <c r="J11" s="67">
        <f>IFERROR(AVERAGEIFS(LME_historicals[Aluminum],LME_historicals[Date],"&gt;="&amp;'LG Chem M33&amp;M48 Adjustment'!J$6,LME_historicals[Date],"&lt;="&amp;'LG Chem M33&amp;M48 Adjustment'!J$7,LME_historicals[Actual or Forecast],"Actual"),I11)</f>
        <v>1.8770163934426232</v>
      </c>
      <c r="K11" s="67">
        <f>IFERROR(AVERAGEIFS(LME_historicals[Aluminum],LME_historicals[Date],"&gt;="&amp;'LG Chem M33&amp;M48 Adjustment'!K$6,LME_historicals[Date],"&lt;="&amp;'LG Chem M33&amp;M48 Adjustment'!K$7,LME_historicals[Actual or Forecast],"Actual"),J11)</f>
        <v>1.8353474576271185</v>
      </c>
      <c r="L11" s="67">
        <f>IFERROR(AVERAGEIFS(LME_historicals[Aluminum],LME_historicals[Date],"&gt;="&amp;'LG Chem M33&amp;M48 Adjustment'!L$6,LME_historicals[Date],"&lt;="&amp;'LG Chem M33&amp;M48 Adjustment'!L$7,LME_historicals[Actual or Forecast],"Actual"),K11)</f>
        <v>1.7653225806451616</v>
      </c>
      <c r="M11" s="67">
        <f>IFERROR(AVERAGEIFS(LME_historicals[Aluminum],LME_historicals[Date],"&gt;="&amp;'LG Chem M33&amp;M48 Adjustment'!M$6,LME_historicals[Date],"&lt;="&amp;'LG Chem M33&amp;M48 Adjustment'!M$7,LME_historicals[Actual or Forecast],"Actual"),L11)</f>
        <v>1.7547777777777778</v>
      </c>
      <c r="N11" s="67">
        <f>IFERROR(AVERAGEIFS(LME_historicals[Aluminum],LME_historicals[Date],"&gt;="&amp;'LG Chem M33&amp;M48 Adjustment'!N$6,LME_historicals[Date],"&lt;="&amp;'LG Chem M33&amp;M48 Adjustment'!N$7,LME_historicals[Actual or Forecast],"Actual"),M11)</f>
        <v>1.7547777777777778</v>
      </c>
      <c r="O11" s="67">
        <f>IFERROR(AVERAGEIFS(LME_historicals[Aluminum],LME_historicals[Date],"&gt;="&amp;'LG Chem M33&amp;M48 Adjustment'!O$6,LME_historicals[Date],"&lt;="&amp;'LG Chem M33&amp;M48 Adjustment'!O$7,LME_historicals[Actual or Forecast],"Actual"),N11)</f>
        <v>1.7547777777777778</v>
      </c>
      <c r="P11" s="67">
        <f>IFERROR(AVERAGEIFS(LME_historicals[Aluminum],LME_historicals[Date],"&gt;="&amp;'LG Chem M33&amp;M48 Adjustment'!P$6,LME_historicals[Date],"&lt;="&amp;'LG Chem M33&amp;M48 Adjustment'!P$7,LME_historicals[Actual or Forecast],"Actual"),O11)</f>
        <v>1.7547777777777778</v>
      </c>
      <c r="Q11" s="67">
        <f>IFERROR(AVERAGEIFS(LME_historicals[Aluminum],LME_historicals[Date],"&gt;="&amp;'LG Chem M33&amp;M48 Adjustment'!Q$6,LME_historicals[Date],"&lt;="&amp;'LG Chem M33&amp;M48 Adjustment'!Q$7,LME_historicals[Actual or Forecast],"Actual"),P11)</f>
        <v>1.7547777777777778</v>
      </c>
      <c r="R11" s="67">
        <f>IFERROR(AVERAGEIFS(LME_historicals[Aluminum],LME_historicals[Date],"&gt;="&amp;'LG Chem M33&amp;M48 Adjustment'!R$6,LME_historicals[Date],"&lt;="&amp;'LG Chem M33&amp;M48 Adjustment'!R$7,LME_historicals[Actual or Forecast],"Actual"),Q11)</f>
        <v>1.7547777777777778</v>
      </c>
      <c r="S11" s="67">
        <f>IFERROR(AVERAGEIFS(LME_historicals[Aluminum],LME_historicals[Date],"&gt;="&amp;'LG Chem M33&amp;M48 Adjustment'!S$6,LME_historicals[Date],"&lt;="&amp;'LG Chem M33&amp;M48 Adjustment'!S$7,LME_historicals[Actual or Forecast],"Actual"),R11)</f>
        <v>1.7547777777777778</v>
      </c>
    </row>
    <row r="12" spans="2:19" s="71" customFormat="1">
      <c r="C12" s="72" t="s">
        <v>29</v>
      </c>
      <c r="D12" s="73">
        <v>2.2400000000000002</v>
      </c>
      <c r="E12" s="73">
        <v>2.2400000000000002</v>
      </c>
      <c r="F12" s="73">
        <v>2.2400000000000002</v>
      </c>
      <c r="G12" s="73">
        <v>2.2400000000000002</v>
      </c>
      <c r="H12" s="73">
        <v>2.2400000000000002</v>
      </c>
      <c r="I12" s="73">
        <v>2.2400000000000002</v>
      </c>
      <c r="J12" s="73">
        <v>2.2400000000000002</v>
      </c>
      <c r="K12" s="73">
        <v>2.2400000000000002</v>
      </c>
      <c r="L12" s="73">
        <v>2.2400000000000002</v>
      </c>
      <c r="M12" s="73">
        <v>2.2400000000000002</v>
      </c>
      <c r="N12" s="73">
        <v>2.2400000000000002</v>
      </c>
      <c r="O12" s="73">
        <v>2.2400000000000002</v>
      </c>
      <c r="P12" s="73">
        <v>2.2400000000000002</v>
      </c>
      <c r="Q12" s="73">
        <v>2.2400000000000002</v>
      </c>
      <c r="R12" s="73">
        <v>2.2400000000000002</v>
      </c>
      <c r="S12" s="73">
        <v>2.2400000000000002</v>
      </c>
    </row>
    <row r="13" spans="2:19">
      <c r="C13" s="11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</row>
    <row r="14" spans="2:19">
      <c r="B14" s="11" t="s">
        <v>67</v>
      </c>
      <c r="C14" s="11" t="s">
        <v>24</v>
      </c>
      <c r="D14" s="75">
        <v>13.9</v>
      </c>
      <c r="E14" s="75">
        <v>13.9</v>
      </c>
      <c r="F14" s="76">
        <f t="shared" ref="F14:S16" si="3">E14</f>
        <v>13.9</v>
      </c>
      <c r="G14" s="76">
        <f t="shared" si="3"/>
        <v>13.9</v>
      </c>
      <c r="H14" s="76">
        <f t="shared" si="3"/>
        <v>13.9</v>
      </c>
      <c r="I14" s="76">
        <f t="shared" si="3"/>
        <v>13.9</v>
      </c>
      <c r="J14" s="76">
        <f t="shared" si="3"/>
        <v>13.9</v>
      </c>
      <c r="K14" s="76">
        <f t="shared" si="3"/>
        <v>13.9</v>
      </c>
      <c r="L14" s="76">
        <f t="shared" si="3"/>
        <v>13.9</v>
      </c>
      <c r="M14" s="76">
        <f t="shared" si="3"/>
        <v>13.9</v>
      </c>
      <c r="N14" s="76">
        <f t="shared" si="3"/>
        <v>13.9</v>
      </c>
      <c r="O14" s="76">
        <f t="shared" si="3"/>
        <v>13.9</v>
      </c>
      <c r="P14" s="76">
        <f t="shared" si="3"/>
        <v>13.9</v>
      </c>
      <c r="Q14" s="76">
        <f t="shared" si="3"/>
        <v>13.9</v>
      </c>
      <c r="R14" s="76">
        <f t="shared" si="3"/>
        <v>13.9</v>
      </c>
      <c r="S14" s="76">
        <f>R14</f>
        <v>13.9</v>
      </c>
    </row>
    <row r="15" spans="2:19">
      <c r="C15" s="11" t="s">
        <v>25</v>
      </c>
      <c r="D15" s="77">
        <v>89.75</v>
      </c>
      <c r="E15" s="77">
        <v>89.75</v>
      </c>
      <c r="F15" s="76">
        <f t="shared" si="3"/>
        <v>89.75</v>
      </c>
      <c r="G15" s="76">
        <f t="shared" si="3"/>
        <v>89.75</v>
      </c>
      <c r="H15" s="76">
        <f t="shared" si="3"/>
        <v>89.75</v>
      </c>
      <c r="I15" s="76">
        <f t="shared" si="3"/>
        <v>89.75</v>
      </c>
      <c r="J15" s="76">
        <f t="shared" si="3"/>
        <v>89.75</v>
      </c>
      <c r="K15" s="76">
        <f t="shared" si="3"/>
        <v>89.75</v>
      </c>
      <c r="L15" s="76">
        <f t="shared" si="3"/>
        <v>89.75</v>
      </c>
      <c r="M15" s="76">
        <f t="shared" si="3"/>
        <v>89.75</v>
      </c>
      <c r="N15" s="76">
        <f t="shared" si="3"/>
        <v>89.75</v>
      </c>
      <c r="O15" s="76">
        <f t="shared" si="3"/>
        <v>89.75</v>
      </c>
      <c r="P15" s="76">
        <f t="shared" si="3"/>
        <v>89.75</v>
      </c>
      <c r="Q15" s="76">
        <f t="shared" si="3"/>
        <v>89.75</v>
      </c>
      <c r="R15" s="76">
        <f t="shared" si="3"/>
        <v>89.75</v>
      </c>
      <c r="S15" s="76">
        <f t="shared" si="3"/>
        <v>89.75</v>
      </c>
    </row>
    <row r="16" spans="2:19">
      <c r="C16" s="11" t="s">
        <v>27</v>
      </c>
      <c r="D16" s="75">
        <v>6.82</v>
      </c>
      <c r="E16" s="78">
        <f>D16</f>
        <v>6.82</v>
      </c>
      <c r="F16" s="76">
        <f t="shared" si="3"/>
        <v>6.82</v>
      </c>
      <c r="G16" s="76">
        <f t="shared" si="3"/>
        <v>6.82</v>
      </c>
      <c r="H16" s="76">
        <f t="shared" si="3"/>
        <v>6.82</v>
      </c>
      <c r="I16" s="76">
        <f t="shared" si="3"/>
        <v>6.82</v>
      </c>
      <c r="J16" s="76">
        <f t="shared" si="3"/>
        <v>6.82</v>
      </c>
      <c r="K16" s="76">
        <f t="shared" si="3"/>
        <v>6.82</v>
      </c>
      <c r="L16" s="76">
        <f t="shared" si="3"/>
        <v>6.82</v>
      </c>
      <c r="M16" s="76">
        <f t="shared" si="3"/>
        <v>6.82</v>
      </c>
      <c r="N16" s="76">
        <f t="shared" si="3"/>
        <v>6.82</v>
      </c>
      <c r="O16" s="76">
        <f t="shared" si="3"/>
        <v>6.82</v>
      </c>
      <c r="P16" s="76">
        <f t="shared" si="3"/>
        <v>6.82</v>
      </c>
      <c r="Q16" s="76">
        <f t="shared" si="3"/>
        <v>6.82</v>
      </c>
      <c r="R16" s="76">
        <f t="shared" si="3"/>
        <v>6.82</v>
      </c>
      <c r="S16" s="76">
        <f t="shared" si="3"/>
        <v>6.82</v>
      </c>
    </row>
    <row r="17" spans="1:19">
      <c r="C17" s="11" t="s">
        <v>28</v>
      </c>
      <c r="D17" s="74">
        <v>2.2000000000000002</v>
      </c>
      <c r="E17" s="78">
        <f t="shared" ref="E17:S17" si="4">D17</f>
        <v>2.2000000000000002</v>
      </c>
      <c r="F17" s="76">
        <f t="shared" si="4"/>
        <v>2.2000000000000002</v>
      </c>
      <c r="G17" s="76">
        <f t="shared" si="4"/>
        <v>2.2000000000000002</v>
      </c>
      <c r="H17" s="76">
        <f t="shared" si="4"/>
        <v>2.2000000000000002</v>
      </c>
      <c r="I17" s="76">
        <f t="shared" si="4"/>
        <v>2.2000000000000002</v>
      </c>
      <c r="J17" s="76">
        <f t="shared" si="4"/>
        <v>2.2000000000000002</v>
      </c>
      <c r="K17" s="76">
        <f t="shared" si="4"/>
        <v>2.2000000000000002</v>
      </c>
      <c r="L17" s="76">
        <f t="shared" si="4"/>
        <v>2.2000000000000002</v>
      </c>
      <c r="M17" s="76">
        <f t="shared" si="4"/>
        <v>2.2000000000000002</v>
      </c>
      <c r="N17" s="76">
        <f t="shared" si="4"/>
        <v>2.2000000000000002</v>
      </c>
      <c r="O17" s="76">
        <f t="shared" si="4"/>
        <v>2.2000000000000002</v>
      </c>
      <c r="P17" s="76">
        <f t="shared" si="4"/>
        <v>2.2000000000000002</v>
      </c>
      <c r="Q17" s="76">
        <f t="shared" si="4"/>
        <v>2.2000000000000002</v>
      </c>
      <c r="R17" s="76">
        <f t="shared" si="4"/>
        <v>2.2000000000000002</v>
      </c>
      <c r="S17" s="76">
        <f t="shared" si="4"/>
        <v>2.2000000000000002</v>
      </c>
    </row>
    <row r="18" spans="1:19">
      <c r="C18" s="11" t="s">
        <v>29</v>
      </c>
      <c r="D18" s="75">
        <v>2.2400000000000002</v>
      </c>
      <c r="E18" s="78">
        <f t="shared" ref="E18:S18" si="5">D18</f>
        <v>2.2400000000000002</v>
      </c>
      <c r="F18" s="76">
        <f t="shared" si="5"/>
        <v>2.2400000000000002</v>
      </c>
      <c r="G18" s="76">
        <f t="shared" si="5"/>
        <v>2.2400000000000002</v>
      </c>
      <c r="H18" s="76">
        <f t="shared" si="5"/>
        <v>2.2400000000000002</v>
      </c>
      <c r="I18" s="76">
        <f t="shared" si="5"/>
        <v>2.2400000000000002</v>
      </c>
      <c r="J18" s="76">
        <f t="shared" si="5"/>
        <v>2.2400000000000002</v>
      </c>
      <c r="K18" s="76">
        <f t="shared" si="5"/>
        <v>2.2400000000000002</v>
      </c>
      <c r="L18" s="76">
        <f t="shared" si="5"/>
        <v>2.2400000000000002</v>
      </c>
      <c r="M18" s="76">
        <f t="shared" si="5"/>
        <v>2.2400000000000002</v>
      </c>
      <c r="N18" s="76">
        <f t="shared" si="5"/>
        <v>2.2400000000000002</v>
      </c>
      <c r="O18" s="76">
        <f t="shared" si="5"/>
        <v>2.2400000000000002</v>
      </c>
      <c r="P18" s="76">
        <f t="shared" si="5"/>
        <v>2.2400000000000002</v>
      </c>
      <c r="Q18" s="76">
        <f t="shared" si="5"/>
        <v>2.2400000000000002</v>
      </c>
      <c r="R18" s="76">
        <f t="shared" si="5"/>
        <v>2.2400000000000002</v>
      </c>
      <c r="S18" s="76">
        <f t="shared" si="5"/>
        <v>2.2400000000000002</v>
      </c>
    </row>
    <row r="19" spans="1:19">
      <c r="D19" s="74"/>
    </row>
    <row r="20" spans="1:19">
      <c r="A20" t="s">
        <v>68</v>
      </c>
      <c r="B20" s="11" t="s">
        <v>69</v>
      </c>
    </row>
    <row r="21" spans="1:19">
      <c r="C21" s="66" t="s">
        <v>70</v>
      </c>
      <c r="D21" s="80">
        <f>6.57/1000</f>
        <v>6.5700000000000003E-3</v>
      </c>
      <c r="E21" s="80">
        <f t="shared" ref="E21:S21" si="6">6.57/1000</f>
        <v>6.5700000000000003E-3</v>
      </c>
      <c r="F21" s="80">
        <f t="shared" si="6"/>
        <v>6.5700000000000003E-3</v>
      </c>
      <c r="G21" s="80">
        <f t="shared" si="6"/>
        <v>6.5700000000000003E-3</v>
      </c>
      <c r="H21" s="80">
        <f t="shared" si="6"/>
        <v>6.5700000000000003E-3</v>
      </c>
      <c r="I21" s="80">
        <f t="shared" si="6"/>
        <v>6.5700000000000003E-3</v>
      </c>
      <c r="J21" s="80">
        <f t="shared" si="6"/>
        <v>6.5700000000000003E-3</v>
      </c>
      <c r="K21" s="80">
        <f t="shared" si="6"/>
        <v>6.5700000000000003E-3</v>
      </c>
      <c r="L21" s="80">
        <f t="shared" si="6"/>
        <v>6.5700000000000003E-3</v>
      </c>
      <c r="M21" s="80">
        <f t="shared" si="6"/>
        <v>6.5700000000000003E-3</v>
      </c>
      <c r="N21" s="80">
        <f t="shared" si="6"/>
        <v>6.5700000000000003E-3</v>
      </c>
      <c r="O21" s="80">
        <f t="shared" si="6"/>
        <v>6.5700000000000003E-3</v>
      </c>
      <c r="P21" s="80">
        <f t="shared" si="6"/>
        <v>6.5700000000000003E-3</v>
      </c>
      <c r="Q21" s="80">
        <f t="shared" si="6"/>
        <v>6.5700000000000003E-3</v>
      </c>
      <c r="R21" s="80">
        <f t="shared" si="6"/>
        <v>6.5700000000000003E-3</v>
      </c>
      <c r="S21" s="80">
        <f t="shared" si="6"/>
        <v>6.5700000000000003E-3</v>
      </c>
    </row>
    <row r="22" spans="1:19">
      <c r="C22" s="66" t="s">
        <v>71</v>
      </c>
      <c r="D22" s="80">
        <f>2.95 /1000</f>
        <v>2.9500000000000004E-3</v>
      </c>
      <c r="E22" s="80">
        <f t="shared" ref="E22:S22" si="7">2.95 /1000</f>
        <v>2.9500000000000004E-3</v>
      </c>
      <c r="F22" s="80">
        <f t="shared" si="7"/>
        <v>2.9500000000000004E-3</v>
      </c>
      <c r="G22" s="80">
        <f t="shared" si="7"/>
        <v>2.9500000000000004E-3</v>
      </c>
      <c r="H22" s="80">
        <f t="shared" si="7"/>
        <v>2.9500000000000004E-3</v>
      </c>
      <c r="I22" s="80">
        <f t="shared" si="7"/>
        <v>2.9500000000000004E-3</v>
      </c>
      <c r="J22" s="80">
        <f t="shared" si="7"/>
        <v>2.9500000000000004E-3</v>
      </c>
      <c r="K22" s="80">
        <f t="shared" si="7"/>
        <v>2.9500000000000004E-3</v>
      </c>
      <c r="L22" s="80">
        <f t="shared" si="7"/>
        <v>2.9500000000000004E-3</v>
      </c>
      <c r="M22" s="80">
        <f t="shared" si="7"/>
        <v>2.9500000000000004E-3</v>
      </c>
      <c r="N22" s="80">
        <f t="shared" si="7"/>
        <v>2.9500000000000004E-3</v>
      </c>
      <c r="O22" s="80">
        <f t="shared" si="7"/>
        <v>2.9500000000000004E-3</v>
      </c>
      <c r="P22" s="80">
        <f t="shared" si="7"/>
        <v>2.9500000000000004E-3</v>
      </c>
      <c r="Q22" s="80">
        <f t="shared" si="7"/>
        <v>2.9500000000000004E-3</v>
      </c>
      <c r="R22" s="80">
        <f t="shared" si="7"/>
        <v>2.9500000000000004E-3</v>
      </c>
      <c r="S22" s="80">
        <f t="shared" si="7"/>
        <v>2.9500000000000004E-3</v>
      </c>
    </row>
    <row r="23" spans="1:19" ht="15" customHeight="1">
      <c r="C23" s="66" t="s">
        <v>72</v>
      </c>
      <c r="D23" s="80">
        <f>6.8 /1000</f>
        <v>6.7999999999999996E-3</v>
      </c>
      <c r="E23" s="80">
        <f t="shared" ref="E23:S23" si="8">6.8 /1000</f>
        <v>6.7999999999999996E-3</v>
      </c>
      <c r="F23" s="80">
        <f t="shared" si="8"/>
        <v>6.7999999999999996E-3</v>
      </c>
      <c r="G23" s="80">
        <f t="shared" si="8"/>
        <v>6.7999999999999996E-3</v>
      </c>
      <c r="H23" s="80">
        <f t="shared" si="8"/>
        <v>6.7999999999999996E-3</v>
      </c>
      <c r="I23" s="80">
        <f t="shared" si="8"/>
        <v>6.7999999999999996E-3</v>
      </c>
      <c r="J23" s="80">
        <f t="shared" si="8"/>
        <v>6.7999999999999996E-3</v>
      </c>
      <c r="K23" s="80">
        <f t="shared" si="8"/>
        <v>6.7999999999999996E-3</v>
      </c>
      <c r="L23" s="80">
        <f t="shared" si="8"/>
        <v>6.7999999999999996E-3</v>
      </c>
      <c r="M23" s="80">
        <f t="shared" si="8"/>
        <v>6.7999999999999996E-3</v>
      </c>
      <c r="N23" s="80">
        <f t="shared" si="8"/>
        <v>6.7999999999999996E-3</v>
      </c>
      <c r="O23" s="80">
        <f t="shared" si="8"/>
        <v>6.7999999999999996E-3</v>
      </c>
      <c r="P23" s="80">
        <f t="shared" si="8"/>
        <v>6.7999999999999996E-3</v>
      </c>
      <c r="Q23" s="80">
        <f t="shared" si="8"/>
        <v>6.7999999999999996E-3</v>
      </c>
      <c r="R23" s="80">
        <f t="shared" si="8"/>
        <v>6.7999999999999996E-3</v>
      </c>
      <c r="S23" s="80">
        <f t="shared" si="8"/>
        <v>6.7999999999999996E-3</v>
      </c>
    </row>
    <row r="24" spans="1:19">
      <c r="C24" s="66" t="s">
        <v>73</v>
      </c>
      <c r="D24" s="80">
        <f>2.8 /1000</f>
        <v>2.8E-3</v>
      </c>
      <c r="E24" s="80">
        <f t="shared" ref="E24:S24" si="9">2.8 /1000</f>
        <v>2.8E-3</v>
      </c>
      <c r="F24" s="80">
        <f t="shared" si="9"/>
        <v>2.8E-3</v>
      </c>
      <c r="G24" s="80">
        <f t="shared" si="9"/>
        <v>2.8E-3</v>
      </c>
      <c r="H24" s="80">
        <f t="shared" si="9"/>
        <v>2.8E-3</v>
      </c>
      <c r="I24" s="80">
        <f t="shared" si="9"/>
        <v>2.8E-3</v>
      </c>
      <c r="J24" s="80">
        <f t="shared" si="9"/>
        <v>2.8E-3</v>
      </c>
      <c r="K24" s="80">
        <f t="shared" si="9"/>
        <v>2.8E-3</v>
      </c>
      <c r="L24" s="80">
        <f t="shared" si="9"/>
        <v>2.8E-3</v>
      </c>
      <c r="M24" s="80">
        <f t="shared" si="9"/>
        <v>2.8E-3</v>
      </c>
      <c r="N24" s="80">
        <f t="shared" si="9"/>
        <v>2.8E-3</v>
      </c>
      <c r="O24" s="80">
        <f t="shared" si="9"/>
        <v>2.8E-3</v>
      </c>
      <c r="P24" s="80">
        <f t="shared" si="9"/>
        <v>2.8E-3</v>
      </c>
      <c r="Q24" s="80">
        <f t="shared" si="9"/>
        <v>2.8E-3</v>
      </c>
      <c r="R24" s="80">
        <f t="shared" si="9"/>
        <v>2.8E-3</v>
      </c>
      <c r="S24" s="80">
        <f t="shared" si="9"/>
        <v>2.8E-3</v>
      </c>
    </row>
    <row r="25" spans="1:19">
      <c r="C25" s="11" t="s">
        <v>29</v>
      </c>
      <c r="D25" s="80">
        <f>4.76/1000</f>
        <v>4.7599999999999995E-3</v>
      </c>
      <c r="E25" s="80">
        <f t="shared" ref="E25:S25" si="10">4.76/1000</f>
        <v>4.7599999999999995E-3</v>
      </c>
      <c r="F25" s="80">
        <f t="shared" si="10"/>
        <v>4.7599999999999995E-3</v>
      </c>
      <c r="G25" s="80">
        <f t="shared" si="10"/>
        <v>4.7599999999999995E-3</v>
      </c>
      <c r="H25" s="80">
        <f t="shared" si="10"/>
        <v>4.7599999999999995E-3</v>
      </c>
      <c r="I25" s="80">
        <f t="shared" si="10"/>
        <v>4.7599999999999995E-3</v>
      </c>
      <c r="J25" s="80">
        <f t="shared" si="10"/>
        <v>4.7599999999999995E-3</v>
      </c>
      <c r="K25" s="80">
        <f t="shared" si="10"/>
        <v>4.7599999999999995E-3</v>
      </c>
      <c r="L25" s="80">
        <f t="shared" si="10"/>
        <v>4.7599999999999995E-3</v>
      </c>
      <c r="M25" s="80">
        <f t="shared" si="10"/>
        <v>4.7599999999999995E-3</v>
      </c>
      <c r="N25" s="80">
        <f t="shared" si="10"/>
        <v>4.7599999999999995E-3</v>
      </c>
      <c r="O25" s="80">
        <f t="shared" si="10"/>
        <v>4.7599999999999995E-3</v>
      </c>
      <c r="P25" s="80">
        <f t="shared" si="10"/>
        <v>4.7599999999999995E-3</v>
      </c>
      <c r="Q25" s="80">
        <f t="shared" si="10"/>
        <v>4.7599999999999995E-3</v>
      </c>
      <c r="R25" s="80">
        <f t="shared" si="10"/>
        <v>4.7599999999999995E-3</v>
      </c>
      <c r="S25" s="80">
        <f t="shared" si="10"/>
        <v>4.7599999999999995E-3</v>
      </c>
    </row>
    <row r="26" spans="1:19">
      <c r="C26" s="11"/>
      <c r="D26" s="75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</row>
    <row r="27" spans="1:19" ht="15.75" customHeight="1">
      <c r="C27" s="66" t="s">
        <v>74</v>
      </c>
      <c r="D27" s="69">
        <v>1.89</v>
      </c>
      <c r="E27" s="69">
        <v>1.89</v>
      </c>
      <c r="F27" s="69">
        <v>1.89</v>
      </c>
      <c r="G27" s="69">
        <v>1.89</v>
      </c>
      <c r="H27" s="69">
        <v>1.89</v>
      </c>
      <c r="I27" s="69">
        <v>1.89</v>
      </c>
      <c r="J27" s="69">
        <v>1.89</v>
      </c>
      <c r="K27" s="69">
        <v>1.89</v>
      </c>
      <c r="L27" s="69">
        <v>1.89</v>
      </c>
      <c r="M27" s="69">
        <v>1.89</v>
      </c>
      <c r="N27" s="69">
        <v>1.89</v>
      </c>
      <c r="O27" s="69">
        <v>1.89</v>
      </c>
      <c r="P27" s="69">
        <v>1.89</v>
      </c>
      <c r="Q27" s="69">
        <v>1.89</v>
      </c>
      <c r="R27" s="69">
        <v>1.89</v>
      </c>
      <c r="S27" s="69">
        <v>1.89</v>
      </c>
    </row>
    <row r="28" spans="1:19">
      <c r="B28" s="11" t="s">
        <v>75</v>
      </c>
      <c r="C28" s="66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</row>
    <row r="29" spans="1:19">
      <c r="C29" s="11" t="s">
        <v>24</v>
      </c>
      <c r="D29" s="33">
        <f>D21*(D$8-D$14)</f>
        <v>-2.780116693548389E-2</v>
      </c>
      <c r="E29" s="33">
        <f t="shared" ref="E29:S29" si="11">E21*(E$8-E$14)</f>
        <v>-1.5580807142857114E-2</v>
      </c>
      <c r="F29" s="33">
        <f t="shared" si="11"/>
        <v>-8.2098073770492056E-3</v>
      </c>
      <c r="G29" s="33">
        <f t="shared" si="11"/>
        <v>-1.5895161290308125E-5</v>
      </c>
      <c r="H29" s="33">
        <f t="shared" si="11"/>
        <v>1.2472892307692129E-3</v>
      </c>
      <c r="I29" s="33">
        <f t="shared" si="11"/>
        <v>-1.2316728461538456E-2</v>
      </c>
      <c r="J29" s="33">
        <f t="shared" si="11"/>
        <v>-1.4756112295081959E-2</v>
      </c>
      <c r="K29" s="33">
        <f t="shared" si="11"/>
        <v>-8.1891152542373068E-3</v>
      </c>
      <c r="L29" s="33">
        <f t="shared" si="11"/>
        <v>-1.8698008064516164E-3</v>
      </c>
      <c r="M29" s="33">
        <f t="shared" si="11"/>
        <v>2.6929699999999973E-2</v>
      </c>
      <c r="N29" s="33">
        <f t="shared" si="11"/>
        <v>2.6929699999999973E-2</v>
      </c>
      <c r="O29" s="33">
        <f t="shared" si="11"/>
        <v>2.6929699999999973E-2</v>
      </c>
      <c r="P29" s="33">
        <f t="shared" si="11"/>
        <v>2.6929699999999973E-2</v>
      </c>
      <c r="Q29" s="33">
        <f t="shared" si="11"/>
        <v>2.6929699999999973E-2</v>
      </c>
      <c r="R29" s="33">
        <f t="shared" si="11"/>
        <v>2.6929699999999973E-2</v>
      </c>
      <c r="S29" s="33">
        <f t="shared" si="11"/>
        <v>2.6929699999999973E-2</v>
      </c>
    </row>
    <row r="30" spans="1:19">
      <c r="C30" s="11" t="s">
        <v>25</v>
      </c>
      <c r="D30" s="33">
        <f>D22*(D$9-D$15)</f>
        <v>-9.3298270161290345E-2</v>
      </c>
      <c r="E30" s="33">
        <f t="shared" ref="E30:S30" si="12">E22*(E$9-E$15)</f>
        <v>-8.5739642857142875E-2</v>
      </c>
      <c r="F30" s="33">
        <f t="shared" si="12"/>
        <v>-3.6877418032786879E-2</v>
      </c>
      <c r="G30" s="33">
        <f t="shared" si="12"/>
        <v>0</v>
      </c>
      <c r="H30" s="33">
        <f t="shared" si="12"/>
        <v>-5.2603038461538458E-2</v>
      </c>
      <c r="I30" s="33">
        <f t="shared" si="12"/>
        <v>-9.3128776923076931E-2</v>
      </c>
      <c r="J30" s="33">
        <f t="shared" si="12"/>
        <v>-0.14076577868852461</v>
      </c>
      <c r="K30" s="33">
        <f t="shared" si="12"/>
        <v>-0.16671000000000002</v>
      </c>
      <c r="L30" s="33">
        <f t="shared" si="12"/>
        <v>-0.17936951612903229</v>
      </c>
      <c r="M30" s="33">
        <f t="shared" si="12"/>
        <v>-0.15954583333333336</v>
      </c>
      <c r="N30" s="33">
        <f t="shared" si="12"/>
        <v>-0.15954583333333336</v>
      </c>
      <c r="O30" s="33">
        <f t="shared" si="12"/>
        <v>-0.15954583333333336</v>
      </c>
      <c r="P30" s="33">
        <f t="shared" si="12"/>
        <v>-0.15954583333333336</v>
      </c>
      <c r="Q30" s="33">
        <f t="shared" si="12"/>
        <v>-0.15954583333333336</v>
      </c>
      <c r="R30" s="33">
        <f t="shared" si="12"/>
        <v>-0.15954583333333336</v>
      </c>
      <c r="S30" s="33">
        <f t="shared" si="12"/>
        <v>-0.15954583333333336</v>
      </c>
    </row>
    <row r="31" spans="1:19">
      <c r="C31" s="11" t="s">
        <v>27</v>
      </c>
      <c r="D31" s="33">
        <f>D23*(D$10-D$16)</f>
        <v>-5.4537096774193586E-3</v>
      </c>
      <c r="E31" s="33">
        <f t="shared" ref="E31:S31" si="13">E23*(E$10-E$16)</f>
        <v>-5.6402222222222702E-4</v>
      </c>
      <c r="F31" s="33">
        <f t="shared" si="13"/>
        <v>1.0037803278688518E-3</v>
      </c>
      <c r="G31" s="33">
        <f t="shared" si="13"/>
        <v>-1.1077419354841921E-5</v>
      </c>
      <c r="H31" s="33">
        <f t="shared" si="13"/>
        <v>-2.8157230769230643E-3</v>
      </c>
      <c r="I31" s="33">
        <f t="shared" si="13"/>
        <v>-4.5704369230769462E-3</v>
      </c>
      <c r="J31" s="33">
        <f t="shared" si="13"/>
        <v>-4.9229213114754169E-3</v>
      </c>
      <c r="K31" s="33">
        <f t="shared" si="13"/>
        <v>-3.3285423728813424E-3</v>
      </c>
      <c r="L31" s="33">
        <f t="shared" si="13"/>
        <v>-6.6231451612903322E-3</v>
      </c>
      <c r="M31" s="33">
        <f t="shared" si="13"/>
        <v>-7.4713111111111121E-3</v>
      </c>
      <c r="N31" s="33">
        <f t="shared" si="13"/>
        <v>-7.4713111111111121E-3</v>
      </c>
      <c r="O31" s="33">
        <f t="shared" si="13"/>
        <v>-7.4713111111111121E-3</v>
      </c>
      <c r="P31" s="33">
        <f t="shared" si="13"/>
        <v>-7.4713111111111121E-3</v>
      </c>
      <c r="Q31" s="33">
        <f t="shared" si="13"/>
        <v>-7.4713111111111121E-3</v>
      </c>
      <c r="R31" s="33">
        <f t="shared" si="13"/>
        <v>-7.4713111111111121E-3</v>
      </c>
      <c r="S31" s="33">
        <f t="shared" si="13"/>
        <v>-7.4713111111111121E-3</v>
      </c>
    </row>
    <row r="32" spans="1:19">
      <c r="C32" s="11" t="s">
        <v>28</v>
      </c>
      <c r="D32" s="33">
        <f>D24*(D$11-D$17)</f>
        <v>-7.4644838709677535E-4</v>
      </c>
      <c r="E32" s="33">
        <f t="shared" ref="E32:S32" si="14">E24*(E$11-E$17)</f>
        <v>-2.4415555555555671E-4</v>
      </c>
      <c r="F32" s="33">
        <f t="shared" si="14"/>
        <v>-1.1193114754098374E-4</v>
      </c>
      <c r="G32" s="33">
        <f t="shared" si="14"/>
        <v>1.0680645161290059E-5</v>
      </c>
      <c r="H32" s="33">
        <f t="shared" si="14"/>
        <v>-2.0575692307692178E-4</v>
      </c>
      <c r="I32" s="33">
        <f t="shared" si="14"/>
        <v>-5.6532000000000056E-4</v>
      </c>
      <c r="J32" s="33">
        <f t="shared" si="14"/>
        <v>-9.0435409836065567E-4</v>
      </c>
      <c r="K32" s="33">
        <f t="shared" si="14"/>
        <v>-1.0210271186440688E-3</v>
      </c>
      <c r="L32" s="33">
        <f t="shared" si="14"/>
        <v>-1.217096774193548E-3</v>
      </c>
      <c r="M32" s="33">
        <f t="shared" si="14"/>
        <v>-1.2466222222222228E-3</v>
      </c>
      <c r="N32" s="33">
        <f t="shared" si="14"/>
        <v>-1.2466222222222228E-3</v>
      </c>
      <c r="O32" s="33">
        <f t="shared" si="14"/>
        <v>-1.2466222222222228E-3</v>
      </c>
      <c r="P32" s="33">
        <f t="shared" si="14"/>
        <v>-1.2466222222222228E-3</v>
      </c>
      <c r="Q32" s="33">
        <f t="shared" si="14"/>
        <v>-1.2466222222222228E-3</v>
      </c>
      <c r="R32" s="33">
        <f t="shared" si="14"/>
        <v>-1.2466222222222228E-3</v>
      </c>
      <c r="S32" s="33">
        <f t="shared" si="14"/>
        <v>-1.2466222222222228E-3</v>
      </c>
    </row>
    <row r="33" spans="1:19">
      <c r="C33" s="11" t="s">
        <v>29</v>
      </c>
      <c r="D33" s="33">
        <f>D25*(D$12-D$18)</f>
        <v>0</v>
      </c>
      <c r="E33" s="33">
        <f t="shared" ref="E33:S33" si="15">E25*(E$12-E$18)</f>
        <v>0</v>
      </c>
      <c r="F33" s="33">
        <f t="shared" si="15"/>
        <v>0</v>
      </c>
      <c r="G33" s="33">
        <f t="shared" si="15"/>
        <v>0</v>
      </c>
      <c r="H33" s="33">
        <f t="shared" si="15"/>
        <v>0</v>
      </c>
      <c r="I33" s="33">
        <f t="shared" si="15"/>
        <v>0</v>
      </c>
      <c r="J33" s="33">
        <f t="shared" si="15"/>
        <v>0</v>
      </c>
      <c r="K33" s="33">
        <f t="shared" si="15"/>
        <v>0</v>
      </c>
      <c r="L33" s="33">
        <f t="shared" si="15"/>
        <v>0</v>
      </c>
      <c r="M33" s="33">
        <f t="shared" si="15"/>
        <v>0</v>
      </c>
      <c r="N33" s="33">
        <f t="shared" si="15"/>
        <v>0</v>
      </c>
      <c r="O33" s="33">
        <f t="shared" si="15"/>
        <v>0</v>
      </c>
      <c r="P33" s="33">
        <f t="shared" si="15"/>
        <v>0</v>
      </c>
      <c r="Q33" s="33">
        <f t="shared" si="15"/>
        <v>0</v>
      </c>
      <c r="R33" s="33">
        <f t="shared" si="15"/>
        <v>0</v>
      </c>
      <c r="S33" s="33">
        <f t="shared" si="15"/>
        <v>0</v>
      </c>
    </row>
    <row r="34" spans="1:19">
      <c r="C34" s="11" t="s">
        <v>76</v>
      </c>
      <c r="D34" s="70">
        <f t="shared" ref="D34:S34" si="16">SUM(D27:D32)</f>
        <v>1.7627004048387096</v>
      </c>
      <c r="E34" s="70">
        <f t="shared" si="16"/>
        <v>1.7878713722222221</v>
      </c>
      <c r="F34" s="70">
        <f t="shared" si="16"/>
        <v>1.8458046237704917</v>
      </c>
      <c r="G34" s="70">
        <f t="shared" si="16"/>
        <v>1.8899837080645159</v>
      </c>
      <c r="H34" s="70">
        <f t="shared" si="16"/>
        <v>1.8356227707692307</v>
      </c>
      <c r="I34" s="70">
        <f t="shared" si="16"/>
        <v>1.7794187376923076</v>
      </c>
      <c r="J34" s="70">
        <f t="shared" si="16"/>
        <v>1.7286508336065574</v>
      </c>
      <c r="K34" s="70">
        <f t="shared" si="16"/>
        <v>1.7107513152542371</v>
      </c>
      <c r="L34" s="70">
        <f t="shared" si="16"/>
        <v>1.700920441129032</v>
      </c>
      <c r="M34" s="70">
        <f t="shared" si="16"/>
        <v>1.7486659333333332</v>
      </c>
      <c r="N34" s="70">
        <f t="shared" si="16"/>
        <v>1.7486659333333332</v>
      </c>
      <c r="O34" s="70">
        <f t="shared" si="16"/>
        <v>1.7486659333333332</v>
      </c>
      <c r="P34" s="70">
        <f t="shared" si="16"/>
        <v>1.7486659333333332</v>
      </c>
      <c r="Q34" s="70">
        <f t="shared" si="16"/>
        <v>1.7486659333333332</v>
      </c>
      <c r="R34" s="70">
        <f t="shared" si="16"/>
        <v>1.7486659333333332</v>
      </c>
      <c r="S34" s="70">
        <f t="shared" si="16"/>
        <v>1.7486659333333332</v>
      </c>
    </row>
    <row r="36" spans="1:19" s="81" customFormat="1">
      <c r="A36" s="81" t="s">
        <v>77</v>
      </c>
      <c r="B36" s="82" t="s">
        <v>69</v>
      </c>
    </row>
    <row r="37" spans="1:19" s="81" customFormat="1">
      <c r="C37" s="83" t="s">
        <v>70</v>
      </c>
      <c r="D37" s="90">
        <f>D21</f>
        <v>6.5700000000000003E-3</v>
      </c>
      <c r="E37" s="91">
        <f t="shared" ref="E37:S37" si="17">D37</f>
        <v>6.5700000000000003E-3</v>
      </c>
      <c r="F37" s="91">
        <f t="shared" si="17"/>
        <v>6.5700000000000003E-3</v>
      </c>
      <c r="G37" s="91">
        <f t="shared" si="17"/>
        <v>6.5700000000000003E-3</v>
      </c>
      <c r="H37" s="91">
        <f t="shared" si="17"/>
        <v>6.5700000000000003E-3</v>
      </c>
      <c r="I37" s="91">
        <f t="shared" si="17"/>
        <v>6.5700000000000003E-3</v>
      </c>
      <c r="J37" s="91">
        <f t="shared" si="17"/>
        <v>6.5700000000000003E-3</v>
      </c>
      <c r="K37" s="91">
        <f t="shared" si="17"/>
        <v>6.5700000000000003E-3</v>
      </c>
      <c r="L37" s="91">
        <f t="shared" si="17"/>
        <v>6.5700000000000003E-3</v>
      </c>
      <c r="M37" s="91">
        <f t="shared" si="17"/>
        <v>6.5700000000000003E-3</v>
      </c>
      <c r="N37" s="91">
        <f t="shared" si="17"/>
        <v>6.5700000000000003E-3</v>
      </c>
      <c r="O37" s="91">
        <f t="shared" si="17"/>
        <v>6.5700000000000003E-3</v>
      </c>
      <c r="P37" s="91">
        <f t="shared" si="17"/>
        <v>6.5700000000000003E-3</v>
      </c>
      <c r="Q37" s="91">
        <f t="shared" si="17"/>
        <v>6.5700000000000003E-3</v>
      </c>
      <c r="R37" s="91">
        <f t="shared" si="17"/>
        <v>6.5700000000000003E-3</v>
      </c>
      <c r="S37" s="91">
        <f t="shared" si="17"/>
        <v>6.5700000000000003E-3</v>
      </c>
    </row>
    <row r="38" spans="1:19" s="81" customFormat="1">
      <c r="C38" s="83" t="s">
        <v>71</v>
      </c>
      <c r="D38" s="90">
        <f>D22</f>
        <v>2.9500000000000004E-3</v>
      </c>
      <c r="E38" s="91">
        <f t="shared" ref="E38:S38" si="18">D38</f>
        <v>2.9500000000000004E-3</v>
      </c>
      <c r="F38" s="91">
        <f t="shared" si="18"/>
        <v>2.9500000000000004E-3</v>
      </c>
      <c r="G38" s="91">
        <f t="shared" si="18"/>
        <v>2.9500000000000004E-3</v>
      </c>
      <c r="H38" s="91">
        <f t="shared" si="18"/>
        <v>2.9500000000000004E-3</v>
      </c>
      <c r="I38" s="91">
        <f t="shared" si="18"/>
        <v>2.9500000000000004E-3</v>
      </c>
      <c r="J38" s="91">
        <f t="shared" si="18"/>
        <v>2.9500000000000004E-3</v>
      </c>
      <c r="K38" s="91">
        <f t="shared" si="18"/>
        <v>2.9500000000000004E-3</v>
      </c>
      <c r="L38" s="91">
        <f t="shared" si="18"/>
        <v>2.9500000000000004E-3</v>
      </c>
      <c r="M38" s="91">
        <f t="shared" si="18"/>
        <v>2.9500000000000004E-3</v>
      </c>
      <c r="N38" s="91">
        <f t="shared" si="18"/>
        <v>2.9500000000000004E-3</v>
      </c>
      <c r="O38" s="91">
        <f t="shared" si="18"/>
        <v>2.9500000000000004E-3</v>
      </c>
      <c r="P38" s="91">
        <f t="shared" si="18"/>
        <v>2.9500000000000004E-3</v>
      </c>
      <c r="Q38" s="91">
        <f t="shared" si="18"/>
        <v>2.9500000000000004E-3</v>
      </c>
      <c r="R38" s="91">
        <f t="shared" si="18"/>
        <v>2.9500000000000004E-3</v>
      </c>
      <c r="S38" s="91">
        <f t="shared" si="18"/>
        <v>2.9500000000000004E-3</v>
      </c>
    </row>
    <row r="39" spans="1:19" s="81" customFormat="1" ht="15" customHeight="1">
      <c r="C39" s="83" t="s">
        <v>72</v>
      </c>
      <c r="D39" s="90">
        <f>D23</f>
        <v>6.7999999999999996E-3</v>
      </c>
      <c r="E39" s="91">
        <f t="shared" ref="E39:S39" si="19">D39</f>
        <v>6.7999999999999996E-3</v>
      </c>
      <c r="F39" s="91">
        <f t="shared" si="19"/>
        <v>6.7999999999999996E-3</v>
      </c>
      <c r="G39" s="91">
        <f t="shared" si="19"/>
        <v>6.7999999999999996E-3</v>
      </c>
      <c r="H39" s="91">
        <f t="shared" si="19"/>
        <v>6.7999999999999996E-3</v>
      </c>
      <c r="I39" s="91">
        <f t="shared" si="19"/>
        <v>6.7999999999999996E-3</v>
      </c>
      <c r="J39" s="91">
        <f t="shared" si="19"/>
        <v>6.7999999999999996E-3</v>
      </c>
      <c r="K39" s="91">
        <f t="shared" si="19"/>
        <v>6.7999999999999996E-3</v>
      </c>
      <c r="L39" s="91">
        <f t="shared" si="19"/>
        <v>6.7999999999999996E-3</v>
      </c>
      <c r="M39" s="91">
        <f t="shared" si="19"/>
        <v>6.7999999999999996E-3</v>
      </c>
      <c r="N39" s="91">
        <f t="shared" si="19"/>
        <v>6.7999999999999996E-3</v>
      </c>
      <c r="O39" s="91">
        <f t="shared" si="19"/>
        <v>6.7999999999999996E-3</v>
      </c>
      <c r="P39" s="91">
        <f t="shared" si="19"/>
        <v>6.7999999999999996E-3</v>
      </c>
      <c r="Q39" s="91">
        <f t="shared" si="19"/>
        <v>6.7999999999999996E-3</v>
      </c>
      <c r="R39" s="91">
        <f t="shared" si="19"/>
        <v>6.7999999999999996E-3</v>
      </c>
      <c r="S39" s="91">
        <f t="shared" si="19"/>
        <v>6.7999999999999996E-3</v>
      </c>
    </row>
    <row r="40" spans="1:19" s="81" customFormat="1">
      <c r="C40" s="83" t="s">
        <v>73</v>
      </c>
      <c r="D40" s="90">
        <f>D24</f>
        <v>2.8E-3</v>
      </c>
      <c r="E40" s="91">
        <f t="shared" ref="E40:S40" si="20">D40</f>
        <v>2.8E-3</v>
      </c>
      <c r="F40" s="91">
        <f t="shared" si="20"/>
        <v>2.8E-3</v>
      </c>
      <c r="G40" s="91">
        <f t="shared" si="20"/>
        <v>2.8E-3</v>
      </c>
      <c r="H40" s="91">
        <f t="shared" si="20"/>
        <v>2.8E-3</v>
      </c>
      <c r="I40" s="91">
        <f t="shared" si="20"/>
        <v>2.8E-3</v>
      </c>
      <c r="J40" s="91">
        <f t="shared" si="20"/>
        <v>2.8E-3</v>
      </c>
      <c r="K40" s="91">
        <f t="shared" si="20"/>
        <v>2.8E-3</v>
      </c>
      <c r="L40" s="91">
        <f t="shared" si="20"/>
        <v>2.8E-3</v>
      </c>
      <c r="M40" s="91">
        <f t="shared" si="20"/>
        <v>2.8E-3</v>
      </c>
      <c r="N40" s="91">
        <f t="shared" si="20"/>
        <v>2.8E-3</v>
      </c>
      <c r="O40" s="91">
        <f t="shared" si="20"/>
        <v>2.8E-3</v>
      </c>
      <c r="P40" s="91">
        <f t="shared" si="20"/>
        <v>2.8E-3</v>
      </c>
      <c r="Q40" s="91">
        <f t="shared" si="20"/>
        <v>2.8E-3</v>
      </c>
      <c r="R40" s="91">
        <f t="shared" si="20"/>
        <v>2.8E-3</v>
      </c>
      <c r="S40" s="91">
        <f t="shared" si="20"/>
        <v>2.8E-3</v>
      </c>
    </row>
    <row r="41" spans="1:19">
      <c r="C41" s="11" t="s">
        <v>29</v>
      </c>
      <c r="D41" s="90">
        <f>D25</f>
        <v>4.7599999999999995E-3</v>
      </c>
      <c r="E41" s="89">
        <f t="shared" ref="E41:S41" si="21">4.76/1000</f>
        <v>4.7599999999999995E-3</v>
      </c>
      <c r="F41" s="89">
        <f t="shared" si="21"/>
        <v>4.7599999999999995E-3</v>
      </c>
      <c r="G41" s="89">
        <f t="shared" si="21"/>
        <v>4.7599999999999995E-3</v>
      </c>
      <c r="H41" s="89">
        <f t="shared" si="21"/>
        <v>4.7599999999999995E-3</v>
      </c>
      <c r="I41" s="89">
        <f t="shared" si="21"/>
        <v>4.7599999999999995E-3</v>
      </c>
      <c r="J41" s="89">
        <f t="shared" si="21"/>
        <v>4.7599999999999995E-3</v>
      </c>
      <c r="K41" s="89">
        <f t="shared" si="21"/>
        <v>4.7599999999999995E-3</v>
      </c>
      <c r="L41" s="89">
        <f t="shared" si="21"/>
        <v>4.7599999999999995E-3</v>
      </c>
      <c r="M41" s="89">
        <f t="shared" si="21"/>
        <v>4.7599999999999995E-3</v>
      </c>
      <c r="N41" s="89">
        <f t="shared" si="21"/>
        <v>4.7599999999999995E-3</v>
      </c>
      <c r="O41" s="89">
        <f t="shared" si="21"/>
        <v>4.7599999999999995E-3</v>
      </c>
      <c r="P41" s="89">
        <f t="shared" si="21"/>
        <v>4.7599999999999995E-3</v>
      </c>
      <c r="Q41" s="89">
        <f t="shared" si="21"/>
        <v>4.7599999999999995E-3</v>
      </c>
      <c r="R41" s="89">
        <f t="shared" si="21"/>
        <v>4.7599999999999995E-3</v>
      </c>
      <c r="S41" s="89">
        <f t="shared" si="21"/>
        <v>4.7599999999999995E-3</v>
      </c>
    </row>
    <row r="42" spans="1:19" s="81" customFormat="1" ht="15.75" customHeight="1">
      <c r="C42" s="83" t="s">
        <v>74</v>
      </c>
      <c r="D42" s="86">
        <v>1.72</v>
      </c>
      <c r="E42" s="86">
        <v>1.72</v>
      </c>
      <c r="F42" s="86">
        <v>1.72</v>
      </c>
      <c r="G42" s="86">
        <v>1.72</v>
      </c>
      <c r="H42" s="86">
        <v>1.72</v>
      </c>
      <c r="I42" s="86">
        <v>1.72</v>
      </c>
      <c r="J42" s="86">
        <v>1.72</v>
      </c>
      <c r="K42" s="86">
        <v>1.72</v>
      </c>
      <c r="L42" s="86">
        <v>1.72</v>
      </c>
      <c r="M42" s="86">
        <v>1.72</v>
      </c>
      <c r="N42" s="86">
        <v>1.72</v>
      </c>
      <c r="O42" s="86">
        <v>1.72</v>
      </c>
      <c r="P42" s="86">
        <v>1.72</v>
      </c>
      <c r="Q42" s="86">
        <v>1.72</v>
      </c>
      <c r="R42" s="86">
        <v>1.72</v>
      </c>
      <c r="S42" s="86">
        <v>1.72</v>
      </c>
    </row>
    <row r="43" spans="1:19" s="81" customFormat="1">
      <c r="B43" s="82" t="s">
        <v>75</v>
      </c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</row>
    <row r="44" spans="1:19">
      <c r="C44" s="11" t="s">
        <v>24</v>
      </c>
      <c r="D44" s="87">
        <f>D37*(D$8-D$14)</f>
        <v>-2.780116693548389E-2</v>
      </c>
      <c r="E44" s="87">
        <f t="shared" ref="E44:S44" si="22">E37*(E$8-E$14)</f>
        <v>-1.5580807142857114E-2</v>
      </c>
      <c r="F44" s="87">
        <f t="shared" si="22"/>
        <v>-8.2098073770492056E-3</v>
      </c>
      <c r="G44" s="87">
        <f t="shared" si="22"/>
        <v>-1.5895161290308125E-5</v>
      </c>
      <c r="H44" s="87">
        <f t="shared" si="22"/>
        <v>1.2472892307692129E-3</v>
      </c>
      <c r="I44" s="87">
        <f t="shared" si="22"/>
        <v>-1.2316728461538456E-2</v>
      </c>
      <c r="J44" s="87">
        <f t="shared" si="22"/>
        <v>-1.4756112295081959E-2</v>
      </c>
      <c r="K44" s="87">
        <f t="shared" si="22"/>
        <v>-8.1891152542373068E-3</v>
      </c>
      <c r="L44" s="87">
        <f t="shared" si="22"/>
        <v>-1.8698008064516164E-3</v>
      </c>
      <c r="M44" s="87">
        <f t="shared" si="22"/>
        <v>2.6929699999999973E-2</v>
      </c>
      <c r="N44" s="87">
        <f t="shared" si="22"/>
        <v>2.6929699999999973E-2</v>
      </c>
      <c r="O44" s="87">
        <f t="shared" si="22"/>
        <v>2.6929699999999973E-2</v>
      </c>
      <c r="P44" s="87">
        <f t="shared" si="22"/>
        <v>2.6929699999999973E-2</v>
      </c>
      <c r="Q44" s="87">
        <f t="shared" si="22"/>
        <v>2.6929699999999973E-2</v>
      </c>
      <c r="R44" s="87">
        <f t="shared" si="22"/>
        <v>2.6929699999999973E-2</v>
      </c>
      <c r="S44" s="87">
        <f t="shared" si="22"/>
        <v>2.6929699999999973E-2</v>
      </c>
    </row>
    <row r="45" spans="1:19">
      <c r="C45" s="11" t="s">
        <v>25</v>
      </c>
      <c r="D45" s="88">
        <f>D38*(D$9-D$15)</f>
        <v>-9.3298270161290345E-2</v>
      </c>
      <c r="E45" s="88">
        <f t="shared" ref="E45:S45" si="23">E38*(E$9-E$15)</f>
        <v>-8.5739642857142875E-2</v>
      </c>
      <c r="F45" s="88">
        <f t="shared" si="23"/>
        <v>-3.6877418032786879E-2</v>
      </c>
      <c r="G45" s="88">
        <f t="shared" si="23"/>
        <v>0</v>
      </c>
      <c r="H45" s="88">
        <f t="shared" si="23"/>
        <v>-5.2603038461538458E-2</v>
      </c>
      <c r="I45" s="88">
        <f>I38*(I$9-I$15)</f>
        <v>-9.3128776923076931E-2</v>
      </c>
      <c r="J45" s="88">
        <f t="shared" si="23"/>
        <v>-0.14076577868852461</v>
      </c>
      <c r="K45" s="88">
        <f t="shared" si="23"/>
        <v>-0.16671000000000002</v>
      </c>
      <c r="L45" s="88">
        <f t="shared" si="23"/>
        <v>-0.17936951612903229</v>
      </c>
      <c r="M45" s="88">
        <f t="shared" si="23"/>
        <v>-0.15954583333333336</v>
      </c>
      <c r="N45" s="88">
        <f t="shared" si="23"/>
        <v>-0.15954583333333336</v>
      </c>
      <c r="O45" s="88">
        <f t="shared" si="23"/>
        <v>-0.15954583333333336</v>
      </c>
      <c r="P45" s="88">
        <f t="shared" si="23"/>
        <v>-0.15954583333333336</v>
      </c>
      <c r="Q45" s="88">
        <f t="shared" si="23"/>
        <v>-0.15954583333333336</v>
      </c>
      <c r="R45" s="88">
        <f t="shared" si="23"/>
        <v>-0.15954583333333336</v>
      </c>
      <c r="S45" s="88">
        <f t="shared" si="23"/>
        <v>-0.15954583333333336</v>
      </c>
    </row>
    <row r="46" spans="1:19">
      <c r="C46" s="11" t="s">
        <v>27</v>
      </c>
      <c r="D46" s="88">
        <f>D39*(D$10-D$16)</f>
        <v>-5.4537096774193586E-3</v>
      </c>
      <c r="E46" s="88">
        <f t="shared" ref="E46:S46" si="24">E39*(E$10-E$16)</f>
        <v>-5.6402222222222702E-4</v>
      </c>
      <c r="F46" s="88">
        <f t="shared" si="24"/>
        <v>1.0037803278688518E-3</v>
      </c>
      <c r="G46" s="88">
        <f t="shared" si="24"/>
        <v>-1.1077419354841921E-5</v>
      </c>
      <c r="H46" s="88">
        <f t="shared" si="24"/>
        <v>-2.8157230769230643E-3</v>
      </c>
      <c r="I46" s="88">
        <f t="shared" si="24"/>
        <v>-4.5704369230769462E-3</v>
      </c>
      <c r="J46" s="88">
        <f t="shared" si="24"/>
        <v>-4.9229213114754169E-3</v>
      </c>
      <c r="K46" s="88">
        <f t="shared" si="24"/>
        <v>-3.3285423728813424E-3</v>
      </c>
      <c r="L46" s="88">
        <f t="shared" si="24"/>
        <v>-6.6231451612903322E-3</v>
      </c>
      <c r="M46" s="88">
        <f t="shared" si="24"/>
        <v>-7.4713111111111121E-3</v>
      </c>
      <c r="N46" s="88">
        <f t="shared" si="24"/>
        <v>-7.4713111111111121E-3</v>
      </c>
      <c r="O46" s="88">
        <f t="shared" si="24"/>
        <v>-7.4713111111111121E-3</v>
      </c>
      <c r="P46" s="88">
        <f t="shared" si="24"/>
        <v>-7.4713111111111121E-3</v>
      </c>
      <c r="Q46" s="88">
        <f t="shared" si="24"/>
        <v>-7.4713111111111121E-3</v>
      </c>
      <c r="R46" s="88">
        <f t="shared" si="24"/>
        <v>-7.4713111111111121E-3</v>
      </c>
      <c r="S46" s="88">
        <f t="shared" si="24"/>
        <v>-7.4713111111111121E-3</v>
      </c>
    </row>
    <row r="47" spans="1:19">
      <c r="C47" s="11" t="s">
        <v>28</v>
      </c>
      <c r="D47" s="88">
        <f>D40*(D$11-D$17)</f>
        <v>-7.4644838709677535E-4</v>
      </c>
      <c r="E47" s="88">
        <f t="shared" ref="E47:S47" si="25">E40*(E$11-E$17)</f>
        <v>-2.4415555555555671E-4</v>
      </c>
      <c r="F47" s="88">
        <f t="shared" si="25"/>
        <v>-1.1193114754098374E-4</v>
      </c>
      <c r="G47" s="88">
        <f t="shared" si="25"/>
        <v>1.0680645161290059E-5</v>
      </c>
      <c r="H47" s="88">
        <f t="shared" si="25"/>
        <v>-2.0575692307692178E-4</v>
      </c>
      <c r="I47" s="88">
        <f t="shared" si="25"/>
        <v>-5.6532000000000056E-4</v>
      </c>
      <c r="J47" s="88">
        <f t="shared" si="25"/>
        <v>-9.0435409836065567E-4</v>
      </c>
      <c r="K47" s="88">
        <f t="shared" si="25"/>
        <v>-1.0210271186440688E-3</v>
      </c>
      <c r="L47" s="88">
        <f t="shared" si="25"/>
        <v>-1.217096774193548E-3</v>
      </c>
      <c r="M47" s="88">
        <f t="shared" si="25"/>
        <v>-1.2466222222222228E-3</v>
      </c>
      <c r="N47" s="88">
        <f t="shared" si="25"/>
        <v>-1.2466222222222228E-3</v>
      </c>
      <c r="O47" s="88">
        <f t="shared" si="25"/>
        <v>-1.2466222222222228E-3</v>
      </c>
      <c r="P47" s="88">
        <f t="shared" si="25"/>
        <v>-1.2466222222222228E-3</v>
      </c>
      <c r="Q47" s="88">
        <f t="shared" si="25"/>
        <v>-1.2466222222222228E-3</v>
      </c>
      <c r="R47" s="88">
        <f t="shared" si="25"/>
        <v>-1.2466222222222228E-3</v>
      </c>
      <c r="S47" s="88">
        <f t="shared" si="25"/>
        <v>-1.2466222222222228E-3</v>
      </c>
    </row>
    <row r="48" spans="1:19">
      <c r="C48" s="11" t="s">
        <v>29</v>
      </c>
      <c r="D48" s="88">
        <f>D41*(D$12-D$18)</f>
        <v>0</v>
      </c>
      <c r="E48" s="88">
        <f t="shared" ref="E48:S48" si="26">E41*(E$12-E$18)</f>
        <v>0</v>
      </c>
      <c r="F48" s="88">
        <f t="shared" si="26"/>
        <v>0</v>
      </c>
      <c r="G48" s="88">
        <f t="shared" si="26"/>
        <v>0</v>
      </c>
      <c r="H48" s="88">
        <f t="shared" si="26"/>
        <v>0</v>
      </c>
      <c r="I48" s="88">
        <f t="shared" si="26"/>
        <v>0</v>
      </c>
      <c r="J48" s="88">
        <f t="shared" si="26"/>
        <v>0</v>
      </c>
      <c r="K48" s="88">
        <f t="shared" si="26"/>
        <v>0</v>
      </c>
      <c r="L48" s="88">
        <f t="shared" si="26"/>
        <v>0</v>
      </c>
      <c r="M48" s="88">
        <f t="shared" si="26"/>
        <v>0</v>
      </c>
      <c r="N48" s="88">
        <f t="shared" si="26"/>
        <v>0</v>
      </c>
      <c r="O48" s="88">
        <f t="shared" si="26"/>
        <v>0</v>
      </c>
      <c r="P48" s="88">
        <f t="shared" si="26"/>
        <v>0</v>
      </c>
      <c r="Q48" s="88">
        <f t="shared" si="26"/>
        <v>0</v>
      </c>
      <c r="R48" s="88">
        <f t="shared" si="26"/>
        <v>0</v>
      </c>
      <c r="S48" s="88">
        <f t="shared" si="26"/>
        <v>0</v>
      </c>
    </row>
    <row r="49" spans="3:19" s="81" customFormat="1">
      <c r="C49" s="82" t="s">
        <v>76</v>
      </c>
      <c r="D49" s="85">
        <f>SUM(D42:D48)</f>
        <v>1.5927004048387097</v>
      </c>
      <c r="E49" s="85">
        <f t="shared" ref="E49:S49" si="27">SUM(E42:E48)</f>
        <v>1.6178713722222222</v>
      </c>
      <c r="F49" s="85">
        <f t="shared" si="27"/>
        <v>1.6758046237704918</v>
      </c>
      <c r="G49" s="85">
        <f t="shared" si="27"/>
        <v>1.7199837080645159</v>
      </c>
      <c r="H49" s="85">
        <f t="shared" si="27"/>
        <v>1.6656227707692308</v>
      </c>
      <c r="I49" s="85">
        <f t="shared" si="27"/>
        <v>1.6094187376923077</v>
      </c>
      <c r="J49" s="85">
        <f t="shared" si="27"/>
        <v>1.5586508336065574</v>
      </c>
      <c r="K49" s="85">
        <f t="shared" si="27"/>
        <v>1.5407513152542371</v>
      </c>
      <c r="L49" s="85">
        <f t="shared" si="27"/>
        <v>1.530920441129032</v>
      </c>
      <c r="M49" s="85">
        <f t="shared" si="27"/>
        <v>1.5786659333333333</v>
      </c>
      <c r="N49" s="85">
        <f t="shared" si="27"/>
        <v>1.5786659333333333</v>
      </c>
      <c r="O49" s="85">
        <f t="shared" si="27"/>
        <v>1.5786659333333333</v>
      </c>
      <c r="P49" s="85">
        <f t="shared" si="27"/>
        <v>1.5786659333333333</v>
      </c>
      <c r="Q49" s="85">
        <f t="shared" si="27"/>
        <v>1.5786659333333333</v>
      </c>
      <c r="R49" s="85">
        <f t="shared" si="27"/>
        <v>1.5786659333333333</v>
      </c>
      <c r="S49" s="85">
        <f t="shared" si="27"/>
        <v>1.5786659333333333</v>
      </c>
    </row>
    <row r="53" spans="3:19" ht="27" customHeight="1">
      <c r="D53" s="132" t="s">
        <v>78</v>
      </c>
      <c r="E53" s="133"/>
      <c r="F53" s="134"/>
    </row>
  </sheetData>
  <mergeCells count="1">
    <mergeCell ref="D53:F5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3:R29"/>
  <sheetViews>
    <sheetView workbookViewId="0">
      <pane xSplit="2" ySplit="3" topLeftCell="C4" activePane="bottomRight" state="frozen"/>
      <selection pane="bottomRight" activeCell="G39" sqref="G39"/>
      <selection pane="bottomLeft" activeCell="G39" sqref="G39"/>
      <selection pane="topRight" activeCell="G39" sqref="G39"/>
    </sheetView>
  </sheetViews>
  <sheetFormatPr defaultRowHeight="15"/>
  <cols>
    <col min="2" max="2" width="11.85546875" bestFit="1" customWidth="1"/>
    <col min="3" max="3" width="9.7109375" bestFit="1" customWidth="1"/>
    <col min="4" max="5" width="10.7109375" bestFit="1" customWidth="1"/>
    <col min="6" max="7" width="9.7109375" bestFit="1" customWidth="1"/>
    <col min="8" max="8" width="10.7109375" bestFit="1" customWidth="1"/>
    <col min="9" max="9" width="10.28515625" bestFit="1" customWidth="1"/>
    <col min="10" max="11" width="9.7109375" bestFit="1" customWidth="1"/>
    <col min="12" max="12" width="10.7109375" bestFit="1" customWidth="1"/>
    <col min="13" max="15" width="9.7109375" bestFit="1" customWidth="1"/>
    <col min="16" max="16" width="10.7109375" bestFit="1" customWidth="1"/>
    <col min="17" max="18" width="9.7109375" bestFit="1" customWidth="1"/>
  </cols>
  <sheetData>
    <row r="3" spans="1:18">
      <c r="B3" s="11" t="s">
        <v>56</v>
      </c>
      <c r="C3" s="11" t="s">
        <v>57</v>
      </c>
      <c r="D3" s="11" t="s">
        <v>58</v>
      </c>
      <c r="E3" s="11" t="s">
        <v>59</v>
      </c>
      <c r="F3" s="11" t="s">
        <v>40</v>
      </c>
      <c r="G3" s="11" t="s">
        <v>41</v>
      </c>
      <c r="H3" s="11" t="s">
        <v>42</v>
      </c>
      <c r="I3" s="11" t="s">
        <v>43</v>
      </c>
      <c r="J3" s="11" t="s">
        <v>44</v>
      </c>
      <c r="K3" s="11" t="s">
        <v>45</v>
      </c>
      <c r="L3" s="11" t="s">
        <v>46</v>
      </c>
      <c r="M3" s="11" t="s">
        <v>47</v>
      </c>
      <c r="N3" s="11" t="s">
        <v>48</v>
      </c>
      <c r="O3" s="11" t="s">
        <v>60</v>
      </c>
      <c r="P3" s="11" t="s">
        <v>61</v>
      </c>
      <c r="Q3" s="11" t="s">
        <v>62</v>
      </c>
      <c r="R3" s="11" t="s">
        <v>63</v>
      </c>
    </row>
    <row r="4" spans="1:18">
      <c r="B4" s="11" t="s">
        <v>64</v>
      </c>
      <c r="C4">
        <v>2018</v>
      </c>
      <c r="D4">
        <v>2018</v>
      </c>
      <c r="E4">
        <v>2018</v>
      </c>
      <c r="F4">
        <v>2018</v>
      </c>
      <c r="G4">
        <v>2019</v>
      </c>
      <c r="H4">
        <v>2019</v>
      </c>
      <c r="I4">
        <v>2019</v>
      </c>
      <c r="J4">
        <v>2019</v>
      </c>
      <c r="K4">
        <v>2020</v>
      </c>
      <c r="L4">
        <v>2020</v>
      </c>
      <c r="M4">
        <v>2020</v>
      </c>
      <c r="N4">
        <v>2020</v>
      </c>
      <c r="O4">
        <v>2021</v>
      </c>
      <c r="P4">
        <v>2021</v>
      </c>
      <c r="Q4">
        <v>2021</v>
      </c>
      <c r="R4">
        <v>2021</v>
      </c>
    </row>
    <row r="5" spans="1:18">
      <c r="B5" s="11" t="s">
        <v>65</v>
      </c>
      <c r="C5" s="13">
        <f t="shared" ref="C5:F6" si="0">EDATE(D5,-3)</f>
        <v>42887</v>
      </c>
      <c r="D5" s="13">
        <f t="shared" si="0"/>
        <v>42979</v>
      </c>
      <c r="E5" s="13">
        <f t="shared" si="0"/>
        <v>43070</v>
      </c>
      <c r="F5" s="13">
        <f t="shared" si="0"/>
        <v>43160</v>
      </c>
      <c r="G5" s="13">
        <v>43252</v>
      </c>
      <c r="H5" s="13">
        <v>43344</v>
      </c>
      <c r="I5" s="13">
        <v>43435</v>
      </c>
      <c r="J5" s="13">
        <f t="shared" ref="J5:R5" si="1">EDATE(I5,3)</f>
        <v>43525</v>
      </c>
      <c r="K5" s="13">
        <f t="shared" si="1"/>
        <v>43617</v>
      </c>
      <c r="L5" s="13">
        <f t="shared" si="1"/>
        <v>43709</v>
      </c>
      <c r="M5" s="13">
        <f t="shared" si="1"/>
        <v>43800</v>
      </c>
      <c r="N5" s="13">
        <f t="shared" si="1"/>
        <v>43891</v>
      </c>
      <c r="O5" s="13">
        <f t="shared" si="1"/>
        <v>43983</v>
      </c>
      <c r="P5" s="13">
        <f t="shared" si="1"/>
        <v>44075</v>
      </c>
      <c r="Q5" s="13">
        <f t="shared" si="1"/>
        <v>44166</v>
      </c>
      <c r="R5" s="13">
        <f t="shared" si="1"/>
        <v>44256</v>
      </c>
    </row>
    <row r="6" spans="1:18">
      <c r="B6" s="11" t="s">
        <v>66</v>
      </c>
      <c r="C6" s="13">
        <f t="shared" si="0"/>
        <v>42975</v>
      </c>
      <c r="D6" s="13">
        <f t="shared" si="0"/>
        <v>43067</v>
      </c>
      <c r="E6" s="13">
        <f t="shared" si="0"/>
        <v>43159</v>
      </c>
      <c r="F6" s="13">
        <f t="shared" si="0"/>
        <v>43251</v>
      </c>
      <c r="G6" s="13">
        <v>43343</v>
      </c>
      <c r="H6" s="13">
        <v>43434</v>
      </c>
      <c r="I6" s="13">
        <v>43524</v>
      </c>
      <c r="J6" s="13">
        <f t="shared" ref="J6:R6" si="2">EDATE(I6,3)</f>
        <v>43613</v>
      </c>
      <c r="K6" s="13">
        <f t="shared" si="2"/>
        <v>43705</v>
      </c>
      <c r="L6" s="13">
        <f t="shared" si="2"/>
        <v>43797</v>
      </c>
      <c r="M6" s="13">
        <f t="shared" si="2"/>
        <v>43889</v>
      </c>
      <c r="N6" s="13">
        <f t="shared" si="2"/>
        <v>43979</v>
      </c>
      <c r="O6" s="13">
        <f t="shared" si="2"/>
        <v>44071</v>
      </c>
      <c r="P6" s="13">
        <f t="shared" si="2"/>
        <v>44163</v>
      </c>
      <c r="Q6" s="13">
        <f t="shared" si="2"/>
        <v>44255</v>
      </c>
      <c r="R6" s="13">
        <f t="shared" si="2"/>
        <v>44344</v>
      </c>
    </row>
    <row r="7" spans="1:18">
      <c r="B7" s="11" t="s">
        <v>24</v>
      </c>
      <c r="C7" s="67">
        <f>AVERAGEIFS(LME_historicals[Nickel],LME_historicals[Date],"&gt;="&amp;'SDI 33J Price Adjustment'!C$5,LME_historicals[Date],"&lt;="&amp;'SDI 33J Price Adjustment'!C$6,LME_historicals[Actual or Forecast],"Actual")</f>
        <v>9.6684677419354816</v>
      </c>
      <c r="D7" s="67">
        <f>AVERAGEIFS(LME_historicals[Nickel],LME_historicals[Date],"&gt;="&amp;'SDI 33J Price Adjustment'!D$5,LME_historicals[Date],"&lt;="&amp;'SDI 33J Price Adjustment'!D$6,LME_historicals[Actual or Forecast],"Actual")</f>
        <v>11.528492063492068</v>
      </c>
      <c r="E7" s="67">
        <f>AVERAGEIFS(LME_historicals[Nickel],LME_historicals[Date],"&gt;="&amp;'SDI 33J Price Adjustment'!E$5,LME_historicals[Date],"&lt;="&amp;'SDI 33J Price Adjustment'!E$6,LME_historicals[Actual or Forecast],"Actual")</f>
        <v>12.65040983606557</v>
      </c>
      <c r="F7" s="67">
        <f>AVERAGEIFS(LME_historicals[Nickel],LME_historicals[Date],"&gt;="&amp;'SDI 33J Price Adjustment'!F$5,LME_historicals[Date],"&lt;="&amp;'SDI 33J Price Adjustment'!F$6,LME_historicals[Actual or Forecast],"Actual")</f>
        <v>13.897580645161293</v>
      </c>
      <c r="G7" s="67">
        <f>AVERAGEIFS(LME_historicals[Nickel],LME_historicals[Date],"&gt;="&amp;'SDI 33J Price Adjustment'!G$5,LME_historicals[Date],"&lt;="&amp;'SDI 33J Price Adjustment'!G$6,LME_historicals[Actual or Forecast],"Actual")</f>
        <v>14.089846153846151</v>
      </c>
      <c r="H7" s="67">
        <f>AVERAGEIFS(LME_historicals[Nickel],LME_historicals[Date],"&gt;="&amp;'SDI 33J Price Adjustment'!H$5,LME_historicals[Date],"&lt;="&amp;'SDI 33J Price Adjustment'!H$6,LME_historicals[Actual or Forecast],"Actual")</f>
        <v>12.025307692307694</v>
      </c>
      <c r="I7" s="67">
        <f>IFERROR(AVERAGEIFS(LME_historicals[Nickel],LME_historicals[Date],"&gt;="&amp;'SDI 33J Price Adjustment'!I$5,LME_historicals[Date],"&lt;="&amp;'SDI 33J Price Adjustment'!I$6,LME_historicals[Actual or Forecast],"Actual"),H7)</f>
        <v>11.654016393442625</v>
      </c>
      <c r="J7" s="67">
        <f>IFERROR(AVERAGEIFS(LME_historicals[Nickel],LME_historicals[Date],"&gt;="&amp;'SDI 33J Price Adjustment'!J$5,LME_historicals[Date],"&lt;="&amp;'SDI 33J Price Adjustment'!J$6,LME_historicals[Actual or Forecast],"Actual"),I7)</f>
        <v>12.653559322033896</v>
      </c>
      <c r="K7" s="67">
        <f>IFERROR(AVERAGEIFS(LME_historicals[Nickel],LME_historicals[Date],"&gt;="&amp;'SDI 33J Price Adjustment'!K$5,LME_historicals[Date],"&lt;="&amp;'SDI 33J Price Adjustment'!K$6,LME_historicals[Actual or Forecast],"Actual"),J7)</f>
        <v>13.615403225806451</v>
      </c>
      <c r="L7" s="67">
        <f>IFERROR(AVERAGEIFS(LME_historicals[Nickel],LME_historicals[Date],"&gt;="&amp;'SDI 33J Price Adjustment'!L$5,LME_historicals[Date],"&lt;="&amp;'SDI 33J Price Adjustment'!L$6,LME_historicals[Actual or Forecast],"Actual"),K7)</f>
        <v>17.998888888888885</v>
      </c>
      <c r="M7" s="67">
        <f>IFERROR(AVERAGEIFS(LME_historicals[Nickel],LME_historicals[Date],"&gt;="&amp;'SDI 33J Price Adjustment'!M$5,LME_historicals[Date],"&lt;="&amp;'SDI 33J Price Adjustment'!M$6,LME_historicals[Actual or Forecast],"Actual"),L7)</f>
        <v>17.998888888888885</v>
      </c>
      <c r="N7" s="67">
        <f>IFERROR(AVERAGEIFS(LME_historicals[Nickel],LME_historicals[Date],"&gt;="&amp;'SDI 33J Price Adjustment'!N$5,LME_historicals[Date],"&lt;="&amp;'SDI 33J Price Adjustment'!N$6,LME_historicals[Actual or Forecast],"Actual"),M7)</f>
        <v>17.998888888888885</v>
      </c>
      <c r="O7" s="67">
        <f>IFERROR(AVERAGEIFS(LME_historicals[Nickel],LME_historicals[Date],"&gt;="&amp;'SDI 33J Price Adjustment'!O$5,LME_historicals[Date],"&lt;="&amp;'SDI 33J Price Adjustment'!O$6,LME_historicals[Actual or Forecast],"Actual"),N7)</f>
        <v>17.998888888888885</v>
      </c>
      <c r="P7" s="67">
        <f>IFERROR(AVERAGEIFS(LME_historicals[Nickel],LME_historicals[Date],"&gt;="&amp;'SDI 33J Price Adjustment'!P$5,LME_historicals[Date],"&lt;="&amp;'SDI 33J Price Adjustment'!P$6,LME_historicals[Actual or Forecast],"Actual"),O7)</f>
        <v>17.998888888888885</v>
      </c>
      <c r="Q7" s="67">
        <f>IFERROR(AVERAGEIFS(LME_historicals[Nickel],LME_historicals[Date],"&gt;="&amp;'SDI 33J Price Adjustment'!Q$5,LME_historicals[Date],"&lt;="&amp;'SDI 33J Price Adjustment'!Q$6,LME_historicals[Actual or Forecast],"Actual"),P7)</f>
        <v>17.998888888888885</v>
      </c>
      <c r="R7" s="67">
        <f>IFERROR(AVERAGEIFS(LME_historicals[Nickel],LME_historicals[Date],"&gt;="&amp;'SDI 33J Price Adjustment'!R$5,LME_historicals[Date],"&lt;="&amp;'SDI 33J Price Adjustment'!R$6,LME_historicals[Actual or Forecast],"Actual"),Q7)</f>
        <v>17.998888888888885</v>
      </c>
    </row>
    <row r="8" spans="1:18">
      <c r="B8" s="11" t="s">
        <v>25</v>
      </c>
      <c r="C8" s="67">
        <f>AVERAGEIFS(LME_historicals[Cobalt],LME_historicals[Date],"&gt;="&amp;'SDI 33J Price Adjustment'!C$5,LME_historicals[Date],"&lt;="&amp;'SDI 33J Price Adjustment'!C$6,LME_historicals[Actual or Forecast],"Actual")</f>
        <v>58.123467741935478</v>
      </c>
      <c r="D8" s="67">
        <f>AVERAGEIFS(LME_historicals[Cobalt],LME_historicals[Date],"&gt;="&amp;'SDI 33J Price Adjustment'!D$5,LME_historicals[Date],"&lt;="&amp;'SDI 33J Price Adjustment'!D$6,LME_historicals[Actual or Forecast],"Actual")</f>
        <v>60.685714285714283</v>
      </c>
      <c r="E8" s="67">
        <f>AVERAGEIFS(LME_historicals[Cobalt],LME_historicals[Date],"&gt;="&amp;'SDI 33J Price Adjustment'!E$5,LME_historicals[Date],"&lt;="&amp;'SDI 33J Price Adjustment'!E$6,LME_historicals[Actual or Forecast],"Actual")</f>
        <v>77.249180327868856</v>
      </c>
      <c r="F8" s="67">
        <f>AVERAGEIFS(LME_historicals[Cobalt],LME_historicals[Date],"&gt;="&amp;'SDI 33J Price Adjustment'!F$5,LME_historicals[Date],"&lt;="&amp;'SDI 33J Price Adjustment'!F$6,LME_historicals[Actual or Forecast],"Actual")</f>
        <v>89.75</v>
      </c>
      <c r="G8" s="67">
        <f>AVERAGEIFS(LME_historicals[Cobalt],LME_historicals[Date],"&gt;="&amp;'SDI 33J Price Adjustment'!G$5,LME_historicals[Date],"&lt;="&amp;'SDI 33J Price Adjustment'!G$6,LME_historicals[Actual or Forecast],"Actual")</f>
        <v>71.918461538461543</v>
      </c>
      <c r="H8" s="67">
        <f>AVERAGEIFS(LME_historicals[Cobalt],LME_historicals[Date],"&gt;="&amp;'SDI 33J Price Adjustment'!H$5,LME_historicals[Date],"&lt;="&amp;'SDI 33J Price Adjustment'!H$6,LME_historicals[Actual or Forecast],"Actual")</f>
        <v>58.180923076923079</v>
      </c>
      <c r="I8" s="67">
        <f>IFERROR(AVERAGEIFS(LME_historicals[Cobalt],LME_historicals[Date],"&gt;="&amp;'SDI 33J Price Adjustment'!I$5,LME_historicals[Date],"&lt;="&amp;'SDI 33J Price Adjustment'!I$6,LME_historicals[Actual or Forecast],"Actual"),H8)</f>
        <v>42.032786885245905</v>
      </c>
      <c r="J8" s="67">
        <f>IFERROR(AVERAGEIFS(LME_historicals[Cobalt],LME_historicals[Date],"&gt;="&amp;'SDI 33J Price Adjustment'!J$5,LME_historicals[Date],"&lt;="&amp;'SDI 33J Price Adjustment'!J$6,LME_historicals[Actual or Forecast],"Actual"),I8)</f>
        <v>33.238135593220335</v>
      </c>
      <c r="K8" s="67">
        <f>IFERROR(AVERAGEIFS(LME_historicals[Cobalt],LME_historicals[Date],"&gt;="&amp;'SDI 33J Price Adjustment'!K$5,LME_historicals[Date],"&lt;="&amp;'SDI 33J Price Adjustment'!K$6,LME_historicals[Actual or Forecast],"Actual"),J8)</f>
        <v>28.946774193548386</v>
      </c>
      <c r="L8" s="67">
        <f>IFERROR(AVERAGEIFS(LME_historicals[Cobalt],LME_historicals[Date],"&gt;="&amp;'SDI 33J Price Adjustment'!L$5,LME_historicals[Date],"&lt;="&amp;'SDI 33J Price Adjustment'!L$6,LME_historicals[Actual or Forecast],"Actual"),K8)</f>
        <v>35.666666666666664</v>
      </c>
      <c r="M8" s="67">
        <f>IFERROR(AVERAGEIFS(LME_historicals[Cobalt],LME_historicals[Date],"&gt;="&amp;'SDI 33J Price Adjustment'!M$5,LME_historicals[Date],"&lt;="&amp;'SDI 33J Price Adjustment'!M$6,LME_historicals[Actual or Forecast],"Actual"),L8)</f>
        <v>35.666666666666664</v>
      </c>
      <c r="N8" s="67">
        <f>IFERROR(AVERAGEIFS(LME_historicals[Cobalt],LME_historicals[Date],"&gt;="&amp;'SDI 33J Price Adjustment'!N$5,LME_historicals[Date],"&lt;="&amp;'SDI 33J Price Adjustment'!N$6,LME_historicals[Actual or Forecast],"Actual"),M8)</f>
        <v>35.666666666666664</v>
      </c>
      <c r="O8" s="67">
        <f>IFERROR(AVERAGEIFS(LME_historicals[Cobalt],LME_historicals[Date],"&gt;="&amp;'SDI 33J Price Adjustment'!O$5,LME_historicals[Date],"&lt;="&amp;'SDI 33J Price Adjustment'!O$6,LME_historicals[Actual or Forecast],"Actual"),N8)</f>
        <v>35.666666666666664</v>
      </c>
      <c r="P8" s="67">
        <f>IFERROR(AVERAGEIFS(LME_historicals[Cobalt],LME_historicals[Date],"&gt;="&amp;'SDI 33J Price Adjustment'!P$5,LME_historicals[Date],"&lt;="&amp;'SDI 33J Price Adjustment'!P$6,LME_historicals[Actual or Forecast],"Actual"),O8)</f>
        <v>35.666666666666664</v>
      </c>
      <c r="Q8" s="67">
        <f>IFERROR(AVERAGEIFS(LME_historicals[Cobalt],LME_historicals[Date],"&gt;="&amp;'SDI 33J Price Adjustment'!Q$5,LME_historicals[Date],"&lt;="&amp;'SDI 33J Price Adjustment'!Q$6,LME_historicals[Actual or Forecast],"Actual"),P8)</f>
        <v>35.666666666666664</v>
      </c>
      <c r="R8" s="67">
        <f>IFERROR(AVERAGEIFS(LME_historicals[Cobalt],LME_historicals[Date],"&gt;="&amp;'SDI 33J Price Adjustment'!R$5,LME_historicals[Date],"&lt;="&amp;'SDI 33J Price Adjustment'!R$6,LME_historicals[Actual or Forecast],"Actual"),Q8)</f>
        <v>35.666666666666664</v>
      </c>
    </row>
    <row r="9" spans="1:18">
      <c r="B9" s="11" t="s">
        <v>27</v>
      </c>
      <c r="C9" s="67">
        <f>AVERAGEIFS(LME_historicals[Copper],LME_historicals[Date],"&gt;="&amp;'SDI 33J Price Adjustment'!C$5,LME_historicals[Date],"&lt;="&amp;'SDI 33J Price Adjustment'!C$6,LME_historicals[Actual or Forecast],"Actual")</f>
        <v>6.0179838709677416</v>
      </c>
      <c r="D9" s="67">
        <f>AVERAGEIFS(LME_historicals[Copper],LME_historicals[Date],"&gt;="&amp;'SDI 33J Price Adjustment'!D$5,LME_historicals[Date],"&lt;="&amp;'SDI 33J Price Adjustment'!D$6,LME_historicals[Actual or Forecast],"Actual")</f>
        <v>6.7370555555555551</v>
      </c>
      <c r="E9" s="67">
        <f>AVERAGEIFS(LME_historicals[Copper],LME_historicals[Date],"&gt;="&amp;'SDI 33J Price Adjustment'!E$5,LME_historicals[Date],"&lt;="&amp;'SDI 33J Price Adjustment'!E$6,LME_historicals[Actual or Forecast],"Actual")</f>
        <v>6.9676147540983608</v>
      </c>
      <c r="F9" s="67">
        <f>AVERAGEIFS(LME_historicals[Copper],LME_historicals[Date],"&gt;="&amp;'SDI 33J Price Adjustment'!F$5,LME_historicals[Date],"&lt;="&amp;'SDI 33J Price Adjustment'!F$6,LME_historicals[Actual or Forecast],"Actual")</f>
        <v>6.8183709677419353</v>
      </c>
      <c r="G9" s="67">
        <f>AVERAGEIFS(LME_historicals[Copper],LME_historicals[Date],"&gt;="&amp;'SDI 33J Price Adjustment'!G$5,LME_historicals[Date],"&lt;="&amp;'SDI 33J Price Adjustment'!G$6,LME_historicals[Actual or Forecast],"Actual")</f>
        <v>6.4059230769230791</v>
      </c>
      <c r="H9" s="67">
        <f>AVERAGEIFS(LME_historicals[Copper],LME_historicals[Date],"&gt;="&amp;'SDI 33J Price Adjustment'!H$5,LME_historicals[Date],"&lt;="&amp;'SDI 33J Price Adjustment'!H$6,LME_historicals[Actual or Forecast],"Actual")</f>
        <v>6.1478769230769199</v>
      </c>
      <c r="I9" s="67">
        <f>IFERROR(AVERAGEIFS(LME_historicals[Copper],LME_historicals[Date],"&gt;="&amp;'SDI 33J Price Adjustment'!I$5,LME_historicals[Date],"&lt;="&amp;'SDI 33J Price Adjustment'!I$6,LME_historicals[Actual or Forecast],"Actual"),H9)</f>
        <v>6.0960409836065566</v>
      </c>
      <c r="J9" s="67">
        <f>IFERROR(AVERAGEIFS(LME_historicals[Copper],LME_historicals[Date],"&gt;="&amp;'SDI 33J Price Adjustment'!J$5,LME_historicals[Date],"&lt;="&amp;'SDI 33J Price Adjustment'!J$6,LME_historicals[Actual or Forecast],"Actual"),I9)</f>
        <v>6.3305084745762734</v>
      </c>
      <c r="K9" s="67">
        <f>IFERROR(AVERAGEIFS(LME_historicals[Copper],LME_historicals[Date],"&gt;="&amp;'SDI 33J Price Adjustment'!K$5,LME_historicals[Date],"&lt;="&amp;'SDI 33J Price Adjustment'!K$6,LME_historicals[Actual or Forecast],"Actual"),J9)</f>
        <v>5.8460080645161279</v>
      </c>
      <c r="L9" s="67">
        <f>IFERROR(AVERAGEIFS(LME_historicals[Copper],LME_historicals[Date],"&gt;="&amp;'SDI 33J Price Adjustment'!L$5,LME_historicals[Date],"&lt;="&amp;'SDI 33J Price Adjustment'!L$6,LME_historicals[Actual or Forecast],"Actual"),K9)</f>
        <v>5.7212777777777779</v>
      </c>
      <c r="M9" s="67">
        <f>IFERROR(AVERAGEIFS(LME_historicals[Copper],LME_historicals[Date],"&gt;="&amp;'SDI 33J Price Adjustment'!M$5,LME_historicals[Date],"&lt;="&amp;'SDI 33J Price Adjustment'!M$6,LME_historicals[Actual or Forecast],"Actual"),L9)</f>
        <v>5.7212777777777779</v>
      </c>
      <c r="N9" s="67">
        <f>IFERROR(AVERAGEIFS(LME_historicals[Copper],LME_historicals[Date],"&gt;="&amp;'SDI 33J Price Adjustment'!N$5,LME_historicals[Date],"&lt;="&amp;'SDI 33J Price Adjustment'!N$6,LME_historicals[Actual or Forecast],"Actual"),M9)</f>
        <v>5.7212777777777779</v>
      </c>
      <c r="O9" s="67">
        <f>IFERROR(AVERAGEIFS(LME_historicals[Copper],LME_historicals[Date],"&gt;="&amp;'SDI 33J Price Adjustment'!O$5,LME_historicals[Date],"&lt;="&amp;'SDI 33J Price Adjustment'!O$6,LME_historicals[Actual or Forecast],"Actual"),N9)</f>
        <v>5.7212777777777779</v>
      </c>
      <c r="P9" s="67">
        <f>IFERROR(AVERAGEIFS(LME_historicals[Copper],LME_historicals[Date],"&gt;="&amp;'SDI 33J Price Adjustment'!P$5,LME_historicals[Date],"&lt;="&amp;'SDI 33J Price Adjustment'!P$6,LME_historicals[Actual or Forecast],"Actual"),O9)</f>
        <v>5.7212777777777779</v>
      </c>
      <c r="Q9" s="67">
        <f>IFERROR(AVERAGEIFS(LME_historicals[Copper],LME_historicals[Date],"&gt;="&amp;'SDI 33J Price Adjustment'!Q$5,LME_historicals[Date],"&lt;="&amp;'SDI 33J Price Adjustment'!Q$6,LME_historicals[Actual or Forecast],"Actual"),P9)</f>
        <v>5.7212777777777779</v>
      </c>
      <c r="R9" s="67">
        <f>IFERROR(AVERAGEIFS(LME_historicals[Copper],LME_historicals[Date],"&gt;="&amp;'SDI 33J Price Adjustment'!R$5,LME_historicals[Date],"&lt;="&amp;'SDI 33J Price Adjustment'!R$6,LME_historicals[Actual or Forecast],"Actual"),Q9)</f>
        <v>5.7212777777777779</v>
      </c>
    </row>
    <row r="10" spans="1:18">
      <c r="B10" s="11" t="s">
        <v>28</v>
      </c>
      <c r="C10" s="67">
        <f>AVERAGEIFS(LME_historicals[Aluminum],LME_historicals[Date],"&gt;="&amp;'SDI 33J Price Adjustment'!C$5,LME_historicals[Date],"&lt;="&amp;'SDI 33J Price Adjustment'!C$6,LME_historicals[Actual or Forecast],"Actual")</f>
        <v>1.9334112903225804</v>
      </c>
      <c r="D10" s="67">
        <f>AVERAGEIFS(LME_historicals[Aluminum],LME_historicals[Date],"&gt;="&amp;'SDI 33J Price Adjustment'!D$5,LME_historicals[Date],"&lt;="&amp;'SDI 33J Price Adjustment'!D$6,LME_historicals[Actual or Forecast],"Actual")</f>
        <v>2.1128015873015871</v>
      </c>
      <c r="E10" s="67">
        <f>AVERAGEIFS(LME_historicals[Aluminum],LME_historicals[Date],"&gt;="&amp;'SDI 33J Price Adjustment'!E$5,LME_historicals[Date],"&lt;="&amp;'SDI 33J Price Adjustment'!E$6,LME_historicals[Actual or Forecast],"Actual")</f>
        <v>2.1600245901639346</v>
      </c>
      <c r="F10" s="67">
        <f>AVERAGEIFS(LME_historicals[Aluminum],LME_historicals[Date],"&gt;="&amp;'SDI 33J Price Adjustment'!F$5,LME_historicals[Date],"&lt;="&amp;'SDI 33J Price Adjustment'!F$6,LME_historicals[Actual or Forecast],"Actual")</f>
        <v>2.2038145161290323</v>
      </c>
      <c r="G10" s="67">
        <f>AVERAGEIFS(LME_historicals[Aluminum],LME_historicals[Date],"&gt;="&amp;'SDI 33J Price Adjustment'!G$5,LME_historicals[Date],"&lt;="&amp;'SDI 33J Price Adjustment'!G$6,LME_historicals[Actual or Forecast],"Actual")</f>
        <v>2.1265153846153853</v>
      </c>
      <c r="H10" s="67">
        <f>AVERAGEIFS(LME_historicals[Aluminum],LME_historicals[Date],"&gt;="&amp;'SDI 33J Price Adjustment'!H$5,LME_historicals[Date],"&lt;="&amp;'SDI 33J Price Adjustment'!H$6,LME_historicals[Actual or Forecast],"Actual")</f>
        <v>1.9981</v>
      </c>
      <c r="I10" s="67">
        <f>IFERROR(AVERAGEIFS(LME_historicals[Aluminum],LME_historicals[Date],"&gt;="&amp;'SDI 33J Price Adjustment'!I$5,LME_historicals[Date],"&lt;="&amp;'SDI 33J Price Adjustment'!I$6,LME_historicals[Actual or Forecast],"Actual"),H10)</f>
        <v>1.8770163934426232</v>
      </c>
      <c r="J10" s="67">
        <f>IFERROR(AVERAGEIFS(LME_historicals[Aluminum],LME_historicals[Date],"&gt;="&amp;'SDI 33J Price Adjustment'!J$5,LME_historicals[Date],"&lt;="&amp;'SDI 33J Price Adjustment'!J$6,LME_historicals[Actual or Forecast],"Actual"),I10)</f>
        <v>1.8353474576271185</v>
      </c>
      <c r="K10" s="67">
        <f>IFERROR(AVERAGEIFS(LME_historicals[Aluminum],LME_historicals[Date],"&gt;="&amp;'SDI 33J Price Adjustment'!K$5,LME_historicals[Date],"&lt;="&amp;'SDI 33J Price Adjustment'!K$6,LME_historicals[Actual or Forecast],"Actual"),J10)</f>
        <v>1.7653225806451616</v>
      </c>
      <c r="L10" s="67">
        <f>IFERROR(AVERAGEIFS(LME_historicals[Aluminum],LME_historicals[Date],"&gt;="&amp;'SDI 33J Price Adjustment'!L$5,LME_historicals[Date],"&lt;="&amp;'SDI 33J Price Adjustment'!L$6,LME_historicals[Actual or Forecast],"Actual"),K10)</f>
        <v>1.7547777777777778</v>
      </c>
      <c r="M10" s="67">
        <f>IFERROR(AVERAGEIFS(LME_historicals[Aluminum],LME_historicals[Date],"&gt;="&amp;'SDI 33J Price Adjustment'!M$5,LME_historicals[Date],"&lt;="&amp;'SDI 33J Price Adjustment'!M$6,LME_historicals[Actual or Forecast],"Actual"),L10)</f>
        <v>1.7547777777777778</v>
      </c>
      <c r="N10" s="67">
        <f>IFERROR(AVERAGEIFS(LME_historicals[Aluminum],LME_historicals[Date],"&gt;="&amp;'SDI 33J Price Adjustment'!N$5,LME_historicals[Date],"&lt;="&amp;'SDI 33J Price Adjustment'!N$6,LME_historicals[Actual or Forecast],"Actual"),M10)</f>
        <v>1.7547777777777778</v>
      </c>
      <c r="O10" s="67">
        <f>IFERROR(AVERAGEIFS(LME_historicals[Aluminum],LME_historicals[Date],"&gt;="&amp;'SDI 33J Price Adjustment'!O$5,LME_historicals[Date],"&lt;="&amp;'SDI 33J Price Adjustment'!O$6,LME_historicals[Actual or Forecast],"Actual"),N10)</f>
        <v>1.7547777777777778</v>
      </c>
      <c r="P10" s="67">
        <f>IFERROR(AVERAGEIFS(LME_historicals[Aluminum],LME_historicals[Date],"&gt;="&amp;'SDI 33J Price Adjustment'!P$5,LME_historicals[Date],"&lt;="&amp;'SDI 33J Price Adjustment'!P$6,LME_historicals[Actual or Forecast],"Actual"),O10)</f>
        <v>1.7547777777777778</v>
      </c>
      <c r="Q10" s="67">
        <f>IFERROR(AVERAGEIFS(LME_historicals[Aluminum],LME_historicals[Date],"&gt;="&amp;'SDI 33J Price Adjustment'!Q$5,LME_historicals[Date],"&lt;="&amp;'SDI 33J Price Adjustment'!Q$6,LME_historicals[Actual or Forecast],"Actual"),P10)</f>
        <v>1.7547777777777778</v>
      </c>
      <c r="R10" s="67">
        <f>IFERROR(AVERAGEIFS(LME_historicals[Aluminum],LME_historicals[Date],"&gt;="&amp;'SDI 33J Price Adjustment'!R$5,LME_historicals[Date],"&lt;="&amp;'SDI 33J Price Adjustment'!R$6,LME_historicals[Actual or Forecast],"Actual"),Q10)</f>
        <v>1.7547777777777778</v>
      </c>
    </row>
    <row r="11" spans="1:18">
      <c r="B11" s="11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</row>
    <row r="12" spans="1:18">
      <c r="A12" s="11" t="s">
        <v>67</v>
      </c>
      <c r="B12" s="11" t="s">
        <v>24</v>
      </c>
      <c r="C12" s="68">
        <v>10.6</v>
      </c>
      <c r="D12" s="67">
        <f t="shared" ref="D12:Q12" si="3">C12</f>
        <v>10.6</v>
      </c>
      <c r="E12" s="67">
        <f t="shared" si="3"/>
        <v>10.6</v>
      </c>
      <c r="F12" s="67">
        <f t="shared" si="3"/>
        <v>10.6</v>
      </c>
      <c r="G12" s="67">
        <f t="shared" si="3"/>
        <v>10.6</v>
      </c>
      <c r="H12" s="67">
        <f t="shared" si="3"/>
        <v>10.6</v>
      </c>
      <c r="I12" s="67">
        <f t="shared" si="3"/>
        <v>10.6</v>
      </c>
      <c r="J12" s="67">
        <f t="shared" si="3"/>
        <v>10.6</v>
      </c>
      <c r="K12" s="67">
        <f t="shared" si="3"/>
        <v>10.6</v>
      </c>
      <c r="L12" s="67">
        <f t="shared" si="3"/>
        <v>10.6</v>
      </c>
      <c r="M12" s="67">
        <f t="shared" si="3"/>
        <v>10.6</v>
      </c>
      <c r="N12" s="67">
        <f t="shared" si="3"/>
        <v>10.6</v>
      </c>
      <c r="O12" s="67">
        <f t="shared" si="3"/>
        <v>10.6</v>
      </c>
      <c r="P12" s="67">
        <f t="shared" si="3"/>
        <v>10.6</v>
      </c>
      <c r="Q12" s="67">
        <f t="shared" si="3"/>
        <v>10.6</v>
      </c>
      <c r="R12" s="67">
        <f>Q12</f>
        <v>10.6</v>
      </c>
    </row>
    <row r="13" spans="1:18">
      <c r="B13" s="11" t="s">
        <v>25</v>
      </c>
      <c r="C13" s="69">
        <v>53.57</v>
      </c>
      <c r="D13" s="67">
        <f t="shared" ref="D13:R13" si="4">C13</f>
        <v>53.57</v>
      </c>
      <c r="E13" s="67">
        <f t="shared" si="4"/>
        <v>53.57</v>
      </c>
      <c r="F13" s="67">
        <f t="shared" si="4"/>
        <v>53.57</v>
      </c>
      <c r="G13" s="67">
        <f t="shared" si="4"/>
        <v>53.57</v>
      </c>
      <c r="H13" s="67">
        <f t="shared" si="4"/>
        <v>53.57</v>
      </c>
      <c r="I13" s="67">
        <f t="shared" si="4"/>
        <v>53.57</v>
      </c>
      <c r="J13" s="67">
        <f t="shared" si="4"/>
        <v>53.57</v>
      </c>
      <c r="K13" s="67">
        <f t="shared" si="4"/>
        <v>53.57</v>
      </c>
      <c r="L13" s="67">
        <f t="shared" si="4"/>
        <v>53.57</v>
      </c>
      <c r="M13" s="67">
        <f t="shared" si="4"/>
        <v>53.57</v>
      </c>
      <c r="N13" s="67">
        <f t="shared" si="4"/>
        <v>53.57</v>
      </c>
      <c r="O13" s="67">
        <f t="shared" si="4"/>
        <v>53.57</v>
      </c>
      <c r="P13" s="67">
        <f t="shared" si="4"/>
        <v>53.57</v>
      </c>
      <c r="Q13" s="67">
        <f t="shared" si="4"/>
        <v>53.57</v>
      </c>
      <c r="R13" s="67">
        <f t="shared" si="4"/>
        <v>53.57</v>
      </c>
    </row>
    <row r="14" spans="1:18">
      <c r="B14" s="11" t="s">
        <v>27</v>
      </c>
      <c r="C14" s="69">
        <v>5.8</v>
      </c>
      <c r="D14" s="67">
        <f t="shared" ref="D14:R14" si="5">C14</f>
        <v>5.8</v>
      </c>
      <c r="E14" s="67">
        <f t="shared" si="5"/>
        <v>5.8</v>
      </c>
      <c r="F14" s="67">
        <f t="shared" si="5"/>
        <v>5.8</v>
      </c>
      <c r="G14" s="67">
        <f t="shared" si="5"/>
        <v>5.8</v>
      </c>
      <c r="H14" s="67">
        <f t="shared" si="5"/>
        <v>5.8</v>
      </c>
      <c r="I14" s="67">
        <f t="shared" si="5"/>
        <v>5.8</v>
      </c>
      <c r="J14" s="67">
        <f t="shared" si="5"/>
        <v>5.8</v>
      </c>
      <c r="K14" s="67">
        <f t="shared" si="5"/>
        <v>5.8</v>
      </c>
      <c r="L14" s="67">
        <f t="shared" si="5"/>
        <v>5.8</v>
      </c>
      <c r="M14" s="67">
        <f t="shared" si="5"/>
        <v>5.8</v>
      </c>
      <c r="N14" s="67">
        <f t="shared" si="5"/>
        <v>5.8</v>
      </c>
      <c r="O14" s="67">
        <f t="shared" si="5"/>
        <v>5.8</v>
      </c>
      <c r="P14" s="67">
        <f t="shared" si="5"/>
        <v>5.8</v>
      </c>
      <c r="Q14" s="67">
        <f t="shared" si="5"/>
        <v>5.8</v>
      </c>
      <c r="R14" s="67">
        <f t="shared" si="5"/>
        <v>5.8</v>
      </c>
    </row>
    <row r="15" spans="1:18">
      <c r="B15" s="11" t="s">
        <v>28</v>
      </c>
      <c r="C15" s="69">
        <v>1.8</v>
      </c>
      <c r="D15" s="67">
        <f t="shared" ref="D15:R15" si="6">C15</f>
        <v>1.8</v>
      </c>
      <c r="E15" s="67">
        <f t="shared" si="6"/>
        <v>1.8</v>
      </c>
      <c r="F15" s="67">
        <f t="shared" si="6"/>
        <v>1.8</v>
      </c>
      <c r="G15" s="67">
        <f t="shared" si="6"/>
        <v>1.8</v>
      </c>
      <c r="H15" s="67">
        <f t="shared" si="6"/>
        <v>1.8</v>
      </c>
      <c r="I15" s="67">
        <f t="shared" si="6"/>
        <v>1.8</v>
      </c>
      <c r="J15" s="67">
        <f t="shared" si="6"/>
        <v>1.8</v>
      </c>
      <c r="K15" s="67">
        <f t="shared" si="6"/>
        <v>1.8</v>
      </c>
      <c r="L15" s="67">
        <f t="shared" si="6"/>
        <v>1.8</v>
      </c>
      <c r="M15" s="67">
        <f t="shared" si="6"/>
        <v>1.8</v>
      </c>
      <c r="N15" s="67">
        <f t="shared" si="6"/>
        <v>1.8</v>
      </c>
      <c r="O15" s="67">
        <f t="shared" si="6"/>
        <v>1.8</v>
      </c>
      <c r="P15" s="67">
        <f t="shared" si="6"/>
        <v>1.8</v>
      </c>
      <c r="Q15" s="67">
        <f t="shared" si="6"/>
        <v>1.8</v>
      </c>
      <c r="R15" s="67">
        <f t="shared" si="6"/>
        <v>1.8</v>
      </c>
    </row>
    <row r="17" spans="1:18">
      <c r="A17" s="11" t="s">
        <v>69</v>
      </c>
    </row>
    <row r="18" spans="1:18">
      <c r="B18" s="66" t="s">
        <v>70</v>
      </c>
      <c r="C18" s="66">
        <v>7.0000000000000001E-3</v>
      </c>
      <c r="D18">
        <f t="shared" ref="D18:R18" si="7">C18</f>
        <v>7.0000000000000001E-3</v>
      </c>
      <c r="E18">
        <f t="shared" si="7"/>
        <v>7.0000000000000001E-3</v>
      </c>
      <c r="F18">
        <f t="shared" si="7"/>
        <v>7.0000000000000001E-3</v>
      </c>
      <c r="G18">
        <f t="shared" si="7"/>
        <v>7.0000000000000001E-3</v>
      </c>
      <c r="H18">
        <f t="shared" si="7"/>
        <v>7.0000000000000001E-3</v>
      </c>
      <c r="I18">
        <f t="shared" si="7"/>
        <v>7.0000000000000001E-3</v>
      </c>
      <c r="J18">
        <f t="shared" si="7"/>
        <v>7.0000000000000001E-3</v>
      </c>
      <c r="K18">
        <f t="shared" si="7"/>
        <v>7.0000000000000001E-3</v>
      </c>
      <c r="L18">
        <f t="shared" si="7"/>
        <v>7.0000000000000001E-3</v>
      </c>
      <c r="M18">
        <f t="shared" si="7"/>
        <v>7.0000000000000001E-3</v>
      </c>
      <c r="N18">
        <f t="shared" si="7"/>
        <v>7.0000000000000001E-3</v>
      </c>
      <c r="O18">
        <f t="shared" si="7"/>
        <v>7.0000000000000001E-3</v>
      </c>
      <c r="P18">
        <f t="shared" si="7"/>
        <v>7.0000000000000001E-3</v>
      </c>
      <c r="Q18">
        <f t="shared" si="7"/>
        <v>7.0000000000000001E-3</v>
      </c>
      <c r="R18">
        <f t="shared" si="7"/>
        <v>7.0000000000000001E-3</v>
      </c>
    </row>
    <row r="19" spans="1:18">
      <c r="B19" s="66" t="s">
        <v>71</v>
      </c>
      <c r="C19" s="66">
        <v>2.8E-3</v>
      </c>
      <c r="D19">
        <f t="shared" ref="D19:R19" si="8">C19</f>
        <v>2.8E-3</v>
      </c>
      <c r="E19">
        <f t="shared" si="8"/>
        <v>2.8E-3</v>
      </c>
      <c r="F19">
        <f t="shared" si="8"/>
        <v>2.8E-3</v>
      </c>
      <c r="G19">
        <f t="shared" si="8"/>
        <v>2.8E-3</v>
      </c>
      <c r="H19">
        <f t="shared" si="8"/>
        <v>2.8E-3</v>
      </c>
      <c r="I19">
        <f t="shared" si="8"/>
        <v>2.8E-3</v>
      </c>
      <c r="J19">
        <f t="shared" si="8"/>
        <v>2.8E-3</v>
      </c>
      <c r="K19">
        <f t="shared" si="8"/>
        <v>2.8E-3</v>
      </c>
      <c r="L19">
        <f t="shared" si="8"/>
        <v>2.8E-3</v>
      </c>
      <c r="M19">
        <f t="shared" si="8"/>
        <v>2.8E-3</v>
      </c>
      <c r="N19">
        <f t="shared" si="8"/>
        <v>2.8E-3</v>
      </c>
      <c r="O19">
        <f t="shared" si="8"/>
        <v>2.8E-3</v>
      </c>
      <c r="P19">
        <f t="shared" si="8"/>
        <v>2.8E-3</v>
      </c>
      <c r="Q19">
        <f t="shared" si="8"/>
        <v>2.8E-3</v>
      </c>
      <c r="R19">
        <f t="shared" si="8"/>
        <v>2.8E-3</v>
      </c>
    </row>
    <row r="20" spans="1:18">
      <c r="B20" s="66" t="s">
        <v>72</v>
      </c>
      <c r="C20" s="66">
        <v>4.8999999999999998E-3</v>
      </c>
      <c r="D20">
        <f t="shared" ref="D20:R20" si="9">C20</f>
        <v>4.8999999999999998E-3</v>
      </c>
      <c r="E20">
        <f t="shared" si="9"/>
        <v>4.8999999999999998E-3</v>
      </c>
      <c r="F20">
        <f t="shared" si="9"/>
        <v>4.8999999999999998E-3</v>
      </c>
      <c r="G20">
        <f t="shared" si="9"/>
        <v>4.8999999999999998E-3</v>
      </c>
      <c r="H20">
        <f t="shared" si="9"/>
        <v>4.8999999999999998E-3</v>
      </c>
      <c r="I20">
        <f t="shared" si="9"/>
        <v>4.8999999999999998E-3</v>
      </c>
      <c r="J20">
        <f t="shared" si="9"/>
        <v>4.8999999999999998E-3</v>
      </c>
      <c r="K20">
        <f t="shared" si="9"/>
        <v>4.8999999999999998E-3</v>
      </c>
      <c r="L20">
        <f t="shared" si="9"/>
        <v>4.8999999999999998E-3</v>
      </c>
      <c r="M20">
        <f t="shared" si="9"/>
        <v>4.8999999999999998E-3</v>
      </c>
      <c r="N20">
        <f t="shared" si="9"/>
        <v>4.8999999999999998E-3</v>
      </c>
      <c r="O20">
        <f t="shared" si="9"/>
        <v>4.8999999999999998E-3</v>
      </c>
      <c r="P20">
        <f t="shared" si="9"/>
        <v>4.8999999999999998E-3</v>
      </c>
      <c r="Q20">
        <f t="shared" si="9"/>
        <v>4.8999999999999998E-3</v>
      </c>
      <c r="R20">
        <f t="shared" si="9"/>
        <v>4.8999999999999998E-3</v>
      </c>
    </row>
    <row r="21" spans="1:18">
      <c r="B21" s="66" t="s">
        <v>73</v>
      </c>
      <c r="C21" s="66">
        <v>2.5000000000000001E-3</v>
      </c>
      <c r="D21">
        <f t="shared" ref="D21:R21" si="10">C21</f>
        <v>2.5000000000000001E-3</v>
      </c>
      <c r="E21">
        <f t="shared" si="10"/>
        <v>2.5000000000000001E-3</v>
      </c>
      <c r="F21">
        <f t="shared" si="10"/>
        <v>2.5000000000000001E-3</v>
      </c>
      <c r="G21">
        <f t="shared" si="10"/>
        <v>2.5000000000000001E-3</v>
      </c>
      <c r="H21">
        <f t="shared" si="10"/>
        <v>2.5000000000000001E-3</v>
      </c>
      <c r="I21">
        <f t="shared" si="10"/>
        <v>2.5000000000000001E-3</v>
      </c>
      <c r="J21">
        <f t="shared" si="10"/>
        <v>2.5000000000000001E-3</v>
      </c>
      <c r="K21">
        <f t="shared" si="10"/>
        <v>2.5000000000000001E-3</v>
      </c>
      <c r="L21">
        <f t="shared" si="10"/>
        <v>2.5000000000000001E-3</v>
      </c>
      <c r="M21">
        <f t="shared" si="10"/>
        <v>2.5000000000000001E-3</v>
      </c>
      <c r="N21">
        <f t="shared" si="10"/>
        <v>2.5000000000000001E-3</v>
      </c>
      <c r="O21">
        <f t="shared" si="10"/>
        <v>2.5000000000000001E-3</v>
      </c>
      <c r="P21">
        <f t="shared" si="10"/>
        <v>2.5000000000000001E-3</v>
      </c>
      <c r="Q21">
        <f t="shared" si="10"/>
        <v>2.5000000000000001E-3</v>
      </c>
      <c r="R21">
        <f t="shared" si="10"/>
        <v>2.5000000000000001E-3</v>
      </c>
    </row>
    <row r="22" spans="1:18">
      <c r="B22" s="66"/>
      <c r="C22" s="66"/>
    </row>
    <row r="23" spans="1:18">
      <c r="B23" s="66" t="s">
        <v>74</v>
      </c>
      <c r="C23" s="69">
        <v>1.72</v>
      </c>
      <c r="D23" s="69">
        <v>1.72</v>
      </c>
      <c r="E23" s="69">
        <v>1.72</v>
      </c>
      <c r="F23" s="69">
        <v>1.72</v>
      </c>
      <c r="G23" s="69">
        <v>1.72</v>
      </c>
      <c r="H23" s="69">
        <v>1.72</v>
      </c>
      <c r="I23" s="69">
        <v>1.72</v>
      </c>
      <c r="J23" s="69">
        <v>1.72</v>
      </c>
      <c r="K23" s="69">
        <v>1.72</v>
      </c>
      <c r="L23" s="69">
        <v>1.72</v>
      </c>
      <c r="M23" s="69">
        <v>1.72</v>
      </c>
      <c r="N23" s="69">
        <v>1.72</v>
      </c>
      <c r="O23" s="69">
        <v>1.72</v>
      </c>
      <c r="P23" s="69">
        <v>1.72</v>
      </c>
      <c r="Q23" s="69">
        <v>1.72</v>
      </c>
      <c r="R23" s="69">
        <v>1.72</v>
      </c>
    </row>
    <row r="24" spans="1:18">
      <c r="A24" s="11" t="s">
        <v>75</v>
      </c>
      <c r="B24" s="66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</row>
    <row r="25" spans="1:18">
      <c r="B25" s="11" t="s">
        <v>24</v>
      </c>
      <c r="C25" s="67">
        <f t="shared" ref="C25:R25" si="11">C18*(C7-C12)</f>
        <v>-6.5207258064516258E-3</v>
      </c>
      <c r="D25" s="67">
        <f t="shared" si="11"/>
        <v>6.4994444444444821E-3</v>
      </c>
      <c r="E25" s="67">
        <f t="shared" si="11"/>
        <v>1.4352868852458995E-2</v>
      </c>
      <c r="F25" s="67">
        <f t="shared" si="11"/>
        <v>2.3083064516129053E-2</v>
      </c>
      <c r="G25" s="67">
        <f t="shared" si="11"/>
        <v>2.4428923076923063E-2</v>
      </c>
      <c r="H25" s="67">
        <f t="shared" si="11"/>
        <v>9.9771538461538578E-3</v>
      </c>
      <c r="I25" s="67">
        <f t="shared" si="11"/>
        <v>7.3781147540983747E-3</v>
      </c>
      <c r="J25" s="67">
        <f t="shared" si="11"/>
        <v>1.4374915254237276E-2</v>
      </c>
      <c r="K25" s="67">
        <f t="shared" si="11"/>
        <v>2.1107822580645162E-2</v>
      </c>
      <c r="L25" s="67">
        <f t="shared" si="11"/>
        <v>5.1792222222222198E-2</v>
      </c>
      <c r="M25" s="67">
        <f t="shared" si="11"/>
        <v>5.1792222222222198E-2</v>
      </c>
      <c r="N25" s="67">
        <f t="shared" si="11"/>
        <v>5.1792222222222198E-2</v>
      </c>
      <c r="O25" s="67">
        <f t="shared" si="11"/>
        <v>5.1792222222222198E-2</v>
      </c>
      <c r="P25" s="67">
        <f t="shared" si="11"/>
        <v>5.1792222222222198E-2</v>
      </c>
      <c r="Q25" s="67">
        <f t="shared" si="11"/>
        <v>5.1792222222222198E-2</v>
      </c>
      <c r="R25" s="67">
        <f t="shared" si="11"/>
        <v>5.1792222222222198E-2</v>
      </c>
    </row>
    <row r="26" spans="1:18">
      <c r="B26" s="11" t="s">
        <v>25</v>
      </c>
      <c r="C26" s="67">
        <f t="shared" ref="C26:R26" si="12">C19*(C8-C13)</f>
        <v>1.2749709677419337E-2</v>
      </c>
      <c r="D26" s="67">
        <f t="shared" si="12"/>
        <v>1.9923999999999994E-2</v>
      </c>
      <c r="E26" s="67">
        <f t="shared" si="12"/>
        <v>6.6301704918032792E-2</v>
      </c>
      <c r="F26" s="67">
        <f t="shared" si="12"/>
        <v>0.10130399999999999</v>
      </c>
      <c r="G26" s="67">
        <f t="shared" si="12"/>
        <v>5.1375692307692317E-2</v>
      </c>
      <c r="H26" s="67">
        <f t="shared" si="12"/>
        <v>1.2910584615384621E-2</v>
      </c>
      <c r="I26" s="67">
        <f t="shared" si="12"/>
        <v>-3.2304196721311469E-2</v>
      </c>
      <c r="J26" s="67">
        <f t="shared" si="12"/>
        <v>-5.692922033898306E-2</v>
      </c>
      <c r="K26" s="67">
        <f t="shared" si="12"/>
        <v>-6.8945032258064518E-2</v>
      </c>
      <c r="L26" s="67">
        <f t="shared" si="12"/>
        <v>-5.0129333333333338E-2</v>
      </c>
      <c r="M26" s="67">
        <f t="shared" si="12"/>
        <v>-5.0129333333333338E-2</v>
      </c>
      <c r="N26" s="67">
        <f t="shared" si="12"/>
        <v>-5.0129333333333338E-2</v>
      </c>
      <c r="O26" s="67">
        <f t="shared" si="12"/>
        <v>-5.0129333333333338E-2</v>
      </c>
      <c r="P26" s="67">
        <f t="shared" si="12"/>
        <v>-5.0129333333333338E-2</v>
      </c>
      <c r="Q26" s="67">
        <f t="shared" si="12"/>
        <v>-5.0129333333333338E-2</v>
      </c>
      <c r="R26" s="67">
        <f t="shared" si="12"/>
        <v>-5.0129333333333338E-2</v>
      </c>
    </row>
    <row r="27" spans="1:18">
      <c r="B27" s="11" t="s">
        <v>27</v>
      </c>
      <c r="C27" s="67">
        <f t="shared" ref="C27:R27" si="13">C20*(C9-C14)</f>
        <v>1.0681209677419344E-3</v>
      </c>
      <c r="D27" s="67">
        <f t="shared" si="13"/>
        <v>4.591572222222221E-3</v>
      </c>
      <c r="E27" s="67">
        <f t="shared" si="13"/>
        <v>5.7213122950819685E-3</v>
      </c>
      <c r="F27" s="67">
        <f t="shared" si="13"/>
        <v>4.9900177419354838E-3</v>
      </c>
      <c r="G27" s="67">
        <f t="shared" si="13"/>
        <v>2.969023076923088E-3</v>
      </c>
      <c r="H27" s="67">
        <f t="shared" si="13"/>
        <v>1.7045969230769084E-3</v>
      </c>
      <c r="I27" s="67">
        <f t="shared" si="13"/>
        <v>1.4506008196721279E-3</v>
      </c>
      <c r="J27" s="67">
        <f t="shared" si="13"/>
        <v>2.5994915254237403E-3</v>
      </c>
      <c r="K27" s="67">
        <f t="shared" si="13"/>
        <v>2.2543951612902742E-4</v>
      </c>
      <c r="L27" s="67">
        <f t="shared" si="13"/>
        <v>-3.8573888888888735E-4</v>
      </c>
      <c r="M27" s="67">
        <f t="shared" si="13"/>
        <v>-3.8573888888888735E-4</v>
      </c>
      <c r="N27" s="67">
        <f t="shared" si="13"/>
        <v>-3.8573888888888735E-4</v>
      </c>
      <c r="O27" s="67">
        <f t="shared" si="13"/>
        <v>-3.8573888888888735E-4</v>
      </c>
      <c r="P27" s="67">
        <f t="shared" si="13"/>
        <v>-3.8573888888888735E-4</v>
      </c>
      <c r="Q27" s="67">
        <f t="shared" si="13"/>
        <v>-3.8573888888888735E-4</v>
      </c>
      <c r="R27" s="67">
        <f t="shared" si="13"/>
        <v>-3.8573888888888735E-4</v>
      </c>
    </row>
    <row r="28" spans="1:18">
      <c r="B28" s="11" t="s">
        <v>28</v>
      </c>
      <c r="C28" s="67">
        <f t="shared" ref="C28:R28" si="14">C21*(C10-C15)</f>
        <v>3.3352822580645094E-4</v>
      </c>
      <c r="D28" s="67">
        <f t="shared" si="14"/>
        <v>7.8200396825396754E-4</v>
      </c>
      <c r="E28" s="67">
        <f t="shared" si="14"/>
        <v>9.0006147540983624E-4</v>
      </c>
      <c r="F28" s="67">
        <f t="shared" si="14"/>
        <v>1.0095362903225808E-3</v>
      </c>
      <c r="G28" s="67">
        <f t="shared" si="14"/>
        <v>8.1628846153846302E-4</v>
      </c>
      <c r="H28" s="67">
        <f t="shared" si="14"/>
        <v>4.9524999999999981E-4</v>
      </c>
      <c r="I28" s="67">
        <f t="shared" si="14"/>
        <v>1.925409836065578E-4</v>
      </c>
      <c r="J28" s="67">
        <f t="shared" si="14"/>
        <v>8.8368644067796104E-5</v>
      </c>
      <c r="K28" s="67">
        <f t="shared" si="14"/>
        <v>-8.6693548387096195E-5</v>
      </c>
      <c r="L28" s="67">
        <f t="shared" si="14"/>
        <v>-1.130555555555557E-4</v>
      </c>
      <c r="M28" s="67">
        <f t="shared" si="14"/>
        <v>-1.130555555555557E-4</v>
      </c>
      <c r="N28" s="67">
        <f t="shared" si="14"/>
        <v>-1.130555555555557E-4</v>
      </c>
      <c r="O28" s="67">
        <f t="shared" si="14"/>
        <v>-1.130555555555557E-4</v>
      </c>
      <c r="P28" s="67">
        <f t="shared" si="14"/>
        <v>-1.130555555555557E-4</v>
      </c>
      <c r="Q28" s="67">
        <f t="shared" si="14"/>
        <v>-1.130555555555557E-4</v>
      </c>
      <c r="R28" s="67">
        <f t="shared" si="14"/>
        <v>-1.130555555555557E-4</v>
      </c>
    </row>
    <row r="29" spans="1:18">
      <c r="B29" s="11" t="s">
        <v>76</v>
      </c>
      <c r="C29" s="70">
        <f t="shared" ref="C29:R29" si="15">SUM(C23:C28)</f>
        <v>1.7276306330645159</v>
      </c>
      <c r="D29" s="70">
        <f t="shared" si="15"/>
        <v>1.7517970206349207</v>
      </c>
      <c r="E29" s="70">
        <f t="shared" si="15"/>
        <v>1.8072759475409834</v>
      </c>
      <c r="F29" s="70">
        <f t="shared" si="15"/>
        <v>1.8503866185483873</v>
      </c>
      <c r="G29" s="70">
        <f t="shared" si="15"/>
        <v>1.7995899269230766</v>
      </c>
      <c r="H29" s="70">
        <f t="shared" si="15"/>
        <v>1.7450875853846153</v>
      </c>
      <c r="I29" s="70">
        <f t="shared" si="15"/>
        <v>1.6967170598360655</v>
      </c>
      <c r="J29" s="70">
        <f t="shared" si="15"/>
        <v>1.6801335550847456</v>
      </c>
      <c r="K29" s="70">
        <f t="shared" si="15"/>
        <v>1.6723015362903224</v>
      </c>
      <c r="L29" s="70">
        <f t="shared" si="15"/>
        <v>1.7211640944444446</v>
      </c>
      <c r="M29" s="70">
        <f t="shared" si="15"/>
        <v>1.7211640944444446</v>
      </c>
      <c r="N29" s="70">
        <f t="shared" si="15"/>
        <v>1.7211640944444446</v>
      </c>
      <c r="O29" s="70">
        <f t="shared" si="15"/>
        <v>1.7211640944444446</v>
      </c>
      <c r="P29" s="70">
        <f t="shared" si="15"/>
        <v>1.7211640944444446</v>
      </c>
      <c r="Q29" s="70">
        <f t="shared" si="15"/>
        <v>1.7211640944444446</v>
      </c>
      <c r="R29" s="70">
        <f t="shared" si="15"/>
        <v>1.7211640944444446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2:AI60"/>
  <sheetViews>
    <sheetView zoomScaleNormal="100" workbookViewId="0">
      <selection activeCell="J12" sqref="J12"/>
    </sheetView>
  </sheetViews>
  <sheetFormatPr defaultRowHeight="15"/>
  <cols>
    <col min="2" max="2" width="11.85546875" bestFit="1" customWidth="1"/>
    <col min="3" max="3" width="9.7109375" bestFit="1" customWidth="1"/>
    <col min="4" max="4" width="9.5703125" bestFit="1" customWidth="1"/>
    <col min="5" max="5" width="10.5703125" bestFit="1" customWidth="1"/>
    <col min="6" max="7" width="7" bestFit="1" customWidth="1"/>
    <col min="8" max="8" width="7.140625" bestFit="1" customWidth="1"/>
    <col min="9" max="9" width="9.42578125" bestFit="1" customWidth="1"/>
    <col min="10" max="10" width="8" bestFit="1" customWidth="1"/>
    <col min="12" max="12" width="10.7109375" bestFit="1" customWidth="1"/>
    <col min="13" max="13" width="9.7109375" bestFit="1" customWidth="1"/>
    <col min="14" max="14" width="10.140625" customWidth="1"/>
    <col min="15" max="22" width="10.7109375" customWidth="1"/>
  </cols>
  <sheetData>
    <row r="2" spans="2:35">
      <c r="B2" s="11" t="s">
        <v>56</v>
      </c>
      <c r="C2" s="11" t="s">
        <v>64</v>
      </c>
      <c r="D2" s="11" t="s">
        <v>65</v>
      </c>
      <c r="E2" s="11" t="s">
        <v>66</v>
      </c>
      <c r="F2" s="11" t="s">
        <v>24</v>
      </c>
      <c r="G2" s="11" t="s">
        <v>25</v>
      </c>
      <c r="H2" s="11" t="s">
        <v>27</v>
      </c>
      <c r="I2" s="11" t="s">
        <v>28</v>
      </c>
      <c r="J2" s="11" t="s">
        <v>79</v>
      </c>
    </row>
    <row r="3" spans="2:35">
      <c r="B3" t="s">
        <v>57</v>
      </c>
      <c r="C3">
        <v>2018</v>
      </c>
      <c r="D3" s="13">
        <f t="shared" ref="D3:E6" si="0">EDATE(D4,-3)</f>
        <v>42887</v>
      </c>
      <c r="E3" s="13">
        <f t="shared" si="0"/>
        <v>42975</v>
      </c>
      <c r="F3" s="33">
        <f>AVERAGEIFS(LME_historicals[Nickel],LME_historicals[Date],"&gt;="&amp;'18650 LME &amp; FX Adjustment'!$D3,LME_historicals[Date],"&lt;="&amp;'18650 LME &amp; FX Adjustment'!$E3,LME_historicals[Actual or Forecast],"Actual")</f>
        <v>9.6684677419354816</v>
      </c>
      <c r="G3" s="33">
        <f>AVERAGEIFS(LME_historicals[Cobalt],LME_historicals[Date],"&gt;="&amp;'18650 LME &amp; FX Adjustment'!$D3,LME_historicals[Date],"&lt;="&amp;'18650 LME &amp; FX Adjustment'!$E3,LME_historicals[Actual or Forecast],"Actual")</f>
        <v>58.123467741935478</v>
      </c>
      <c r="H3" s="33">
        <f>AVERAGEIFS(LME_historicals[Copper],LME_historicals[Date],"&gt;="&amp;'18650 LME &amp; FX Adjustment'!$D3,LME_historicals[Date],"&lt;="&amp;'18650 LME &amp; FX Adjustment'!$E3,LME_historicals[Actual or Forecast],"Actual")</f>
        <v>6.0179838709677416</v>
      </c>
      <c r="I3" s="33">
        <f>AVERAGEIFS(LME_historicals[Aluminum],LME_historicals[Date],"&gt;="&amp;'18650 LME &amp; FX Adjustment'!$D3,LME_historicals[Date],"&lt;="&amp;'18650 LME &amp; FX Adjustment'!$E3,LME_historicals[Actual or Forecast],"Actual")</f>
        <v>1.9334112903225804</v>
      </c>
      <c r="J3" s="33">
        <f>AVERAGEIFS(DailyFXHistoricals[USD/JPY],DailyFXHistoricals[Date],"&gt;="&amp;'18650 LME &amp; FX Adjustment'!$D3,DailyFXHistoricals[Date],"&lt;="&amp;'18650 LME &amp; FX Adjustment'!$E3,DailyFXHistoricals[Actual or Forecast],"Actual")</f>
        <v>111.03053133707866</v>
      </c>
    </row>
    <row r="4" spans="2:35">
      <c r="B4" t="s">
        <v>58</v>
      </c>
      <c r="C4">
        <v>2018</v>
      </c>
      <c r="D4" s="13">
        <f t="shared" si="0"/>
        <v>42979</v>
      </c>
      <c r="E4" s="13">
        <f t="shared" si="0"/>
        <v>43067</v>
      </c>
      <c r="F4" s="33">
        <f>AVERAGEIFS(LME_historicals[Nickel],LME_historicals[Date],"&gt;="&amp;'18650 LME &amp; FX Adjustment'!$D4,LME_historicals[Date],"&lt;="&amp;'18650 LME &amp; FX Adjustment'!$E4,LME_historicals[Actual or Forecast],"Actual")</f>
        <v>11.528492063492068</v>
      </c>
      <c r="G4" s="33">
        <f>AVERAGEIFS(LME_historicals[Cobalt],LME_historicals[Date],"&gt;="&amp;'18650 LME &amp; FX Adjustment'!$D4,LME_historicals[Date],"&lt;="&amp;'18650 LME &amp; FX Adjustment'!$E4,LME_historicals[Actual or Forecast],"Actual")</f>
        <v>60.685714285714283</v>
      </c>
      <c r="H4" s="33">
        <f>AVERAGEIFS(LME_historicals[Copper],LME_historicals[Date],"&gt;="&amp;'18650 LME &amp; FX Adjustment'!$D4,LME_historicals[Date],"&lt;="&amp;'18650 LME &amp; FX Adjustment'!$E4,LME_historicals[Actual or Forecast],"Actual")</f>
        <v>6.7370555555555551</v>
      </c>
      <c r="I4" s="33">
        <f>AVERAGEIFS(LME_historicals[Aluminum],LME_historicals[Date],"&gt;="&amp;'18650 LME &amp; FX Adjustment'!$D4,LME_historicals[Date],"&lt;="&amp;'18650 LME &amp; FX Adjustment'!$E4,LME_historicals[Actual or Forecast],"Actual")</f>
        <v>2.1128015873015871</v>
      </c>
      <c r="J4" s="33">
        <f>AVERAGEIFS(DailyFXHistoricals[USD/JPY],DailyFXHistoricals[Date],"&gt;="&amp;'18650 LME &amp; FX Adjustment'!$D4,DailyFXHistoricals[Date],"&lt;="&amp;'18650 LME &amp; FX Adjustment'!$E4,DailyFXHistoricals[Actual or Forecast],"Actual")</f>
        <v>112.15106208988766</v>
      </c>
      <c r="X4" s="104" t="s">
        <v>80</v>
      </c>
      <c r="Y4" s="103"/>
      <c r="Z4" s="103"/>
    </row>
    <row r="5" spans="2:35">
      <c r="B5" t="s">
        <v>59</v>
      </c>
      <c r="C5">
        <v>2018</v>
      </c>
      <c r="D5" s="13">
        <f t="shared" si="0"/>
        <v>43070</v>
      </c>
      <c r="E5" s="13">
        <f t="shared" si="0"/>
        <v>43159</v>
      </c>
      <c r="F5" s="33">
        <f>AVERAGEIFS(LME_historicals[Nickel],LME_historicals[Date],"&gt;="&amp;'18650 LME &amp; FX Adjustment'!$D5,LME_historicals[Date],"&lt;="&amp;'18650 LME &amp; FX Adjustment'!$E5,LME_historicals[Actual or Forecast],"Actual")</f>
        <v>12.65040983606557</v>
      </c>
      <c r="G5" s="33">
        <f>AVERAGEIFS(LME_historicals[Cobalt],LME_historicals[Date],"&gt;="&amp;'18650 LME &amp; FX Adjustment'!$D5,LME_historicals[Date],"&lt;="&amp;'18650 LME &amp; FX Adjustment'!$E5,LME_historicals[Actual or Forecast],"Actual")</f>
        <v>77.249180327868856</v>
      </c>
      <c r="H5" s="33">
        <f>AVERAGEIFS(LME_historicals[Copper],LME_historicals[Date],"&gt;="&amp;'18650 LME &amp; FX Adjustment'!$D5,LME_historicals[Date],"&lt;="&amp;'18650 LME &amp; FX Adjustment'!$E5,LME_historicals[Actual or Forecast],"Actual")</f>
        <v>6.9676147540983608</v>
      </c>
      <c r="I5" s="33">
        <f>AVERAGEIFS(LME_historicals[Aluminum],LME_historicals[Date],"&gt;="&amp;'18650 LME &amp; FX Adjustment'!$D5,LME_historicals[Date],"&lt;="&amp;'18650 LME &amp; FX Adjustment'!$E5,LME_historicals[Actual or Forecast],"Actual")</f>
        <v>2.1600245901639346</v>
      </c>
      <c r="J5" s="33">
        <f>AVERAGEIFS(DailyFXHistoricals[USD/JPY],DailyFXHistoricals[Date],"&gt;="&amp;'18650 LME &amp; FX Adjustment'!$D5,DailyFXHistoricals[Date],"&lt;="&amp;'18650 LME &amp; FX Adjustment'!$E5,DailyFXHistoricals[Actual or Forecast],"Actual")</f>
        <v>110.69998020000004</v>
      </c>
      <c r="X5" s="103"/>
      <c r="Y5" s="103"/>
      <c r="Z5" s="103"/>
    </row>
    <row r="6" spans="2:35">
      <c r="B6" t="s">
        <v>40</v>
      </c>
      <c r="C6">
        <v>2018</v>
      </c>
      <c r="D6" s="13">
        <f t="shared" si="0"/>
        <v>43160</v>
      </c>
      <c r="E6" s="13">
        <f t="shared" si="0"/>
        <v>43251</v>
      </c>
      <c r="F6" s="33">
        <f>AVERAGEIFS(LME_historicals[Nickel],LME_historicals[Date],"&gt;="&amp;'18650 LME &amp; FX Adjustment'!$D6,LME_historicals[Date],"&lt;="&amp;'18650 LME &amp; FX Adjustment'!$E6,LME_historicals[Actual or Forecast],"Actual")</f>
        <v>13.897580645161293</v>
      </c>
      <c r="G6" s="33">
        <f>AVERAGEIFS(LME_historicals[Cobalt],LME_historicals[Date],"&gt;="&amp;'18650 LME &amp; FX Adjustment'!$D6,LME_historicals[Date],"&lt;="&amp;'18650 LME &amp; FX Adjustment'!$E6,LME_historicals[Actual or Forecast],"Actual")</f>
        <v>89.75</v>
      </c>
      <c r="H6" s="33">
        <f>AVERAGEIFS(LME_historicals[Copper],LME_historicals[Date],"&gt;="&amp;'18650 LME &amp; FX Adjustment'!$D6,LME_historicals[Date],"&lt;="&amp;'18650 LME &amp; FX Adjustment'!$E6,LME_historicals[Actual or Forecast],"Actual")</f>
        <v>6.8183709677419353</v>
      </c>
      <c r="I6" s="33">
        <f>AVERAGEIFS(LME_historicals[Aluminum],LME_historicals[Date],"&gt;="&amp;'18650 LME &amp; FX Adjustment'!$D6,LME_historicals[Date],"&lt;="&amp;'18650 LME &amp; FX Adjustment'!$E6,LME_historicals[Actual or Forecast],"Actual")</f>
        <v>2.2038145161290323</v>
      </c>
      <c r="J6" s="33">
        <f>AVERAGEIFS(DailyFXHistoricals[USD/JPY],DailyFXHistoricals[Date],"&gt;="&amp;'18650 LME &amp; FX Adjustment'!$D6,DailyFXHistoricals[Date],"&lt;="&amp;'18650 LME &amp; FX Adjustment'!$E6,DailyFXHistoricals[Actual or Forecast],"Actual")</f>
        <v>107.76106422826085</v>
      </c>
      <c r="X6" s="104" t="s">
        <v>81</v>
      </c>
      <c r="Y6" s="103" t="s">
        <v>82</v>
      </c>
      <c r="Z6" s="105">
        <v>88.39</v>
      </c>
    </row>
    <row r="7" spans="2:35">
      <c r="B7" t="s">
        <v>41</v>
      </c>
      <c r="C7">
        <v>2019</v>
      </c>
      <c r="D7" s="13">
        <v>43252</v>
      </c>
      <c r="E7" s="13">
        <v>43343</v>
      </c>
      <c r="F7" s="33">
        <f>AVERAGEIFS(LME_historicals[Nickel],LME_historicals[Date],"&gt;="&amp;'18650 LME &amp; FX Adjustment'!$D7,LME_historicals[Date],"&lt;="&amp;'18650 LME &amp; FX Adjustment'!$E7,LME_historicals[Actual or Forecast],"Actual")</f>
        <v>14.089846153846151</v>
      </c>
      <c r="G7" s="33">
        <f>AVERAGEIFS(LME_historicals[Cobalt],LME_historicals[Date],"&gt;="&amp;'18650 LME &amp; FX Adjustment'!$D7,LME_historicals[Date],"&lt;="&amp;'18650 LME &amp; FX Adjustment'!$E7,LME_historicals[Actual or Forecast],"Actual")</f>
        <v>71.918461538461543</v>
      </c>
      <c r="H7" s="33">
        <f>AVERAGEIFS(LME_historicals[Copper],LME_historicals[Date],"&gt;="&amp;'18650 LME &amp; FX Adjustment'!$D7,LME_historicals[Date],"&lt;="&amp;'18650 LME &amp; FX Adjustment'!$E7,LME_historicals[Actual or Forecast],"Actual")</f>
        <v>6.4059230769230791</v>
      </c>
      <c r="I7" s="33">
        <f>AVERAGEIFS(LME_historicals[Aluminum],LME_historicals[Date],"&gt;="&amp;'18650 LME &amp; FX Adjustment'!$D7,LME_historicals[Date],"&lt;="&amp;'18650 LME &amp; FX Adjustment'!$E7,LME_historicals[Actual or Forecast],"Actual")</f>
        <v>2.1265153846153853</v>
      </c>
      <c r="J7" s="33">
        <f>AVERAGEIFS(DailyFXHistoricals[USD/JPY],DailyFXHistoricals[Date],"&gt;="&amp;'18650 LME &amp; FX Adjustment'!$D7,DailyFXHistoricals[Date],"&lt;="&amp;'18650 LME &amp; FX Adjustment'!$E7,DailyFXHistoricals[Actual or Forecast],"Actual")</f>
        <v>110.82656242391306</v>
      </c>
      <c r="X7" s="103"/>
      <c r="Y7" s="103"/>
      <c r="Z7" s="103"/>
    </row>
    <row r="8" spans="2:35">
      <c r="B8" t="s">
        <v>42</v>
      </c>
      <c r="C8">
        <v>2019</v>
      </c>
      <c r="D8" s="13">
        <v>43344</v>
      </c>
      <c r="E8" s="13">
        <v>43434</v>
      </c>
      <c r="F8" s="33">
        <f>AVERAGEIFS(LME_historicals[Nickel],LME_historicals[Date],"&gt;="&amp;'18650 LME &amp; FX Adjustment'!$D8,LME_historicals[Date],"&lt;="&amp;'18650 LME &amp; FX Adjustment'!$E8,LME_historicals[Actual or Forecast],"Actual")</f>
        <v>12.025307692307694</v>
      </c>
      <c r="G8" s="33">
        <f>AVERAGEIFS(LME_historicals[Cobalt],LME_historicals[Date],"&gt;="&amp;'18650 LME &amp; FX Adjustment'!$D8,LME_historicals[Date],"&lt;="&amp;'18650 LME &amp; FX Adjustment'!$E8,LME_historicals[Actual or Forecast],"Actual")</f>
        <v>58.180923076923079</v>
      </c>
      <c r="H8" s="33">
        <f>AVERAGEIFS(LME_historicals[Copper],LME_historicals[Date],"&gt;="&amp;'18650 LME &amp; FX Adjustment'!$D8,LME_historicals[Date],"&lt;="&amp;'18650 LME &amp; FX Adjustment'!$E8,LME_historicals[Actual or Forecast],"Actual")</f>
        <v>6.1478769230769199</v>
      </c>
      <c r="I8" s="33">
        <f>AVERAGEIFS(LME_historicals[Aluminum],LME_historicals[Date],"&gt;="&amp;'18650 LME &amp; FX Adjustment'!$D8,LME_historicals[Date],"&lt;="&amp;'18650 LME &amp; FX Adjustment'!$E8,LME_historicals[Actual or Forecast],"Actual")</f>
        <v>1.9981</v>
      </c>
      <c r="J8" s="33">
        <f>AVERAGEIFS(DailyFXHistoricals[USD/JPY],DailyFXHistoricals[Date],"&gt;="&amp;'18650 LME &amp; FX Adjustment'!$D8,DailyFXHistoricals[Date],"&lt;="&amp;'18650 LME &amp; FX Adjustment'!$E8,DailyFXHistoricals[Actual or Forecast],"Actual")</f>
        <v>112.68556916483506</v>
      </c>
      <c r="X8" s="104" t="s">
        <v>24</v>
      </c>
      <c r="Y8" s="103" t="s">
        <v>83</v>
      </c>
      <c r="Z8" s="106">
        <v>10.09</v>
      </c>
      <c r="AA8" s="104" t="s">
        <v>25</v>
      </c>
      <c r="AB8" s="103" t="s">
        <v>84</v>
      </c>
      <c r="AC8" s="106">
        <v>1.1000000000000001</v>
      </c>
      <c r="AD8" s="104" t="s">
        <v>27</v>
      </c>
      <c r="AE8" s="103" t="s">
        <v>85</v>
      </c>
      <c r="AF8" s="110">
        <v>2.5499999999999998</v>
      </c>
      <c r="AG8" s="104" t="s">
        <v>28</v>
      </c>
      <c r="AH8" s="103" t="s">
        <v>86</v>
      </c>
      <c r="AI8" s="106">
        <v>1.51</v>
      </c>
    </row>
    <row r="9" spans="2:35">
      <c r="B9" t="s">
        <v>43</v>
      </c>
      <c r="C9">
        <v>2019</v>
      </c>
      <c r="D9" s="13">
        <v>43435</v>
      </c>
      <c r="E9" s="13">
        <v>43524</v>
      </c>
      <c r="F9" s="33">
        <f>IFERROR(AVERAGEIFS(LME_historicals[Nickel],LME_historicals[Date],"&gt;="&amp;'18650 LME &amp; FX Adjustment'!$D9,LME_historicals[Date],"&lt;="&amp;'18650 LME &amp; FX Adjustment'!$E9,LME_historicals[Actual or Forecast],"Actual"),F8)</f>
        <v>11.654016393442625</v>
      </c>
      <c r="G9" s="33">
        <f>IFERROR(AVERAGEIFS(LME_historicals[Cobalt],LME_historicals[Date],"&gt;="&amp;'18650 LME &amp; FX Adjustment'!$D9,LME_historicals[Date],"&lt;="&amp;'18650 LME &amp; FX Adjustment'!$E9,LME_historicals[Actual or Forecast],"Actual"),G8)</f>
        <v>42.032786885245905</v>
      </c>
      <c r="H9" s="33">
        <f>IFERROR(AVERAGEIFS(LME_historicals[Copper],LME_historicals[Date],"&gt;="&amp;'18650 LME &amp; FX Adjustment'!$D9,LME_historicals[Date],"&lt;="&amp;'18650 LME &amp; FX Adjustment'!$E9,LME_historicals[Actual or Forecast],"Actual"),H8)</f>
        <v>6.0960409836065566</v>
      </c>
      <c r="I9" s="33">
        <f>IFERROR(AVERAGEIFS(LME_historicals[Aluminum],LME_historicals[Date],"&gt;="&amp;'18650 LME &amp; FX Adjustment'!$D9,LME_historicals[Date],"&lt;="&amp;'18650 LME &amp; FX Adjustment'!$E9,LME_historicals[Actual or Forecast],"Actual"),I8)</f>
        <v>1.8770163934426232</v>
      </c>
      <c r="J9" s="33">
        <f>IFERROR(AVERAGEIFS(DailyFXHistoricals[USD/JPY],DailyFXHistoricals[Date],"&gt;="&amp;'18650 LME &amp; FX Adjustment'!$D9,DailyFXHistoricals[Date],"&lt;="&amp;'18650 LME &amp; FX Adjustment'!$E9,DailyFXHistoricals[Actual or Forecast],"Actual"),J8)</f>
        <v>110.49813838888885</v>
      </c>
      <c r="K9" t="s">
        <v>87</v>
      </c>
      <c r="X9" s="103"/>
      <c r="Y9" s="103" t="s">
        <v>88</v>
      </c>
      <c r="Z9" s="107">
        <v>17.53</v>
      </c>
      <c r="AA9" s="103"/>
      <c r="AB9" s="103" t="s">
        <v>89</v>
      </c>
      <c r="AC9" s="107">
        <v>25.27</v>
      </c>
      <c r="AD9" s="103"/>
      <c r="AE9" s="103" t="s">
        <v>90</v>
      </c>
      <c r="AF9" s="111">
        <v>8.0289999999999999</v>
      </c>
      <c r="AG9" s="103"/>
      <c r="AH9" s="103" t="s">
        <v>91</v>
      </c>
      <c r="AI9" s="107">
        <v>2.0579999999999998</v>
      </c>
    </row>
    <row r="10" spans="2:35">
      <c r="B10" t="s">
        <v>44</v>
      </c>
      <c r="C10">
        <v>2019</v>
      </c>
      <c r="D10" s="13">
        <f>EDATE(D9,3)</f>
        <v>43525</v>
      </c>
      <c r="E10" s="13">
        <f>EDATE(E9,3)</f>
        <v>43613</v>
      </c>
      <c r="F10" s="33">
        <f>IFERROR(AVERAGEIFS(LME_historicals[Nickel],LME_historicals[Date],"&gt;="&amp;'18650 LME &amp; FX Adjustment'!$D10,LME_historicals[Date],"&lt;="&amp;'18650 LME &amp; FX Adjustment'!$E10,LME_historicals[Actual or Forecast],"Actual"),F9)</f>
        <v>12.653559322033896</v>
      </c>
      <c r="G10" s="33">
        <f>IFERROR(AVERAGEIFS(LME_historicals[Cobalt],LME_historicals[Date],"&gt;="&amp;'18650 LME &amp; FX Adjustment'!$D10,LME_historicals[Date],"&lt;="&amp;'18650 LME &amp; FX Adjustment'!$E10,LME_historicals[Actual or Forecast],"Actual"),G9)</f>
        <v>33.238135593220335</v>
      </c>
      <c r="H10" s="33">
        <f>IFERROR(AVERAGEIFS(LME_historicals[Copper],LME_historicals[Date],"&gt;="&amp;'18650 LME &amp; FX Adjustment'!$D10,LME_historicals[Date],"&lt;="&amp;'18650 LME &amp; FX Adjustment'!$E10,LME_historicals[Actual or Forecast],"Actual"),H9)</f>
        <v>6.3305084745762734</v>
      </c>
      <c r="I10" s="33">
        <f>IFERROR(AVERAGEIFS(LME_historicals[Aluminum],LME_historicals[Date],"&gt;="&amp;'18650 LME &amp; FX Adjustment'!$D10,LME_historicals[Date],"&lt;="&amp;'18650 LME &amp; FX Adjustment'!$E10,LME_historicals[Actual or Forecast],"Actual"),I9)</f>
        <v>1.8353474576271185</v>
      </c>
      <c r="J10" s="33">
        <f>IFERROR(AVERAGEIFS(DailyFXHistoricals[USD/JPY],DailyFXHistoricals[Date],"&gt;="&amp;'18650 LME &amp; FX Adjustment'!$D10,DailyFXHistoricals[Date],"&lt;="&amp;'18650 LME &amp; FX Adjustment'!$E10,DailyFXHistoricals[Actual or Forecast],"Actual"),J9)</f>
        <v>111.00045587640443</v>
      </c>
      <c r="K10" t="s">
        <v>87</v>
      </c>
      <c r="X10" s="103"/>
      <c r="Y10" s="103" t="s">
        <v>92</v>
      </c>
      <c r="Z10" s="108">
        <f>Z8*Z9/1000</f>
        <v>0.1768777</v>
      </c>
      <c r="AA10" s="103"/>
      <c r="AB10" s="103" t="s">
        <v>93</v>
      </c>
      <c r="AC10" s="108">
        <f>AC8*AC9/1000</f>
        <v>2.7797000000000002E-2</v>
      </c>
      <c r="AD10" s="103"/>
      <c r="AE10" s="103" t="s">
        <v>94</v>
      </c>
      <c r="AF10" s="108">
        <f>AF8*AF9/1000</f>
        <v>2.0473949999999998E-2</v>
      </c>
      <c r="AG10" s="103"/>
      <c r="AH10" s="103" t="s">
        <v>95</v>
      </c>
      <c r="AI10" s="108">
        <f>AI8*AI9/1000</f>
        <v>3.1075799999999995E-3</v>
      </c>
    </row>
    <row r="11" spans="2:35">
      <c r="B11" t="s">
        <v>45</v>
      </c>
      <c r="C11">
        <v>2020</v>
      </c>
      <c r="D11" s="13">
        <f t="shared" ref="D11:D18" si="1">EDATE(D10,3)</f>
        <v>43617</v>
      </c>
      <c r="E11" s="13">
        <f t="shared" ref="E11:E18" si="2">EDATE(E10,3)</f>
        <v>43705</v>
      </c>
      <c r="F11" s="33">
        <f>IFERROR(AVERAGEIFS(LME_historicals[Nickel],LME_historicals[Date],"&gt;="&amp;'18650 LME &amp; FX Adjustment'!$D11,LME_historicals[Date],"&lt;="&amp;'18650 LME &amp; FX Adjustment'!$E11,LME_historicals[Actual or Forecast],"Actual"),F10)</f>
        <v>13.615403225806451</v>
      </c>
      <c r="G11" s="33">
        <f>IFERROR(AVERAGEIFS(LME_historicals[Cobalt],LME_historicals[Date],"&gt;="&amp;'18650 LME &amp; FX Adjustment'!$D11,LME_historicals[Date],"&lt;="&amp;'18650 LME &amp; FX Adjustment'!$E11,LME_historicals[Actual or Forecast],"Actual"),G10)</f>
        <v>28.946774193548386</v>
      </c>
      <c r="H11" s="33">
        <f>IFERROR(AVERAGEIFS(LME_historicals[Copper],LME_historicals[Date],"&gt;="&amp;'18650 LME &amp; FX Adjustment'!$D11,LME_historicals[Date],"&lt;="&amp;'18650 LME &amp; FX Adjustment'!$E11,LME_historicals[Actual or Forecast],"Actual"),H10)</f>
        <v>5.8460080645161279</v>
      </c>
      <c r="I11" s="33">
        <f>IFERROR(AVERAGEIFS(LME_historicals[Aluminum],LME_historicals[Date],"&gt;="&amp;'18650 LME &amp; FX Adjustment'!$D11,LME_historicals[Date],"&lt;="&amp;'18650 LME &amp; FX Adjustment'!$E11,LME_historicals[Actual or Forecast],"Actual"),I10)</f>
        <v>1.7653225806451616</v>
      </c>
      <c r="J11" s="33">
        <f>IFERROR(AVERAGEIFS(DailyFXHistoricals[USD/JPY],DailyFXHistoricals[Date],"&gt;="&amp;'18650 LME &amp; FX Adjustment'!$D11,DailyFXHistoricals[Date],"&lt;="&amp;'18650 LME &amp; FX Adjustment'!$E11,DailyFXHistoricals[Actual or Forecast],"Actual"),J10)</f>
        <v>107.53647576404495</v>
      </c>
      <c r="K11" t="s">
        <v>87</v>
      </c>
      <c r="X11" s="103"/>
      <c r="Y11" s="103" t="s">
        <v>96</v>
      </c>
      <c r="Z11" s="109">
        <f>Z10*$C$8</f>
        <v>357.11607629999997</v>
      </c>
      <c r="AA11" s="103"/>
      <c r="AB11" s="103" t="s">
        <v>97</v>
      </c>
      <c r="AC11" s="109">
        <f>AC10*$C$8</f>
        <v>56.122143000000001</v>
      </c>
      <c r="AD11" s="103"/>
      <c r="AE11" s="103" t="s">
        <v>98</v>
      </c>
      <c r="AF11" s="109">
        <f>AF10*$C$8</f>
        <v>41.336905049999999</v>
      </c>
      <c r="AG11" s="103"/>
      <c r="AH11" s="103" t="s">
        <v>99</v>
      </c>
      <c r="AI11" s="109">
        <f>AI10*$C$8</f>
        <v>6.2742040199999991</v>
      </c>
    </row>
    <row r="12" spans="2:35">
      <c r="B12" t="s">
        <v>46</v>
      </c>
      <c r="C12">
        <v>2020</v>
      </c>
      <c r="D12" s="13">
        <f t="shared" si="1"/>
        <v>43709</v>
      </c>
      <c r="E12" s="13">
        <f t="shared" si="2"/>
        <v>43797</v>
      </c>
      <c r="F12" s="33">
        <f>IFERROR(AVERAGEIFS(LME_historicals[Nickel],LME_historicals[Date],"&gt;="&amp;'18650 LME &amp; FX Adjustment'!$D12,LME_historicals[Date],"&lt;="&amp;'18650 LME &amp; FX Adjustment'!$E12,LME_historicals[Actual or Forecast],"Actual"),F11)</f>
        <v>17.998888888888885</v>
      </c>
      <c r="G12" s="33">
        <f>IFERROR(AVERAGEIFS(LME_historicals[Cobalt],LME_historicals[Date],"&gt;="&amp;'18650 LME &amp; FX Adjustment'!$D12,LME_historicals[Date],"&lt;="&amp;'18650 LME &amp; FX Adjustment'!$E12,LME_historicals[Actual or Forecast],"Actual"),G11)</f>
        <v>35.666666666666664</v>
      </c>
      <c r="H12" s="33">
        <f>IFERROR(AVERAGEIFS(LME_historicals[Copper],LME_historicals[Date],"&gt;="&amp;'18650 LME &amp; FX Adjustment'!$D12,LME_historicals[Date],"&lt;="&amp;'18650 LME &amp; FX Adjustment'!$E12,LME_historicals[Actual or Forecast],"Actual"),H11)</f>
        <v>5.7212777777777779</v>
      </c>
      <c r="I12" s="33">
        <f>IFERROR(AVERAGEIFS(LME_historicals[Aluminum],LME_historicals[Date],"&gt;="&amp;'18650 LME &amp; FX Adjustment'!$D12,LME_historicals[Date],"&lt;="&amp;'18650 LME &amp; FX Adjustment'!$E12,LME_historicals[Actual or Forecast],"Actual"),I11)</f>
        <v>1.7547777777777778</v>
      </c>
      <c r="J12" s="33">
        <f>IFERROR(AVERAGEIFS(DailyFXHistoricals[USD/JPY],DailyFXHistoricals[Date],"&gt;="&amp;'18650 LME &amp; FX Adjustment'!$D12,DailyFXHistoricals[Date],"&lt;="&amp;'18650 LME &amp; FX Adjustment'!$E12,DailyFXHistoricals[Actual or Forecast],"Actual"),J11)</f>
        <v>106.76032136363636</v>
      </c>
      <c r="K12" t="s">
        <v>87</v>
      </c>
      <c r="X12" s="103"/>
      <c r="Y12" s="104" t="s">
        <v>100</v>
      </c>
      <c r="Z12" s="108"/>
      <c r="AA12" s="103"/>
      <c r="AB12" s="104" t="s">
        <v>100</v>
      </c>
      <c r="AC12" s="108"/>
      <c r="AD12" s="103"/>
      <c r="AE12" s="104" t="s">
        <v>100</v>
      </c>
      <c r="AF12" s="108"/>
      <c r="AG12" s="103"/>
      <c r="AH12" s="104" t="s">
        <v>100</v>
      </c>
      <c r="AI12" s="108"/>
    </row>
    <row r="13" spans="2:35">
      <c r="B13" t="s">
        <v>47</v>
      </c>
      <c r="C13">
        <v>2020</v>
      </c>
      <c r="D13" s="13">
        <f t="shared" si="1"/>
        <v>43800</v>
      </c>
      <c r="E13" s="13">
        <f t="shared" si="2"/>
        <v>43889</v>
      </c>
      <c r="F13" s="33">
        <f>IFERROR(AVERAGEIFS(LME_historicals[Nickel],LME_historicals[Date],"&gt;="&amp;'18650 LME &amp; FX Adjustment'!$D13,LME_historicals[Date],"&lt;="&amp;'18650 LME &amp; FX Adjustment'!$E13,LME_historicals[Actual or Forecast],"Actual"),F12)</f>
        <v>17.998888888888885</v>
      </c>
      <c r="G13" s="33">
        <f>IFERROR(AVERAGEIFS(LME_historicals[Cobalt],LME_historicals[Date],"&gt;="&amp;'18650 LME &amp; FX Adjustment'!$D13,LME_historicals[Date],"&lt;="&amp;'18650 LME &amp; FX Adjustment'!$E13,LME_historicals[Actual or Forecast],"Actual"),G12)</f>
        <v>35.666666666666664</v>
      </c>
      <c r="H13" s="33">
        <f>IFERROR(AVERAGEIFS(LME_historicals[Copper],LME_historicals[Date],"&gt;="&amp;'18650 LME &amp; FX Adjustment'!$D13,LME_historicals[Date],"&lt;="&amp;'18650 LME &amp; FX Adjustment'!$E13,LME_historicals[Actual or Forecast],"Actual"),H12)</f>
        <v>5.7212777777777779</v>
      </c>
      <c r="I13" s="33">
        <f>IFERROR(AVERAGEIFS(LME_historicals[Aluminum],LME_historicals[Date],"&gt;="&amp;'18650 LME &amp; FX Adjustment'!$D13,LME_historicals[Date],"&lt;="&amp;'18650 LME &amp; FX Adjustment'!$E13,LME_historicals[Actual or Forecast],"Actual"),I12)</f>
        <v>1.7547777777777778</v>
      </c>
      <c r="J13" s="33">
        <f>IFERROR(AVERAGEIFS(DailyFXHistoricals[USD/JPY],DailyFXHistoricals[Date],"&gt;="&amp;'18650 LME &amp; FX Adjustment'!$D13,DailyFXHistoricals[Date],"&lt;="&amp;'18650 LME &amp; FX Adjustment'!$E13,DailyFXHistoricals[Actual or Forecast],"Actual"),J12)</f>
        <v>106.76032136363636</v>
      </c>
      <c r="K13" t="s">
        <v>87</v>
      </c>
      <c r="X13" s="103"/>
      <c r="Y13" s="103"/>
      <c r="Z13" s="103"/>
      <c r="AD13" s="103"/>
      <c r="AE13" s="103"/>
      <c r="AF13" s="103"/>
    </row>
    <row r="14" spans="2:35">
      <c r="B14" t="s">
        <v>48</v>
      </c>
      <c r="C14">
        <v>2020</v>
      </c>
      <c r="D14" s="13">
        <f t="shared" si="1"/>
        <v>43891</v>
      </c>
      <c r="E14" s="13">
        <f t="shared" si="2"/>
        <v>43979</v>
      </c>
      <c r="F14" s="33">
        <f>IFERROR(AVERAGEIFS(LME_historicals[Nickel],LME_historicals[Date],"&gt;="&amp;'18650 LME &amp; FX Adjustment'!$D14,LME_historicals[Date],"&lt;="&amp;'18650 LME &amp; FX Adjustment'!$E14,LME_historicals[Actual or Forecast],"Actual"),F13)</f>
        <v>17.998888888888885</v>
      </c>
      <c r="G14" s="33">
        <f>IFERROR(AVERAGEIFS(LME_historicals[Cobalt],LME_historicals[Date],"&gt;="&amp;'18650 LME &amp; FX Adjustment'!$D14,LME_historicals[Date],"&lt;="&amp;'18650 LME &amp; FX Adjustment'!$E14,LME_historicals[Actual or Forecast],"Actual"),G13)</f>
        <v>35.666666666666664</v>
      </c>
      <c r="H14" s="33">
        <f>IFERROR(AVERAGEIFS(LME_historicals[Copper],LME_historicals[Date],"&gt;="&amp;'18650 LME &amp; FX Adjustment'!$D14,LME_historicals[Date],"&lt;="&amp;'18650 LME &amp; FX Adjustment'!$E14,LME_historicals[Actual or Forecast],"Actual"),H13)</f>
        <v>5.7212777777777779</v>
      </c>
      <c r="I14" s="33">
        <f>IFERROR(AVERAGEIFS(LME_historicals[Aluminum],LME_historicals[Date],"&gt;="&amp;'18650 LME &amp; FX Adjustment'!$D14,LME_historicals[Date],"&lt;="&amp;'18650 LME &amp; FX Adjustment'!$E14,LME_historicals[Actual or Forecast],"Actual"),I13)</f>
        <v>1.7547777777777778</v>
      </c>
      <c r="J14" s="33">
        <f>IFERROR(AVERAGEIFS(DailyFXHistoricals[USD/JPY],DailyFXHistoricals[Date],"&gt;="&amp;'18650 LME &amp; FX Adjustment'!$D14,DailyFXHistoricals[Date],"&lt;="&amp;'18650 LME &amp; FX Adjustment'!$E14,DailyFXHistoricals[Actual or Forecast],"Actual"),J13)</f>
        <v>106.76032136363636</v>
      </c>
      <c r="K14" t="s">
        <v>87</v>
      </c>
    </row>
    <row r="15" spans="2:35">
      <c r="B15" t="s">
        <v>60</v>
      </c>
      <c r="C15">
        <v>2021</v>
      </c>
      <c r="D15" s="13">
        <f t="shared" si="1"/>
        <v>43983</v>
      </c>
      <c r="E15" s="13">
        <f t="shared" si="2"/>
        <v>44071</v>
      </c>
      <c r="F15" s="33">
        <f>IFERROR(AVERAGEIFS(LME_historicals[Nickel],LME_historicals[Date],"&gt;="&amp;'18650 LME &amp; FX Adjustment'!$D15,LME_historicals[Date],"&lt;="&amp;'18650 LME &amp; FX Adjustment'!$E15,LME_historicals[Actual or Forecast],"Actual"),F14)</f>
        <v>17.998888888888885</v>
      </c>
      <c r="G15" s="33">
        <f>IFERROR(AVERAGEIFS(LME_historicals[Cobalt],LME_historicals[Date],"&gt;="&amp;'18650 LME &amp; FX Adjustment'!$D15,LME_historicals[Date],"&lt;="&amp;'18650 LME &amp; FX Adjustment'!$E15,LME_historicals[Actual or Forecast],"Actual"),G14)</f>
        <v>35.666666666666664</v>
      </c>
      <c r="H15" s="33">
        <f>IFERROR(AVERAGEIFS(LME_historicals[Copper],LME_historicals[Date],"&gt;="&amp;'18650 LME &amp; FX Adjustment'!$D15,LME_historicals[Date],"&lt;="&amp;'18650 LME &amp; FX Adjustment'!$E15,LME_historicals[Actual or Forecast],"Actual"),H14)</f>
        <v>5.7212777777777779</v>
      </c>
      <c r="I15" s="33">
        <f>IFERROR(AVERAGEIFS(LME_historicals[Aluminum],LME_historicals[Date],"&gt;="&amp;'18650 LME &amp; FX Adjustment'!$D15,LME_historicals[Date],"&lt;="&amp;'18650 LME &amp; FX Adjustment'!$E15,LME_historicals[Actual or Forecast],"Actual"),I14)</f>
        <v>1.7547777777777778</v>
      </c>
      <c r="J15" s="33">
        <f>IFERROR(AVERAGEIFS(DailyFXHistoricals[USD/JPY],DailyFXHistoricals[Date],"&gt;="&amp;'18650 LME &amp; FX Adjustment'!$D15,DailyFXHistoricals[Date],"&lt;="&amp;'18650 LME &amp; FX Adjustment'!$E15,DailyFXHistoricals[Actual or Forecast],"Actual"),J14)</f>
        <v>106.76032136363636</v>
      </c>
      <c r="K15" t="s">
        <v>87</v>
      </c>
    </row>
    <row r="16" spans="2:35">
      <c r="B16" t="s">
        <v>61</v>
      </c>
      <c r="C16">
        <v>2021</v>
      </c>
      <c r="D16" s="13">
        <f t="shared" si="1"/>
        <v>44075</v>
      </c>
      <c r="E16" s="13">
        <f t="shared" si="2"/>
        <v>44163</v>
      </c>
      <c r="F16" s="33">
        <f>IFERROR(AVERAGEIFS(LME_historicals[Nickel],LME_historicals[Date],"&gt;="&amp;'18650 LME &amp; FX Adjustment'!$D16,LME_historicals[Date],"&lt;="&amp;'18650 LME &amp; FX Adjustment'!$E16,LME_historicals[Actual or Forecast],"Actual"),F15)</f>
        <v>17.998888888888885</v>
      </c>
      <c r="G16" s="33">
        <f>IFERROR(AVERAGEIFS(LME_historicals[Cobalt],LME_historicals[Date],"&gt;="&amp;'18650 LME &amp; FX Adjustment'!$D16,LME_historicals[Date],"&lt;="&amp;'18650 LME &amp; FX Adjustment'!$E16,LME_historicals[Actual or Forecast],"Actual"),G15)</f>
        <v>35.666666666666664</v>
      </c>
      <c r="H16" s="33">
        <f>IFERROR(AVERAGEIFS(LME_historicals[Copper],LME_historicals[Date],"&gt;="&amp;'18650 LME &amp; FX Adjustment'!$D16,LME_historicals[Date],"&lt;="&amp;'18650 LME &amp; FX Adjustment'!$E16,LME_historicals[Actual or Forecast],"Actual"),H15)</f>
        <v>5.7212777777777779</v>
      </c>
      <c r="I16" s="33">
        <f>IFERROR(AVERAGEIFS(LME_historicals[Aluminum],LME_historicals[Date],"&gt;="&amp;'18650 LME &amp; FX Adjustment'!$D16,LME_historicals[Date],"&lt;="&amp;'18650 LME &amp; FX Adjustment'!$E16,LME_historicals[Actual or Forecast],"Actual"),I15)</f>
        <v>1.7547777777777778</v>
      </c>
      <c r="J16" s="33">
        <f>IFERROR(AVERAGEIFS(DailyFXHistoricals[USD/JPY],DailyFXHistoricals[Date],"&gt;="&amp;'18650 LME &amp; FX Adjustment'!$D16,DailyFXHistoricals[Date],"&lt;="&amp;'18650 LME &amp; FX Adjustment'!$E16,DailyFXHistoricals[Actual or Forecast],"Actual"),J15)</f>
        <v>106.76032136363636</v>
      </c>
      <c r="K16" t="s">
        <v>87</v>
      </c>
    </row>
    <row r="17" spans="1:26">
      <c r="B17" t="s">
        <v>62</v>
      </c>
      <c r="C17">
        <v>2021</v>
      </c>
      <c r="D17" s="13">
        <f t="shared" si="1"/>
        <v>44166</v>
      </c>
      <c r="E17" s="13">
        <f t="shared" si="2"/>
        <v>44255</v>
      </c>
      <c r="F17" s="33">
        <f>IFERROR(AVERAGEIFS(LME_historicals[Nickel],LME_historicals[Date],"&gt;="&amp;'18650 LME &amp; FX Adjustment'!$D17,LME_historicals[Date],"&lt;="&amp;'18650 LME &amp; FX Adjustment'!$E17,LME_historicals[Actual or Forecast],"Actual"),F16)</f>
        <v>17.998888888888885</v>
      </c>
      <c r="G17" s="33">
        <f>IFERROR(AVERAGEIFS(LME_historicals[Cobalt],LME_historicals[Date],"&gt;="&amp;'18650 LME &amp; FX Adjustment'!$D17,LME_historicals[Date],"&lt;="&amp;'18650 LME &amp; FX Adjustment'!$E17,LME_historicals[Actual or Forecast],"Actual"),G16)</f>
        <v>35.666666666666664</v>
      </c>
      <c r="H17" s="33">
        <f>IFERROR(AVERAGEIFS(LME_historicals[Copper],LME_historicals[Date],"&gt;="&amp;'18650 LME &amp; FX Adjustment'!$D17,LME_historicals[Date],"&lt;="&amp;'18650 LME &amp; FX Adjustment'!$E17,LME_historicals[Actual or Forecast],"Actual"),H16)</f>
        <v>5.7212777777777779</v>
      </c>
      <c r="I17" s="33">
        <f>IFERROR(AVERAGEIFS(LME_historicals[Aluminum],LME_historicals[Date],"&gt;="&amp;'18650 LME &amp; FX Adjustment'!$D17,LME_historicals[Date],"&lt;="&amp;'18650 LME &amp; FX Adjustment'!$E17,LME_historicals[Actual or Forecast],"Actual"),I16)</f>
        <v>1.7547777777777778</v>
      </c>
      <c r="J17" s="33">
        <f>IFERROR(AVERAGEIFS(DailyFXHistoricals[USD/JPY],DailyFXHistoricals[Date],"&gt;="&amp;'18650 LME &amp; FX Adjustment'!$D17,DailyFXHistoricals[Date],"&lt;="&amp;'18650 LME &amp; FX Adjustment'!$E17,DailyFXHistoricals[Actual or Forecast],"Actual"),J16)</f>
        <v>106.76032136363636</v>
      </c>
      <c r="K17" t="s">
        <v>87</v>
      </c>
    </row>
    <row r="18" spans="1:26">
      <c r="B18" t="s">
        <v>63</v>
      </c>
      <c r="C18">
        <v>2021</v>
      </c>
      <c r="D18" s="13">
        <f t="shared" si="1"/>
        <v>44256</v>
      </c>
      <c r="E18" s="13">
        <f t="shared" si="2"/>
        <v>44344</v>
      </c>
      <c r="F18" s="33">
        <f>IFERROR(AVERAGEIFS(LME_historicals[Nickel],LME_historicals[Date],"&gt;="&amp;'18650 LME &amp; FX Adjustment'!$D18,LME_historicals[Date],"&lt;="&amp;'18650 LME &amp; FX Adjustment'!$E18,LME_historicals[Actual or Forecast],"Actual"),F17)</f>
        <v>17.998888888888885</v>
      </c>
      <c r="G18" s="33">
        <f>IFERROR(AVERAGEIFS(LME_historicals[Cobalt],LME_historicals[Date],"&gt;="&amp;'18650 LME &amp; FX Adjustment'!$D18,LME_historicals[Date],"&lt;="&amp;'18650 LME &amp; FX Adjustment'!$E18,LME_historicals[Actual or Forecast],"Actual"),G17)</f>
        <v>35.666666666666664</v>
      </c>
      <c r="H18" s="33">
        <f>IFERROR(AVERAGEIFS(LME_historicals[Copper],LME_historicals[Date],"&gt;="&amp;'18650 LME &amp; FX Adjustment'!$D18,LME_historicals[Date],"&lt;="&amp;'18650 LME &amp; FX Adjustment'!$E18,LME_historicals[Actual or Forecast],"Actual"),H17)</f>
        <v>5.7212777777777779</v>
      </c>
      <c r="I18" s="33">
        <f>IFERROR(AVERAGEIFS(LME_historicals[Aluminum],LME_historicals[Date],"&gt;="&amp;'18650 LME &amp; FX Adjustment'!$D18,LME_historicals[Date],"&lt;="&amp;'18650 LME &amp; FX Adjustment'!$E18,LME_historicals[Actual or Forecast],"Actual"),I17)</f>
        <v>1.7547777777777778</v>
      </c>
      <c r="J18" s="33">
        <f>IFERROR(AVERAGEIFS(DailyFXHistoricals[USD/JPY],DailyFXHistoricals[Date],"&gt;="&amp;'18650 LME &amp; FX Adjustment'!$D18,DailyFXHistoricals[Date],"&lt;="&amp;'18650 LME &amp; FX Adjustment'!$E18,DailyFXHistoricals[Actual or Forecast],"Actual"),J17)</f>
        <v>106.76032136363636</v>
      </c>
      <c r="K18" t="s">
        <v>87</v>
      </c>
    </row>
    <row r="19" spans="1:26">
      <c r="X19" s="103"/>
      <c r="Y19" s="103"/>
      <c r="Z19" s="103"/>
    </row>
    <row r="21" spans="1:26">
      <c r="M21" t="s">
        <v>87</v>
      </c>
      <c r="N21" t="s">
        <v>87</v>
      </c>
      <c r="O21" t="s">
        <v>87</v>
      </c>
      <c r="P21" t="s">
        <v>87</v>
      </c>
      <c r="Q21" t="s">
        <v>87</v>
      </c>
      <c r="R21" t="s">
        <v>87</v>
      </c>
      <c r="S21" t="s">
        <v>87</v>
      </c>
      <c r="T21" t="s">
        <v>87</v>
      </c>
      <c r="U21" t="s">
        <v>87</v>
      </c>
      <c r="V21" t="s">
        <v>87</v>
      </c>
    </row>
    <row r="22" spans="1:26">
      <c r="B22" s="11" t="s">
        <v>56</v>
      </c>
      <c r="C22" s="11"/>
      <c r="D22" s="103"/>
      <c r="E22" s="11"/>
      <c r="F22" s="11"/>
      <c r="G22" t="s">
        <v>57</v>
      </c>
      <c r="H22" t="s">
        <v>58</v>
      </c>
      <c r="I22" t="s">
        <v>59</v>
      </c>
      <c r="J22" t="s">
        <v>40</v>
      </c>
      <c r="K22" t="s">
        <v>41</v>
      </c>
      <c r="L22" t="s">
        <v>42</v>
      </c>
      <c r="M22" t="s">
        <v>43</v>
      </c>
      <c r="N22" t="s">
        <v>44</v>
      </c>
      <c r="O22" t="s">
        <v>45</v>
      </c>
      <c r="P22" t="s">
        <v>46</v>
      </c>
      <c r="Q22" t="s">
        <v>47</v>
      </c>
      <c r="R22" t="s">
        <v>48</v>
      </c>
      <c r="S22" t="s">
        <v>60</v>
      </c>
      <c r="T22" t="s">
        <v>61</v>
      </c>
      <c r="U22" t="s">
        <v>62</v>
      </c>
      <c r="V22" t="s">
        <v>63</v>
      </c>
    </row>
    <row r="23" spans="1:26">
      <c r="B23" s="11" t="s">
        <v>64</v>
      </c>
      <c r="C23" s="11"/>
      <c r="E23" s="11"/>
      <c r="F23" s="11"/>
      <c r="G23">
        <v>2018</v>
      </c>
      <c r="H23">
        <v>2018</v>
      </c>
      <c r="I23">
        <v>2018</v>
      </c>
      <c r="J23">
        <v>2018</v>
      </c>
      <c r="K23">
        <v>2019</v>
      </c>
      <c r="L23">
        <v>2019</v>
      </c>
      <c r="M23">
        <v>2019</v>
      </c>
      <c r="N23">
        <v>2019</v>
      </c>
      <c r="O23">
        <v>2020</v>
      </c>
      <c r="P23">
        <v>2020</v>
      </c>
      <c r="Q23">
        <v>2020</v>
      </c>
      <c r="R23">
        <v>2020</v>
      </c>
      <c r="S23">
        <v>2021</v>
      </c>
      <c r="T23">
        <v>2021</v>
      </c>
      <c r="U23">
        <v>2021</v>
      </c>
      <c r="V23">
        <v>2021</v>
      </c>
    </row>
    <row r="24" spans="1:26">
      <c r="B24" s="11" t="s">
        <v>65</v>
      </c>
      <c r="C24" s="11"/>
      <c r="D24" s="104"/>
      <c r="E24" s="11"/>
      <c r="F24" s="11"/>
      <c r="G24" s="13">
        <f t="shared" ref="G24:J25" si="3">EDATE(H24,-3)</f>
        <v>42887</v>
      </c>
      <c r="H24" s="13">
        <f t="shared" si="3"/>
        <v>42979</v>
      </c>
      <c r="I24" s="13">
        <f t="shared" si="3"/>
        <v>43070</v>
      </c>
      <c r="J24" s="13">
        <f t="shared" si="3"/>
        <v>43160</v>
      </c>
      <c r="K24" s="13">
        <v>43252</v>
      </c>
      <c r="L24" s="13">
        <v>43344</v>
      </c>
      <c r="M24" s="13">
        <v>43435</v>
      </c>
      <c r="N24" s="13">
        <f t="shared" ref="N24:V24" si="4">EDATE(M24,3)</f>
        <v>43525</v>
      </c>
      <c r="O24" s="13">
        <f t="shared" si="4"/>
        <v>43617</v>
      </c>
      <c r="P24" s="13">
        <f t="shared" si="4"/>
        <v>43709</v>
      </c>
      <c r="Q24" s="13">
        <f t="shared" si="4"/>
        <v>43800</v>
      </c>
      <c r="R24" s="13">
        <f t="shared" si="4"/>
        <v>43891</v>
      </c>
      <c r="S24" s="13">
        <f t="shared" si="4"/>
        <v>43983</v>
      </c>
      <c r="T24" s="13">
        <f t="shared" si="4"/>
        <v>44075</v>
      </c>
      <c r="U24" s="13">
        <f t="shared" si="4"/>
        <v>44166</v>
      </c>
      <c r="V24" s="13">
        <f t="shared" si="4"/>
        <v>44256</v>
      </c>
    </row>
    <row r="25" spans="1:26">
      <c r="B25" s="11" t="s">
        <v>66</v>
      </c>
      <c r="C25" s="11"/>
      <c r="D25" s="103"/>
      <c r="E25" s="11"/>
      <c r="F25" s="11"/>
      <c r="G25" s="13">
        <f t="shared" si="3"/>
        <v>42975</v>
      </c>
      <c r="H25" s="13">
        <f t="shared" si="3"/>
        <v>43067</v>
      </c>
      <c r="I25" s="13">
        <f t="shared" si="3"/>
        <v>43159</v>
      </c>
      <c r="J25" s="13">
        <f t="shared" si="3"/>
        <v>43251</v>
      </c>
      <c r="K25" s="13">
        <v>43343</v>
      </c>
      <c r="L25" s="13">
        <v>43434</v>
      </c>
      <c r="M25" s="13">
        <v>43524</v>
      </c>
      <c r="N25" s="127">
        <v>43616</v>
      </c>
      <c r="O25" s="13">
        <f t="shared" ref="O25:U25" si="5">EDATE(N25,3)</f>
        <v>43708</v>
      </c>
      <c r="P25" s="13">
        <f t="shared" si="5"/>
        <v>43799</v>
      </c>
      <c r="Q25" s="13">
        <f t="shared" si="5"/>
        <v>43890</v>
      </c>
      <c r="R25" s="13">
        <v>43982</v>
      </c>
      <c r="S25" s="13">
        <f t="shared" si="5"/>
        <v>44074</v>
      </c>
      <c r="T25" s="13">
        <f t="shared" si="5"/>
        <v>44165</v>
      </c>
      <c r="U25" s="13">
        <f t="shared" si="5"/>
        <v>44255</v>
      </c>
      <c r="V25" s="13">
        <v>44347</v>
      </c>
    </row>
    <row r="26" spans="1:26">
      <c r="A26" t="s">
        <v>35</v>
      </c>
      <c r="B26" s="11" t="s">
        <v>24</v>
      </c>
      <c r="C26" s="11"/>
      <c r="E26" s="11"/>
      <c r="F26" s="11"/>
      <c r="G26" s="33">
        <f>AVERAGEIFS(LME_historicals[Nickel],LME_historicals[Date],"&gt;="&amp;'18650 LME &amp; FX Adjustment'!G$24,LME_historicals[Date],"&lt;="&amp;'18650 LME &amp; FX Adjustment'!G$25,LME_historicals[Actual or Forecast],"Actual")</f>
        <v>9.6684677419354816</v>
      </c>
      <c r="H26" s="33">
        <f>AVERAGEIFS(LME_historicals[Nickel],LME_historicals[Date],"&gt;="&amp;'18650 LME &amp; FX Adjustment'!H$24,LME_historicals[Date],"&lt;="&amp;'18650 LME &amp; FX Adjustment'!H$25,LME_historicals[Actual or Forecast],"Actual")</f>
        <v>11.528492063492068</v>
      </c>
      <c r="I26" s="33">
        <f>AVERAGEIFS(LME_historicals[Nickel],LME_historicals[Date],"&gt;="&amp;'18650 LME &amp; FX Adjustment'!I$24,LME_historicals[Date],"&lt;="&amp;'18650 LME &amp; FX Adjustment'!I$25,LME_historicals[Actual or Forecast],"Actual")</f>
        <v>12.65040983606557</v>
      </c>
      <c r="J26" s="33">
        <f>AVERAGEIFS(LME_historicals[Nickel],LME_historicals[Date],"&gt;="&amp;'18650 LME &amp; FX Adjustment'!J$24,LME_historicals[Date],"&lt;="&amp;'18650 LME &amp; FX Adjustment'!J$25,LME_historicals[Actual or Forecast],"Actual")</f>
        <v>13.897580645161293</v>
      </c>
      <c r="K26" s="33">
        <f>AVERAGEIFS(LME_historicals[Nickel],LME_historicals[Date],"&gt;="&amp;'18650 LME &amp; FX Adjustment'!K$24,LME_historicals[Date],"&lt;="&amp;'18650 LME &amp; FX Adjustment'!K$25,LME_historicals[Actual or Forecast],"Actual")</f>
        <v>14.089846153846151</v>
      </c>
      <c r="L26" s="33">
        <f>AVERAGEIFS(LME_historicals[Nickel],LME_historicals[Date],"&gt;="&amp;'18650 LME &amp; FX Adjustment'!L$24,LME_historicals[Date],"&lt;="&amp;'18650 LME &amp; FX Adjustment'!L$25,LME_historicals[Actual or Forecast],"Actual")</f>
        <v>12.025307692307694</v>
      </c>
      <c r="M26" s="33">
        <f>IFERROR(AVERAGEIFS(LME_historicals[Nickel],LME_historicals[Date],"&gt;="&amp;'18650 LME &amp; FX Adjustment'!M$24,LME_historicals[Date],"&lt;="&amp;'18650 LME &amp; FX Adjustment'!M$25,LME_historicals[Actual or Forecast],"Actual"),L26)</f>
        <v>11.654016393442625</v>
      </c>
      <c r="N26" s="33">
        <f>IFERROR(AVERAGEIFS(LME_historicals[Nickel],LME_historicals[Date],"&gt;="&amp;'18650 LME &amp; FX Adjustment'!N$24,LME_historicals[Date],"&lt;="&amp;'18650 LME &amp; FX Adjustment'!N$25,LME_historicals[Actual or Forecast],"Actual"),M26)</f>
        <v>12.622903225806448</v>
      </c>
      <c r="O26" s="33">
        <f>IFERROR(AVERAGEIFS(LME_historicals[Nickel],LME_historicals[Date],"&gt;="&amp;'18650 LME &amp; FX Adjustment'!O$24,LME_historicals[Date],"&lt;="&amp;'18650 LME &amp; FX Adjustment'!O$25,LME_historicals[Actual or Forecast],"Actual"),N26)</f>
        <v>13.724375</v>
      </c>
      <c r="P26" s="33">
        <f>IFERROR(AVERAGEIFS(LME_historicals[Nickel],LME_historicals[Date],"&gt;="&amp;'18650 LME &amp; FX Adjustment'!P$24,LME_historicals[Date],"&lt;="&amp;'18650 LME &amp; FX Adjustment'!P$25,LME_historicals[Actual or Forecast],"Actual"),O26)</f>
        <v>17.998888888888885</v>
      </c>
      <c r="Q26" s="33">
        <f>IFERROR(AVERAGEIFS(LME_historicals[Nickel],LME_historicals[Date],"&gt;="&amp;'18650 LME &amp; FX Adjustment'!Q$24,LME_historicals[Date],"&lt;="&amp;'18650 LME &amp; FX Adjustment'!Q$25,LME_historicals[Actual or Forecast],"Actual"),P26)</f>
        <v>17.998888888888885</v>
      </c>
      <c r="R26" s="33">
        <f>IFERROR(AVERAGEIFS(LME_historicals[Nickel],LME_historicals[Date],"&gt;="&amp;'18650 LME &amp; FX Adjustment'!R$24,LME_historicals[Date],"&lt;="&amp;'18650 LME &amp; FX Adjustment'!R$25,LME_historicals[Actual or Forecast],"Actual"),Q26)</f>
        <v>17.998888888888885</v>
      </c>
      <c r="S26" s="33">
        <f>IFERROR(AVERAGEIFS(LME_historicals[Nickel],LME_historicals[Date],"&gt;="&amp;'18650 LME &amp; FX Adjustment'!S$24,LME_historicals[Date],"&lt;="&amp;'18650 LME &amp; FX Adjustment'!S$25,LME_historicals[Actual or Forecast],"Actual"),R26)</f>
        <v>17.998888888888885</v>
      </c>
      <c r="T26" s="33">
        <f>IFERROR(AVERAGEIFS(LME_historicals[Nickel],LME_historicals[Date],"&gt;="&amp;'18650 LME &amp; FX Adjustment'!T$24,LME_historicals[Date],"&lt;="&amp;'18650 LME &amp; FX Adjustment'!T$25,LME_historicals[Actual or Forecast],"Actual"),S26)</f>
        <v>17.998888888888885</v>
      </c>
      <c r="U26" s="33">
        <f>IFERROR(AVERAGEIFS(LME_historicals[Nickel],LME_historicals[Date],"&gt;="&amp;'18650 LME &amp; FX Adjustment'!U$24,LME_historicals[Date],"&lt;="&amp;'18650 LME &amp; FX Adjustment'!U$25,LME_historicals[Actual or Forecast],"Actual"),T26)</f>
        <v>17.998888888888885</v>
      </c>
      <c r="V26" s="33">
        <f>IFERROR(AVERAGEIFS(LME_historicals[Nickel],LME_historicals[Date],"&gt;="&amp;'18650 LME &amp; FX Adjustment'!V$24,LME_historicals[Date],"&lt;="&amp;'18650 LME &amp; FX Adjustment'!V$25,LME_historicals[Actual or Forecast],"Actual"),U26)</f>
        <v>17.998888888888885</v>
      </c>
    </row>
    <row r="27" spans="1:26">
      <c r="A27" t="s">
        <v>35</v>
      </c>
      <c r="B27" s="11" t="s">
        <v>25</v>
      </c>
      <c r="C27" s="11"/>
      <c r="E27" s="11"/>
      <c r="F27" s="11"/>
      <c r="G27" s="33">
        <f>AVERAGEIFS(LME_historicals[Cobalt],LME_historicals[Date],"&gt;="&amp;'18650 LME &amp; FX Adjustment'!G$24,LME_historicals[Date],"&lt;="&amp;'18650 LME &amp; FX Adjustment'!G$25,LME_historicals[Actual or Forecast],"Actual")</f>
        <v>58.123467741935478</v>
      </c>
      <c r="H27" s="33">
        <f>AVERAGEIFS(LME_historicals[Cobalt],LME_historicals[Date],"&gt;="&amp;'18650 LME &amp; FX Adjustment'!H$24,LME_historicals[Date],"&lt;="&amp;'18650 LME &amp; FX Adjustment'!H$25,LME_historicals[Actual or Forecast],"Actual")</f>
        <v>60.685714285714283</v>
      </c>
      <c r="I27" s="33">
        <f>AVERAGEIFS(LME_historicals[Cobalt],LME_historicals[Date],"&gt;="&amp;'18650 LME &amp; FX Adjustment'!I$24,LME_historicals[Date],"&lt;="&amp;'18650 LME &amp; FX Adjustment'!I$25,LME_historicals[Actual or Forecast],"Actual")</f>
        <v>77.249180327868856</v>
      </c>
      <c r="J27" s="33">
        <f>AVERAGEIFS(LME_historicals[Cobalt],LME_historicals[Date],"&gt;="&amp;'18650 LME &amp; FX Adjustment'!J$24,LME_historicals[Date],"&lt;="&amp;'18650 LME &amp; FX Adjustment'!J$25,LME_historicals[Actual or Forecast],"Actual")</f>
        <v>89.75</v>
      </c>
      <c r="K27" s="33">
        <f>AVERAGEIFS(LME_historicals[Cobalt],LME_historicals[Date],"&gt;="&amp;'18650 LME &amp; FX Adjustment'!K$24,LME_historicals[Date],"&lt;="&amp;'18650 LME &amp; FX Adjustment'!K$25,LME_historicals[Actual or Forecast],"Actual")</f>
        <v>71.918461538461543</v>
      </c>
      <c r="L27" s="33">
        <f>AVERAGEIFS(LME_historicals[Cobalt],LME_historicals[Date],"&gt;="&amp;'18650 LME &amp; FX Adjustment'!L$24,LME_historicals[Date],"&lt;="&amp;'18650 LME &amp; FX Adjustment'!L$25,LME_historicals[Actual or Forecast],"Actual")</f>
        <v>58.180923076923079</v>
      </c>
      <c r="M27" s="33">
        <f>IFERROR(AVERAGEIFS(LME_historicals[Cobalt],LME_historicals[Date],"&gt;="&amp;'18650 LME &amp; FX Adjustment'!M$24,LME_historicals[Date],"&lt;="&amp;'18650 LME &amp; FX Adjustment'!M$25,LME_historicals[Actual or Forecast],"Actual"),L27)</f>
        <v>42.032786885245905</v>
      </c>
      <c r="N27" s="33">
        <f>IFERROR(AVERAGEIFS(LME_historicals[Cobalt],LME_historicals[Date],"&gt;="&amp;'18650 LME &amp; FX Adjustment'!N$24,LME_historicals[Date],"&lt;="&amp;'18650 LME &amp; FX Adjustment'!N$25,LME_historicals[Actual or Forecast],"Actual"),M27)</f>
        <v>33.275000000000006</v>
      </c>
      <c r="O27" s="33">
        <f>IFERROR(AVERAGEIFS(LME_historicals[Cobalt],LME_historicals[Date],"&gt;="&amp;'18650 LME &amp; FX Adjustment'!O$24,LME_historicals[Date],"&lt;="&amp;'18650 LME &amp; FX Adjustment'!O$25,LME_historicals[Actual or Forecast],"Actual"),N27)</f>
        <v>29.026562499999997</v>
      </c>
      <c r="P27" s="33">
        <f>IFERROR(AVERAGEIFS(LME_historicals[Cobalt],LME_historicals[Date],"&gt;="&amp;'18650 LME &amp; FX Adjustment'!P$24,LME_historicals[Date],"&lt;="&amp;'18650 LME &amp; FX Adjustment'!P$25,LME_historicals[Actual or Forecast],"Actual"),O27)</f>
        <v>35.666666666666664</v>
      </c>
      <c r="Q27" s="33">
        <f>IFERROR(AVERAGEIFS(LME_historicals[Cobalt],LME_historicals[Date],"&gt;="&amp;'18650 LME &amp; FX Adjustment'!Q$24,LME_historicals[Date],"&lt;="&amp;'18650 LME &amp; FX Adjustment'!Q$25,LME_historicals[Actual or Forecast],"Actual"),P27)</f>
        <v>35.666666666666664</v>
      </c>
      <c r="R27" s="33">
        <f>IFERROR(AVERAGEIFS(LME_historicals[Cobalt],LME_historicals[Date],"&gt;="&amp;'18650 LME &amp; FX Adjustment'!R$24,LME_historicals[Date],"&lt;="&amp;'18650 LME &amp; FX Adjustment'!R$25,LME_historicals[Actual or Forecast],"Actual"),Q27)</f>
        <v>35.666666666666664</v>
      </c>
      <c r="S27" s="33">
        <f>IFERROR(AVERAGEIFS(LME_historicals[Cobalt],LME_historicals[Date],"&gt;="&amp;'18650 LME &amp; FX Adjustment'!S$24,LME_historicals[Date],"&lt;="&amp;'18650 LME &amp; FX Adjustment'!S$25,LME_historicals[Actual or Forecast],"Actual"),R27)</f>
        <v>35.666666666666664</v>
      </c>
      <c r="T27" s="33">
        <f>IFERROR(AVERAGEIFS(LME_historicals[Cobalt],LME_historicals[Date],"&gt;="&amp;'18650 LME &amp; FX Adjustment'!T$24,LME_historicals[Date],"&lt;="&amp;'18650 LME &amp; FX Adjustment'!T$25,LME_historicals[Actual or Forecast],"Actual"),S27)</f>
        <v>35.666666666666664</v>
      </c>
      <c r="U27" s="33">
        <f>IFERROR(AVERAGEIFS(LME_historicals[Cobalt],LME_historicals[Date],"&gt;="&amp;'18650 LME &amp; FX Adjustment'!U$24,LME_historicals[Date],"&lt;="&amp;'18650 LME &amp; FX Adjustment'!U$25,LME_historicals[Actual or Forecast],"Actual"),T27)</f>
        <v>35.666666666666664</v>
      </c>
      <c r="V27" s="33">
        <f>IFERROR(AVERAGEIFS(LME_historicals[Cobalt],LME_historicals[Date],"&gt;="&amp;'18650 LME &amp; FX Adjustment'!V$24,LME_historicals[Date],"&lt;="&amp;'18650 LME &amp; FX Adjustment'!V$25,LME_historicals[Actual or Forecast],"Actual"),U27)</f>
        <v>35.666666666666664</v>
      </c>
    </row>
    <row r="28" spans="1:26">
      <c r="A28" t="s">
        <v>35</v>
      </c>
      <c r="B28" s="11" t="s">
        <v>27</v>
      </c>
      <c r="C28" s="11"/>
      <c r="D28" s="103"/>
      <c r="E28" s="11"/>
      <c r="F28" s="11"/>
      <c r="G28" s="33">
        <f>AVERAGEIFS(LME_historicals[Copper],LME_historicals[Date],"&gt;="&amp;'18650 LME &amp; FX Adjustment'!G$24,LME_historicals[Date],"&lt;="&amp;'18650 LME &amp; FX Adjustment'!G$25,LME_historicals[Actual or Forecast],"Actual")</f>
        <v>6.0179838709677416</v>
      </c>
      <c r="H28" s="33">
        <f>AVERAGEIFS(LME_historicals[Copper],LME_historicals[Date],"&gt;="&amp;'18650 LME &amp; FX Adjustment'!H$24,LME_historicals[Date],"&lt;="&amp;'18650 LME &amp; FX Adjustment'!H$25,LME_historicals[Actual or Forecast],"Actual")</f>
        <v>6.7370555555555551</v>
      </c>
      <c r="I28" s="33">
        <f>AVERAGEIFS(LME_historicals[Copper],LME_historicals[Date],"&gt;="&amp;'18650 LME &amp; FX Adjustment'!I$24,LME_historicals[Date],"&lt;="&amp;'18650 LME &amp; FX Adjustment'!I$25,LME_historicals[Actual or Forecast],"Actual")</f>
        <v>6.9676147540983608</v>
      </c>
      <c r="J28" s="33">
        <f>AVERAGEIFS(LME_historicals[Copper],LME_historicals[Date],"&gt;="&amp;'18650 LME &amp; FX Adjustment'!J$24,LME_historicals[Date],"&lt;="&amp;'18650 LME &amp; FX Adjustment'!J$25,LME_historicals[Actual or Forecast],"Actual")</f>
        <v>6.8183709677419353</v>
      </c>
      <c r="K28" s="33">
        <f>AVERAGEIFS(LME_historicals[Copper],LME_historicals[Date],"&gt;="&amp;'18650 LME &amp; FX Adjustment'!K$24,LME_historicals[Date],"&lt;="&amp;'18650 LME &amp; FX Adjustment'!K$25,LME_historicals[Actual or Forecast],"Actual")</f>
        <v>6.4059230769230791</v>
      </c>
      <c r="L28" s="33">
        <f>AVERAGEIFS(LME_historicals[Copper],LME_historicals[Date],"&gt;="&amp;'18650 LME &amp; FX Adjustment'!L$24,LME_historicals[Date],"&lt;="&amp;'18650 LME &amp; FX Adjustment'!L$25,LME_historicals[Actual or Forecast],"Actual")</f>
        <v>6.1478769230769199</v>
      </c>
      <c r="M28" s="33">
        <f>IFERROR(AVERAGEIFS(LME_historicals[Copper],LME_historicals[Date],"&gt;="&amp;'18650 LME &amp; FX Adjustment'!M$24,LME_historicals[Date],"&lt;="&amp;'18650 LME &amp; FX Adjustment'!M$25,LME_historicals[Actual or Forecast],"Actual"),L28)</f>
        <v>6.0960409836065566</v>
      </c>
      <c r="N28" s="33">
        <f>IFERROR(AVERAGEIFS(LME_historicals[Copper],LME_historicals[Date],"&gt;="&amp;'18650 LME &amp; FX Adjustment'!N$24,LME_historicals[Date],"&lt;="&amp;'18650 LME &amp; FX Adjustment'!N$25,LME_historicals[Actual or Forecast],"Actual"),M28)</f>
        <v>6.3059354838709698</v>
      </c>
      <c r="O28" s="33">
        <f>IFERROR(AVERAGEIFS(LME_historicals[Copper],LME_historicals[Date],"&gt;="&amp;'18650 LME &amp; FX Adjustment'!O$24,LME_historicals[Date],"&lt;="&amp;'18650 LME &amp; FX Adjustment'!O$25,LME_historicals[Actual or Forecast],"Actual"),N28)</f>
        <v>5.8414453124999985</v>
      </c>
      <c r="P28" s="33">
        <f>IFERROR(AVERAGEIFS(LME_historicals[Copper],LME_historicals[Date],"&gt;="&amp;'18650 LME &amp; FX Adjustment'!P$24,LME_historicals[Date],"&lt;="&amp;'18650 LME &amp; FX Adjustment'!P$25,LME_historicals[Actual or Forecast],"Actual"),O28)</f>
        <v>5.7212777777777779</v>
      </c>
      <c r="Q28" s="33">
        <f>IFERROR(AVERAGEIFS(LME_historicals[Copper],LME_historicals[Date],"&gt;="&amp;'18650 LME &amp; FX Adjustment'!Q$24,LME_historicals[Date],"&lt;="&amp;'18650 LME &amp; FX Adjustment'!Q$25,LME_historicals[Actual or Forecast],"Actual"),P28)</f>
        <v>5.7212777777777779</v>
      </c>
      <c r="R28" s="33">
        <f>IFERROR(AVERAGEIFS(LME_historicals[Copper],LME_historicals[Date],"&gt;="&amp;'18650 LME &amp; FX Adjustment'!R$24,LME_historicals[Date],"&lt;="&amp;'18650 LME &amp; FX Adjustment'!R$25,LME_historicals[Actual or Forecast],"Actual"),Q28)</f>
        <v>5.7212777777777779</v>
      </c>
      <c r="S28" s="33">
        <f>IFERROR(AVERAGEIFS(LME_historicals[Copper],LME_historicals[Date],"&gt;="&amp;'18650 LME &amp; FX Adjustment'!S$24,LME_historicals[Date],"&lt;="&amp;'18650 LME &amp; FX Adjustment'!S$25,LME_historicals[Actual or Forecast],"Actual"),R28)</f>
        <v>5.7212777777777779</v>
      </c>
      <c r="T28" s="33">
        <f>IFERROR(AVERAGEIFS(LME_historicals[Copper],LME_historicals[Date],"&gt;="&amp;'18650 LME &amp; FX Adjustment'!T$24,LME_historicals[Date],"&lt;="&amp;'18650 LME &amp; FX Adjustment'!T$25,LME_historicals[Actual or Forecast],"Actual"),S28)</f>
        <v>5.7212777777777779</v>
      </c>
      <c r="U28" s="33">
        <f>IFERROR(AVERAGEIFS(LME_historicals[Copper],LME_historicals[Date],"&gt;="&amp;'18650 LME &amp; FX Adjustment'!U$24,LME_historicals[Date],"&lt;="&amp;'18650 LME &amp; FX Adjustment'!U$25,LME_historicals[Actual or Forecast],"Actual"),T28)</f>
        <v>5.7212777777777779</v>
      </c>
      <c r="V28" s="33">
        <f>IFERROR(AVERAGEIFS(LME_historicals[Copper],LME_historicals[Date],"&gt;="&amp;'18650 LME &amp; FX Adjustment'!V$24,LME_historicals[Date],"&lt;="&amp;'18650 LME &amp; FX Adjustment'!V$25,LME_historicals[Actual or Forecast],"Actual"),U28)</f>
        <v>5.7212777777777779</v>
      </c>
    </row>
    <row r="29" spans="1:26">
      <c r="A29" t="s">
        <v>35</v>
      </c>
      <c r="B29" s="11" t="s">
        <v>28</v>
      </c>
      <c r="C29" s="104"/>
      <c r="E29" s="11"/>
      <c r="F29" s="11"/>
      <c r="G29" s="33">
        <f>AVERAGEIFS(LME_historicals[Aluminum],LME_historicals[Date],"&gt;="&amp;'18650 LME &amp; FX Adjustment'!G$24,LME_historicals[Date],"&lt;="&amp;'18650 LME &amp; FX Adjustment'!G$25,LME_historicals[Actual or Forecast],"Actual")</f>
        <v>1.9334112903225804</v>
      </c>
      <c r="H29" s="33">
        <f>AVERAGEIFS(LME_historicals[Aluminum],LME_historicals[Date],"&gt;="&amp;'18650 LME &amp; FX Adjustment'!H$24,LME_historicals[Date],"&lt;="&amp;'18650 LME &amp; FX Adjustment'!H$25,LME_historicals[Actual or Forecast],"Actual")</f>
        <v>2.1128015873015871</v>
      </c>
      <c r="I29" s="33">
        <f>AVERAGEIFS(LME_historicals[Aluminum],LME_historicals[Date],"&gt;="&amp;'18650 LME &amp; FX Adjustment'!I$24,LME_historicals[Date],"&lt;="&amp;'18650 LME &amp; FX Adjustment'!I$25,LME_historicals[Actual or Forecast],"Actual")</f>
        <v>2.1600245901639346</v>
      </c>
      <c r="J29" s="33">
        <f>AVERAGEIFS(LME_historicals[Aluminum],LME_historicals[Date],"&gt;="&amp;'18650 LME &amp; FX Adjustment'!J$24,LME_historicals[Date],"&lt;="&amp;'18650 LME &amp; FX Adjustment'!J$25,LME_historicals[Actual or Forecast],"Actual")</f>
        <v>2.2038145161290323</v>
      </c>
      <c r="K29" s="33">
        <f>AVERAGEIFS(LME_historicals[Aluminum],LME_historicals[Date],"&gt;="&amp;'18650 LME &amp; FX Adjustment'!K$24,LME_historicals[Date],"&lt;="&amp;'18650 LME &amp; FX Adjustment'!K$25,LME_historicals[Actual or Forecast],"Actual")</f>
        <v>2.1265153846153853</v>
      </c>
      <c r="L29" s="33">
        <f>AVERAGEIFS(LME_historicals[Aluminum],LME_historicals[Date],"&gt;="&amp;'18650 LME &amp; FX Adjustment'!L$24,LME_historicals[Date],"&lt;="&amp;'18650 LME &amp; FX Adjustment'!L$25,LME_historicals[Actual or Forecast],"Actual")</f>
        <v>1.9981</v>
      </c>
      <c r="M29" s="33">
        <f>IFERROR(AVERAGEIFS(LME_historicals[Aluminum],LME_historicals[Date],"&gt;="&amp;'18650 LME &amp; FX Adjustment'!M$24,LME_historicals[Date],"&lt;="&amp;'18650 LME &amp; FX Adjustment'!M$25,LME_historicals[Actual or Forecast],"Actual"),L29)</f>
        <v>1.8770163934426232</v>
      </c>
      <c r="N29" s="33">
        <f>IFERROR(AVERAGEIFS(LME_historicals[Aluminum],LME_historicals[Date],"&gt;="&amp;'18650 LME &amp; FX Adjustment'!N$24,LME_historicals[Date],"&lt;="&amp;'18650 LME &amp; FX Adjustment'!N$25,LME_historicals[Actual or Forecast],"Actual"),M29)</f>
        <v>1.8319112903225803</v>
      </c>
      <c r="O29" s="33">
        <f>IFERROR(AVERAGEIFS(LME_historicals[Aluminum],LME_historicals[Date],"&gt;="&amp;'18650 LME &amp; FX Adjustment'!O$24,LME_historicals[Date],"&lt;="&amp;'18650 LME &amp; FX Adjustment'!O$25,LME_historicals[Actual or Forecast],"Actual"),N29)</f>
        <v>1.7636875000000003</v>
      </c>
      <c r="P29" s="33">
        <f>IFERROR(AVERAGEIFS(LME_historicals[Aluminum],LME_historicals[Date],"&gt;="&amp;'18650 LME &amp; FX Adjustment'!P$24,LME_historicals[Date],"&lt;="&amp;'18650 LME &amp; FX Adjustment'!P$25,LME_historicals[Actual or Forecast],"Actual"),O29)</f>
        <v>1.7547777777777778</v>
      </c>
      <c r="Q29" s="33">
        <f>IFERROR(AVERAGEIFS(LME_historicals[Aluminum],LME_historicals[Date],"&gt;="&amp;'18650 LME &amp; FX Adjustment'!Q$24,LME_historicals[Date],"&lt;="&amp;'18650 LME &amp; FX Adjustment'!Q$25,LME_historicals[Actual or Forecast],"Actual"),P29)</f>
        <v>1.7547777777777778</v>
      </c>
      <c r="R29" s="33">
        <f>IFERROR(AVERAGEIFS(LME_historicals[Aluminum],LME_historicals[Date],"&gt;="&amp;'18650 LME &amp; FX Adjustment'!R$24,LME_historicals[Date],"&lt;="&amp;'18650 LME &amp; FX Adjustment'!R$25,LME_historicals[Actual or Forecast],"Actual"),Q29)</f>
        <v>1.7547777777777778</v>
      </c>
      <c r="S29" s="33">
        <f>IFERROR(AVERAGEIFS(LME_historicals[Aluminum],LME_historicals[Date],"&gt;="&amp;'18650 LME &amp; FX Adjustment'!S$24,LME_historicals[Date],"&lt;="&amp;'18650 LME &amp; FX Adjustment'!S$25,LME_historicals[Actual or Forecast],"Actual"),R29)</f>
        <v>1.7547777777777778</v>
      </c>
      <c r="T29" s="33">
        <f>IFERROR(AVERAGEIFS(LME_historicals[Aluminum],LME_historicals[Date],"&gt;="&amp;'18650 LME &amp; FX Adjustment'!T$24,LME_historicals[Date],"&lt;="&amp;'18650 LME &amp; FX Adjustment'!T$25,LME_historicals[Actual or Forecast],"Actual"),S29)</f>
        <v>1.7547777777777778</v>
      </c>
      <c r="U29" s="33">
        <f>IFERROR(AVERAGEIFS(LME_historicals[Aluminum],LME_historicals[Date],"&gt;="&amp;'18650 LME &amp; FX Adjustment'!U$24,LME_historicals[Date],"&lt;="&amp;'18650 LME &amp; FX Adjustment'!U$25,LME_historicals[Actual or Forecast],"Actual"),T29)</f>
        <v>1.7547777777777778</v>
      </c>
      <c r="V29" s="33">
        <f>IFERROR(AVERAGEIFS(LME_historicals[Aluminum],LME_historicals[Date],"&gt;="&amp;'18650 LME &amp; FX Adjustment'!V$24,LME_historicals[Date],"&lt;="&amp;'18650 LME &amp; FX Adjustment'!V$25,LME_historicals[Actual or Forecast],"Actual"),U29)</f>
        <v>1.7547777777777778</v>
      </c>
    </row>
    <row r="30" spans="1:26">
      <c r="A30" t="s">
        <v>35</v>
      </c>
      <c r="B30" s="11" t="s">
        <v>79</v>
      </c>
      <c r="C30" s="11"/>
      <c r="E30" s="11"/>
      <c r="F30" s="11"/>
      <c r="G30" s="33">
        <f>AVERAGEIFS(DailyFXHistoricals[USD/JPY],DailyFXHistoricals[Date],"&gt;="&amp;'18650 LME &amp; FX Adjustment'!G$24,DailyFXHistoricals[Date],"&lt;="&amp;'18650 LME &amp; FX Adjustment'!G$25,DailyFXHistoricals[Actual or Forecast],"Actual")</f>
        <v>111.03053133707866</v>
      </c>
      <c r="H30" s="33">
        <f>AVERAGEIFS(DailyFXHistoricals[USD/JPY],DailyFXHistoricals[Date],"&gt;="&amp;'18650 LME &amp; FX Adjustment'!H$24,DailyFXHistoricals[Date],"&lt;="&amp;'18650 LME &amp; FX Adjustment'!H$25,DailyFXHistoricals[Actual or Forecast],"Actual")</f>
        <v>112.15106208988766</v>
      </c>
      <c r="I30" s="33">
        <f>AVERAGEIFS(DailyFXHistoricals[USD/JPY],DailyFXHistoricals[Date],"&gt;="&amp;'18650 LME &amp; FX Adjustment'!I$24,DailyFXHistoricals[Date],"&lt;="&amp;'18650 LME &amp; FX Adjustment'!I$25,DailyFXHistoricals[Actual or Forecast],"Actual")</f>
        <v>110.69998020000004</v>
      </c>
      <c r="J30" s="33">
        <f>AVERAGEIFS(DailyFXHistoricals[USD/JPY],DailyFXHistoricals[Date],"&gt;="&amp;'18650 LME &amp; FX Adjustment'!J$24,DailyFXHistoricals[Date],"&lt;="&amp;'18650 LME &amp; FX Adjustment'!J$25,DailyFXHistoricals[Actual or Forecast],"Actual")</f>
        <v>107.76106422826085</v>
      </c>
      <c r="K30" s="33">
        <f>AVERAGEIFS(DailyFXHistoricals[USD/JPY],DailyFXHistoricals[Date],"&gt;="&amp;'18650 LME &amp; FX Adjustment'!K$24,DailyFXHistoricals[Date],"&lt;="&amp;'18650 LME &amp; FX Adjustment'!K$25,DailyFXHistoricals[Actual or Forecast],"Actual")</f>
        <v>110.82656242391306</v>
      </c>
      <c r="L30" s="33">
        <f>AVERAGEIFS(DailyFXHistoricals[USD/JPY],DailyFXHistoricals[Date],"&gt;="&amp;'18650 LME &amp; FX Adjustment'!L$24,DailyFXHistoricals[Date],"&lt;="&amp;'18650 LME &amp; FX Adjustment'!L$25,DailyFXHistoricals[Actual or Forecast],"Actual")</f>
        <v>112.68556916483506</v>
      </c>
      <c r="M30" s="33">
        <f>IFERROR(AVERAGEIFS(DailyFXHistoricals[USD/JPY],DailyFXHistoricals[Date],"&gt;="&amp;'18650 LME &amp; FX Adjustment'!M$24,DailyFXHistoricals[Date],"&lt;="&amp;'18650 LME &amp; FX Adjustment'!M$25,DailyFXHistoricals[Actual or Forecast],"Actual"),L30)</f>
        <v>110.49813838888885</v>
      </c>
      <c r="N30" s="33">
        <f>IFERROR(AVERAGEIFS(DailyFXHistoricals[USD/JPY],DailyFXHistoricals[Date],"&gt;="&amp;'18650 LME &amp; FX Adjustment'!N$24,DailyFXHistoricals[Date],"&lt;="&amp;'18650 LME &amp; FX Adjustment'!N$25,DailyFXHistoricals[Actual or Forecast],"Actual"),M30)</f>
        <v>110.94384606521734</v>
      </c>
      <c r="O30" s="33">
        <f>IFERROR(AVERAGEIFS(DailyFXHistoricals[USD/JPY],DailyFXHistoricals[Date],"&gt;="&amp;'18650 LME &amp; FX Adjustment'!O$24,DailyFXHistoricals[Date],"&lt;="&amp;'18650 LME &amp; FX Adjustment'!O$25,DailyFXHistoricals[Actual or Forecast],"Actual"),N30)</f>
        <v>107.4952731847826</v>
      </c>
      <c r="P30" s="33">
        <f>IFERROR(AVERAGEIFS(DailyFXHistoricals[USD/JPY],DailyFXHistoricals[Date],"&gt;="&amp;'18650 LME &amp; FX Adjustment'!P$24,DailyFXHistoricals[Date],"&lt;="&amp;'18650 LME &amp; FX Adjustment'!P$25,DailyFXHistoricals[Actual or Forecast],"Actual"),O30)</f>
        <v>106.76032136363636</v>
      </c>
      <c r="Q30" s="33">
        <f>IFERROR(AVERAGEIFS(DailyFXHistoricals[USD/JPY],DailyFXHistoricals[Date],"&gt;="&amp;'18650 LME &amp; FX Adjustment'!Q$24,DailyFXHistoricals[Date],"&lt;="&amp;'18650 LME &amp; FX Adjustment'!Q$25,DailyFXHistoricals[Actual or Forecast],"Actual"),P30)</f>
        <v>106.76032136363636</v>
      </c>
      <c r="R30" s="33">
        <f>IFERROR(AVERAGEIFS(DailyFXHistoricals[USD/JPY],DailyFXHistoricals[Date],"&gt;="&amp;'18650 LME &amp; FX Adjustment'!R$24,DailyFXHistoricals[Date],"&lt;="&amp;'18650 LME &amp; FX Adjustment'!R$25,DailyFXHistoricals[Actual or Forecast],"Actual"),Q30)</f>
        <v>106.76032136363636</v>
      </c>
      <c r="S30" s="33">
        <f>IFERROR(AVERAGEIFS(DailyFXHistoricals[USD/JPY],DailyFXHistoricals[Date],"&gt;="&amp;'18650 LME &amp; FX Adjustment'!S$24,DailyFXHistoricals[Date],"&lt;="&amp;'18650 LME &amp; FX Adjustment'!S$25,DailyFXHistoricals[Actual or Forecast],"Actual"),R30)</f>
        <v>106.76032136363636</v>
      </c>
      <c r="T30" s="33">
        <f>IFERROR(AVERAGEIFS(DailyFXHistoricals[USD/JPY],DailyFXHistoricals[Date],"&gt;="&amp;'18650 LME &amp; FX Adjustment'!T$24,DailyFXHistoricals[Date],"&lt;="&amp;'18650 LME &amp; FX Adjustment'!T$25,DailyFXHistoricals[Actual or Forecast],"Actual"),S30)</f>
        <v>106.76032136363636</v>
      </c>
      <c r="U30" s="33">
        <f>IFERROR(AVERAGEIFS(DailyFXHistoricals[USD/JPY],DailyFXHistoricals[Date],"&gt;="&amp;'18650 LME &amp; FX Adjustment'!U$24,DailyFXHistoricals[Date],"&lt;="&amp;'18650 LME &amp; FX Adjustment'!U$25,DailyFXHistoricals[Actual or Forecast],"Actual"),T30)</f>
        <v>106.76032136363636</v>
      </c>
      <c r="V30" s="33">
        <f>IFERROR(AVERAGEIFS(DailyFXHistoricals[USD/JPY],DailyFXHistoricals[Date],"&gt;="&amp;'18650 LME &amp; FX Adjustment'!V$24,DailyFXHistoricals[Date],"&lt;="&amp;'18650 LME &amp; FX Adjustment'!V$25,DailyFXHistoricals[Actual or Forecast],"Actual"),U30)</f>
        <v>106.76032136363636</v>
      </c>
    </row>
    <row r="31" spans="1:26">
      <c r="A31" t="s">
        <v>101</v>
      </c>
      <c r="B31" s="11" t="s">
        <v>24</v>
      </c>
      <c r="D31" s="106">
        <v>10.09</v>
      </c>
      <c r="E31" s="114">
        <f>D31/1000</f>
        <v>1.009E-2</v>
      </c>
      <c r="F31" s="114">
        <f>E31</f>
        <v>1.009E-2</v>
      </c>
      <c r="G31" s="114">
        <f t="shared" ref="G31:V34" si="6">F31</f>
        <v>1.009E-2</v>
      </c>
      <c r="H31" s="114">
        <f t="shared" si="6"/>
        <v>1.009E-2</v>
      </c>
      <c r="I31" s="114">
        <f t="shared" si="6"/>
        <v>1.009E-2</v>
      </c>
      <c r="J31" s="114">
        <f t="shared" si="6"/>
        <v>1.009E-2</v>
      </c>
      <c r="K31" s="114">
        <f t="shared" si="6"/>
        <v>1.009E-2</v>
      </c>
      <c r="L31" s="114">
        <f t="shared" si="6"/>
        <v>1.009E-2</v>
      </c>
      <c r="M31" s="114">
        <f t="shared" si="6"/>
        <v>1.009E-2</v>
      </c>
      <c r="N31" s="114">
        <f t="shared" si="6"/>
        <v>1.009E-2</v>
      </c>
      <c r="O31" s="114">
        <f t="shared" si="6"/>
        <v>1.009E-2</v>
      </c>
      <c r="P31" s="114">
        <f t="shared" si="6"/>
        <v>1.009E-2</v>
      </c>
      <c r="Q31" s="114">
        <f t="shared" si="6"/>
        <v>1.009E-2</v>
      </c>
      <c r="R31" s="114">
        <f t="shared" si="6"/>
        <v>1.009E-2</v>
      </c>
      <c r="S31" s="114">
        <f t="shared" si="6"/>
        <v>1.009E-2</v>
      </c>
      <c r="T31" s="114">
        <f t="shared" si="6"/>
        <v>1.009E-2</v>
      </c>
      <c r="U31" s="114">
        <f t="shared" si="6"/>
        <v>1.009E-2</v>
      </c>
      <c r="V31" s="114">
        <f t="shared" si="6"/>
        <v>1.009E-2</v>
      </c>
    </row>
    <row r="32" spans="1:26">
      <c r="A32" t="s">
        <v>101</v>
      </c>
      <c r="B32" s="11" t="s">
        <v>25</v>
      </c>
      <c r="C32" s="104"/>
      <c r="D32" s="106">
        <v>1.1000000000000001</v>
      </c>
      <c r="E32" s="114">
        <f>D32/1000</f>
        <v>1.1000000000000001E-3</v>
      </c>
      <c r="F32" s="114">
        <f>E32</f>
        <v>1.1000000000000001E-3</v>
      </c>
      <c r="G32" s="114">
        <f t="shared" ref="G32:U32" si="7">F32</f>
        <v>1.1000000000000001E-3</v>
      </c>
      <c r="H32" s="114">
        <f t="shared" si="7"/>
        <v>1.1000000000000001E-3</v>
      </c>
      <c r="I32" s="114">
        <f t="shared" si="7"/>
        <v>1.1000000000000001E-3</v>
      </c>
      <c r="J32" s="114">
        <f t="shared" si="7"/>
        <v>1.1000000000000001E-3</v>
      </c>
      <c r="K32" s="114">
        <f t="shared" si="7"/>
        <v>1.1000000000000001E-3</v>
      </c>
      <c r="L32" s="114">
        <f t="shared" si="7"/>
        <v>1.1000000000000001E-3</v>
      </c>
      <c r="M32" s="114">
        <f t="shared" si="7"/>
        <v>1.1000000000000001E-3</v>
      </c>
      <c r="N32" s="114">
        <f t="shared" si="7"/>
        <v>1.1000000000000001E-3</v>
      </c>
      <c r="O32" s="114">
        <f t="shared" si="7"/>
        <v>1.1000000000000001E-3</v>
      </c>
      <c r="P32" s="114">
        <f t="shared" si="7"/>
        <v>1.1000000000000001E-3</v>
      </c>
      <c r="Q32" s="114">
        <f t="shared" si="7"/>
        <v>1.1000000000000001E-3</v>
      </c>
      <c r="R32" s="114">
        <f t="shared" si="7"/>
        <v>1.1000000000000001E-3</v>
      </c>
      <c r="S32" s="114">
        <f t="shared" si="7"/>
        <v>1.1000000000000001E-3</v>
      </c>
      <c r="T32" s="114">
        <f t="shared" si="7"/>
        <v>1.1000000000000001E-3</v>
      </c>
      <c r="U32" s="114">
        <f t="shared" si="7"/>
        <v>1.1000000000000001E-3</v>
      </c>
      <c r="V32" s="114">
        <f t="shared" si="6"/>
        <v>1.1000000000000001E-3</v>
      </c>
    </row>
    <row r="33" spans="1:22">
      <c r="A33" t="s">
        <v>101</v>
      </c>
      <c r="B33" s="11" t="s">
        <v>27</v>
      </c>
      <c r="D33" s="110">
        <v>2.5499999999999998</v>
      </c>
      <c r="E33" s="114">
        <f>D33/1000</f>
        <v>2.5499999999999997E-3</v>
      </c>
      <c r="F33" s="114">
        <f>E33</f>
        <v>2.5499999999999997E-3</v>
      </c>
      <c r="G33" s="114">
        <f t="shared" si="6"/>
        <v>2.5499999999999997E-3</v>
      </c>
      <c r="H33" s="114">
        <f>G33</f>
        <v>2.5499999999999997E-3</v>
      </c>
      <c r="I33" s="114">
        <f t="shared" si="6"/>
        <v>2.5499999999999997E-3</v>
      </c>
      <c r="J33" s="114">
        <f t="shared" si="6"/>
        <v>2.5499999999999997E-3</v>
      </c>
      <c r="K33" s="114">
        <f t="shared" si="6"/>
        <v>2.5499999999999997E-3</v>
      </c>
      <c r="L33" s="114">
        <f t="shared" si="6"/>
        <v>2.5499999999999997E-3</v>
      </c>
      <c r="M33" s="114">
        <f t="shared" si="6"/>
        <v>2.5499999999999997E-3</v>
      </c>
      <c r="N33" s="114">
        <f t="shared" si="6"/>
        <v>2.5499999999999997E-3</v>
      </c>
      <c r="O33" s="114">
        <f t="shared" si="6"/>
        <v>2.5499999999999997E-3</v>
      </c>
      <c r="P33" s="114">
        <f t="shared" si="6"/>
        <v>2.5499999999999997E-3</v>
      </c>
      <c r="Q33" s="114">
        <f t="shared" si="6"/>
        <v>2.5499999999999997E-3</v>
      </c>
      <c r="R33" s="114">
        <f t="shared" si="6"/>
        <v>2.5499999999999997E-3</v>
      </c>
      <c r="S33" s="114">
        <f t="shared" si="6"/>
        <v>2.5499999999999997E-3</v>
      </c>
      <c r="T33" s="114">
        <f t="shared" si="6"/>
        <v>2.5499999999999997E-3</v>
      </c>
      <c r="U33" s="114">
        <f t="shared" si="6"/>
        <v>2.5499999999999997E-3</v>
      </c>
      <c r="V33" s="114">
        <f t="shared" si="6"/>
        <v>2.5499999999999997E-3</v>
      </c>
    </row>
    <row r="34" spans="1:22">
      <c r="A34" t="s">
        <v>101</v>
      </c>
      <c r="B34" s="11" t="s">
        <v>28</v>
      </c>
      <c r="D34" s="106">
        <v>1.51</v>
      </c>
      <c r="E34" s="114">
        <f>D34/1000</f>
        <v>1.5100000000000001E-3</v>
      </c>
      <c r="F34" s="114">
        <f>E34</f>
        <v>1.5100000000000001E-3</v>
      </c>
      <c r="G34" s="114">
        <f t="shared" si="6"/>
        <v>1.5100000000000001E-3</v>
      </c>
      <c r="H34" s="114">
        <f t="shared" si="6"/>
        <v>1.5100000000000001E-3</v>
      </c>
      <c r="I34" s="114">
        <f t="shared" si="6"/>
        <v>1.5100000000000001E-3</v>
      </c>
      <c r="J34" s="114">
        <f t="shared" si="6"/>
        <v>1.5100000000000001E-3</v>
      </c>
      <c r="K34" s="114">
        <f t="shared" si="6"/>
        <v>1.5100000000000001E-3</v>
      </c>
      <c r="L34" s="114">
        <f t="shared" si="6"/>
        <v>1.5100000000000001E-3</v>
      </c>
      <c r="M34" s="114">
        <f t="shared" si="6"/>
        <v>1.5100000000000001E-3</v>
      </c>
      <c r="N34" s="114">
        <f t="shared" si="6"/>
        <v>1.5100000000000001E-3</v>
      </c>
      <c r="O34" s="114">
        <f t="shared" si="6"/>
        <v>1.5100000000000001E-3</v>
      </c>
      <c r="P34" s="114">
        <f t="shared" si="6"/>
        <v>1.5100000000000001E-3</v>
      </c>
      <c r="Q34" s="114">
        <f t="shared" si="6"/>
        <v>1.5100000000000001E-3</v>
      </c>
      <c r="R34" s="114">
        <f t="shared" si="6"/>
        <v>1.5100000000000001E-3</v>
      </c>
      <c r="S34" s="114">
        <f t="shared" si="6"/>
        <v>1.5100000000000001E-3</v>
      </c>
      <c r="T34" s="114">
        <f t="shared" si="6"/>
        <v>1.5100000000000001E-3</v>
      </c>
      <c r="U34" s="114">
        <f t="shared" si="6"/>
        <v>1.5100000000000001E-3</v>
      </c>
      <c r="V34" s="114">
        <f t="shared" si="6"/>
        <v>1.5100000000000001E-3</v>
      </c>
    </row>
    <row r="35" spans="1:22">
      <c r="A35" t="s">
        <v>101</v>
      </c>
      <c r="B35" s="11" t="s">
        <v>79</v>
      </c>
      <c r="D35" s="106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</row>
    <row r="36" spans="1:22">
      <c r="A36" t="s">
        <v>67</v>
      </c>
      <c r="B36" s="11" t="s">
        <v>24</v>
      </c>
      <c r="D36" s="107">
        <v>17.53</v>
      </c>
      <c r="E36" s="114">
        <f>D36</f>
        <v>17.53</v>
      </c>
      <c r="F36" s="114">
        <f t="shared" ref="F36:V36" si="8">E36</f>
        <v>17.53</v>
      </c>
      <c r="G36" s="114">
        <f t="shared" si="8"/>
        <v>17.53</v>
      </c>
      <c r="H36" s="114">
        <f t="shared" si="8"/>
        <v>17.53</v>
      </c>
      <c r="I36" s="114">
        <f t="shared" si="8"/>
        <v>17.53</v>
      </c>
      <c r="J36" s="114">
        <f t="shared" si="8"/>
        <v>17.53</v>
      </c>
      <c r="K36" s="114">
        <f t="shared" si="8"/>
        <v>17.53</v>
      </c>
      <c r="L36" s="114">
        <f t="shared" si="8"/>
        <v>17.53</v>
      </c>
      <c r="M36" s="114">
        <f t="shared" si="8"/>
        <v>17.53</v>
      </c>
      <c r="N36" s="114">
        <f t="shared" si="8"/>
        <v>17.53</v>
      </c>
      <c r="O36" s="114">
        <f t="shared" si="8"/>
        <v>17.53</v>
      </c>
      <c r="P36" s="114">
        <f t="shared" si="8"/>
        <v>17.53</v>
      </c>
      <c r="Q36" s="114">
        <f t="shared" si="8"/>
        <v>17.53</v>
      </c>
      <c r="R36" s="114">
        <f t="shared" si="8"/>
        <v>17.53</v>
      </c>
      <c r="S36" s="114">
        <f t="shared" si="8"/>
        <v>17.53</v>
      </c>
      <c r="T36" s="114">
        <f t="shared" si="8"/>
        <v>17.53</v>
      </c>
      <c r="U36" s="114">
        <f t="shared" si="8"/>
        <v>17.53</v>
      </c>
      <c r="V36" s="114">
        <f t="shared" si="8"/>
        <v>17.53</v>
      </c>
    </row>
    <row r="37" spans="1:22">
      <c r="A37" t="s">
        <v>67</v>
      </c>
      <c r="B37" s="11" t="s">
        <v>25</v>
      </c>
      <c r="D37" s="106">
        <f>AC9</f>
        <v>25.27</v>
      </c>
      <c r="E37" s="114">
        <f t="shared" ref="E37:V37" si="9">D37</f>
        <v>25.27</v>
      </c>
      <c r="F37" s="114">
        <f t="shared" si="9"/>
        <v>25.27</v>
      </c>
      <c r="G37" s="114">
        <f t="shared" si="9"/>
        <v>25.27</v>
      </c>
      <c r="H37" s="114">
        <f t="shared" si="9"/>
        <v>25.27</v>
      </c>
      <c r="I37" s="114">
        <f t="shared" si="9"/>
        <v>25.27</v>
      </c>
      <c r="J37" s="114">
        <f t="shared" si="9"/>
        <v>25.27</v>
      </c>
      <c r="K37" s="114">
        <f t="shared" si="9"/>
        <v>25.27</v>
      </c>
      <c r="L37" s="114">
        <f t="shared" si="9"/>
        <v>25.27</v>
      </c>
      <c r="M37" s="114">
        <f t="shared" si="9"/>
        <v>25.27</v>
      </c>
      <c r="N37" s="114">
        <f t="shared" si="9"/>
        <v>25.27</v>
      </c>
      <c r="O37" s="114">
        <f t="shared" si="9"/>
        <v>25.27</v>
      </c>
      <c r="P37" s="114">
        <f t="shared" si="9"/>
        <v>25.27</v>
      </c>
      <c r="Q37" s="114">
        <f t="shared" si="9"/>
        <v>25.27</v>
      </c>
      <c r="R37" s="114">
        <f t="shared" si="9"/>
        <v>25.27</v>
      </c>
      <c r="S37" s="114">
        <f t="shared" si="9"/>
        <v>25.27</v>
      </c>
      <c r="T37" s="114">
        <f t="shared" si="9"/>
        <v>25.27</v>
      </c>
      <c r="U37" s="114">
        <f t="shared" si="9"/>
        <v>25.27</v>
      </c>
      <c r="V37" s="114">
        <f t="shared" si="9"/>
        <v>25.27</v>
      </c>
    </row>
    <row r="38" spans="1:22">
      <c r="A38" t="s">
        <v>67</v>
      </c>
      <c r="B38" s="11" t="s">
        <v>27</v>
      </c>
      <c r="D38" s="106">
        <f>AF9</f>
        <v>8.0289999999999999</v>
      </c>
      <c r="E38" s="114">
        <f t="shared" ref="E38:V38" si="10">D38</f>
        <v>8.0289999999999999</v>
      </c>
      <c r="F38" s="114">
        <f t="shared" si="10"/>
        <v>8.0289999999999999</v>
      </c>
      <c r="G38" s="114">
        <f t="shared" si="10"/>
        <v>8.0289999999999999</v>
      </c>
      <c r="H38" s="114">
        <f t="shared" si="10"/>
        <v>8.0289999999999999</v>
      </c>
      <c r="I38" s="114">
        <f t="shared" si="10"/>
        <v>8.0289999999999999</v>
      </c>
      <c r="J38" s="114">
        <f t="shared" si="10"/>
        <v>8.0289999999999999</v>
      </c>
      <c r="K38" s="114">
        <f t="shared" si="10"/>
        <v>8.0289999999999999</v>
      </c>
      <c r="L38" s="114">
        <f t="shared" si="10"/>
        <v>8.0289999999999999</v>
      </c>
      <c r="M38" s="114">
        <f t="shared" si="10"/>
        <v>8.0289999999999999</v>
      </c>
      <c r="N38" s="114">
        <f t="shared" si="10"/>
        <v>8.0289999999999999</v>
      </c>
      <c r="O38" s="114">
        <f t="shared" si="10"/>
        <v>8.0289999999999999</v>
      </c>
      <c r="P38" s="114">
        <f t="shared" si="10"/>
        <v>8.0289999999999999</v>
      </c>
      <c r="Q38" s="114">
        <f t="shared" si="10"/>
        <v>8.0289999999999999</v>
      </c>
      <c r="R38" s="114">
        <f t="shared" si="10"/>
        <v>8.0289999999999999</v>
      </c>
      <c r="S38" s="114">
        <f t="shared" si="10"/>
        <v>8.0289999999999999</v>
      </c>
      <c r="T38" s="114">
        <f t="shared" si="10"/>
        <v>8.0289999999999999</v>
      </c>
      <c r="U38" s="114">
        <f t="shared" si="10"/>
        <v>8.0289999999999999</v>
      </c>
      <c r="V38" s="114">
        <f t="shared" si="10"/>
        <v>8.0289999999999999</v>
      </c>
    </row>
    <row r="39" spans="1:22">
      <c r="A39" t="s">
        <v>67</v>
      </c>
      <c r="B39" s="11" t="s">
        <v>28</v>
      </c>
      <c r="D39" s="106">
        <f>AI9</f>
        <v>2.0579999999999998</v>
      </c>
      <c r="E39" s="114">
        <f t="shared" ref="E39:V39" si="11">D39</f>
        <v>2.0579999999999998</v>
      </c>
      <c r="F39" s="114">
        <f t="shared" si="11"/>
        <v>2.0579999999999998</v>
      </c>
      <c r="G39" s="114">
        <f t="shared" si="11"/>
        <v>2.0579999999999998</v>
      </c>
      <c r="H39" s="114">
        <f t="shared" si="11"/>
        <v>2.0579999999999998</v>
      </c>
      <c r="I39" s="114">
        <f t="shared" si="11"/>
        <v>2.0579999999999998</v>
      </c>
      <c r="J39" s="114">
        <f t="shared" si="11"/>
        <v>2.0579999999999998</v>
      </c>
      <c r="K39" s="114">
        <f t="shared" si="11"/>
        <v>2.0579999999999998</v>
      </c>
      <c r="L39" s="114">
        <f t="shared" si="11"/>
        <v>2.0579999999999998</v>
      </c>
      <c r="M39" s="114">
        <f t="shared" si="11"/>
        <v>2.0579999999999998</v>
      </c>
      <c r="N39" s="114">
        <f t="shared" si="11"/>
        <v>2.0579999999999998</v>
      </c>
      <c r="O39" s="114">
        <f t="shared" si="11"/>
        <v>2.0579999999999998</v>
      </c>
      <c r="P39" s="114">
        <f t="shared" si="11"/>
        <v>2.0579999999999998</v>
      </c>
      <c r="Q39" s="114">
        <f t="shared" si="11"/>
        <v>2.0579999999999998</v>
      </c>
      <c r="R39" s="114">
        <f t="shared" si="11"/>
        <v>2.0579999999999998</v>
      </c>
      <c r="S39" s="114">
        <f t="shared" si="11"/>
        <v>2.0579999999999998</v>
      </c>
      <c r="T39" s="114">
        <f t="shared" si="11"/>
        <v>2.0579999999999998</v>
      </c>
      <c r="U39" s="114">
        <f t="shared" si="11"/>
        <v>2.0579999999999998</v>
      </c>
      <c r="V39" s="114">
        <f t="shared" si="11"/>
        <v>2.0579999999999998</v>
      </c>
    </row>
    <row r="40" spans="1:22">
      <c r="A40" t="s">
        <v>67</v>
      </c>
      <c r="B40" s="11" t="s">
        <v>79</v>
      </c>
    </row>
    <row r="41" spans="1:22">
      <c r="B41" s="11"/>
      <c r="G41" s="114">
        <f>(G26-G36)*G31</f>
        <v>-7.9322860483871008E-2</v>
      </c>
      <c r="H41" s="114">
        <f t="shared" ref="H41:V41" si="12">(H26-H36)*H31</f>
        <v>-6.0555215079365038E-2</v>
      </c>
      <c r="I41" s="114">
        <f t="shared" si="12"/>
        <v>-4.9235064754098404E-2</v>
      </c>
      <c r="J41" s="114">
        <f t="shared" si="12"/>
        <v>-3.6651111290322565E-2</v>
      </c>
      <c r="K41" s="114">
        <f t="shared" si="12"/>
        <v>-3.4711152307692346E-2</v>
      </c>
      <c r="L41" s="114">
        <f>(L26-L36)*L31</f>
        <v>-5.5542345384615381E-2</v>
      </c>
      <c r="M41" s="114">
        <f t="shared" si="12"/>
        <v>-5.9288674590163931E-2</v>
      </c>
      <c r="N41" s="114">
        <f t="shared" si="12"/>
        <v>-4.9512606451612949E-2</v>
      </c>
      <c r="O41" s="114">
        <f t="shared" si="12"/>
        <v>-3.8398756250000006E-2</v>
      </c>
      <c r="P41" s="114">
        <f t="shared" si="12"/>
        <v>4.7310888888888398E-3</v>
      </c>
      <c r="Q41" s="114">
        <f t="shared" si="12"/>
        <v>4.7310888888888398E-3</v>
      </c>
      <c r="R41" s="114">
        <f t="shared" si="12"/>
        <v>4.7310888888888398E-3</v>
      </c>
      <c r="S41" s="114">
        <f t="shared" si="12"/>
        <v>4.7310888888888398E-3</v>
      </c>
      <c r="T41" s="114">
        <f t="shared" si="12"/>
        <v>4.7310888888888398E-3</v>
      </c>
      <c r="U41" s="114">
        <f t="shared" si="12"/>
        <v>4.7310888888888398E-3</v>
      </c>
      <c r="V41" s="114">
        <f t="shared" si="12"/>
        <v>4.7310888888888398E-3</v>
      </c>
    </row>
    <row r="42" spans="1:22">
      <c r="B42" s="11"/>
      <c r="G42" s="114">
        <f t="shared" ref="G42:V44" si="13">(G27-G37)*G32</f>
        <v>3.6138814516129027E-2</v>
      </c>
      <c r="H42" s="114">
        <f t="shared" si="13"/>
        <v>3.8957285714285715E-2</v>
      </c>
      <c r="I42" s="114">
        <f t="shared" si="13"/>
        <v>5.7177098360655751E-2</v>
      </c>
      <c r="J42" s="114">
        <f t="shared" si="13"/>
        <v>7.0928000000000005E-2</v>
      </c>
      <c r="K42" s="114">
        <f t="shared" si="13"/>
        <v>5.1313307692307707E-2</v>
      </c>
      <c r="L42" s="114">
        <f t="shared" si="13"/>
        <v>3.6202015384615392E-2</v>
      </c>
      <c r="M42" s="114">
        <f t="shared" si="13"/>
        <v>1.8439065573770497E-2</v>
      </c>
      <c r="N42" s="114">
        <f t="shared" si="13"/>
        <v>8.8055000000000078E-3</v>
      </c>
      <c r="O42" s="114">
        <f t="shared" si="13"/>
        <v>4.1322187499999979E-3</v>
      </c>
      <c r="P42" s="114">
        <f t="shared" si="13"/>
        <v>1.1436333333333331E-2</v>
      </c>
      <c r="Q42" s="114">
        <f t="shared" si="13"/>
        <v>1.1436333333333331E-2</v>
      </c>
      <c r="R42" s="114">
        <f t="shared" si="13"/>
        <v>1.1436333333333331E-2</v>
      </c>
      <c r="S42" s="114">
        <f t="shared" si="13"/>
        <v>1.1436333333333331E-2</v>
      </c>
      <c r="T42" s="114">
        <f t="shared" si="13"/>
        <v>1.1436333333333331E-2</v>
      </c>
      <c r="U42" s="114">
        <f t="shared" si="13"/>
        <v>1.1436333333333331E-2</v>
      </c>
      <c r="V42" s="114">
        <f t="shared" si="13"/>
        <v>1.1436333333333331E-2</v>
      </c>
    </row>
    <row r="43" spans="1:22">
      <c r="B43" s="11"/>
      <c r="G43" s="114">
        <f t="shared" si="13"/>
        <v>-5.1280911290322584E-3</v>
      </c>
      <c r="H43" s="114">
        <f t="shared" si="13"/>
        <v>-3.2944583333333337E-3</v>
      </c>
      <c r="I43" s="114">
        <f t="shared" si="13"/>
        <v>-2.7065323770491794E-3</v>
      </c>
      <c r="J43" s="114">
        <f t="shared" si="13"/>
        <v>-3.0871040322580645E-3</v>
      </c>
      <c r="K43" s="114">
        <f t="shared" si="13"/>
        <v>-4.1388461538461475E-3</v>
      </c>
      <c r="L43" s="114">
        <f t="shared" si="13"/>
        <v>-4.7968638461538537E-3</v>
      </c>
      <c r="M43" s="114">
        <f t="shared" si="13"/>
        <v>-4.9290454918032803E-3</v>
      </c>
      <c r="N43" s="114">
        <f t="shared" si="13"/>
        <v>-4.393814516129026E-3</v>
      </c>
      <c r="O43" s="114">
        <f t="shared" si="13"/>
        <v>-5.5782644531250031E-3</v>
      </c>
      <c r="P43" s="114">
        <f t="shared" si="13"/>
        <v>-5.8846916666666655E-3</v>
      </c>
      <c r="Q43" s="114">
        <f t="shared" si="13"/>
        <v>-5.8846916666666655E-3</v>
      </c>
      <c r="R43" s="114">
        <f t="shared" si="13"/>
        <v>-5.8846916666666655E-3</v>
      </c>
      <c r="S43" s="114">
        <f t="shared" si="13"/>
        <v>-5.8846916666666655E-3</v>
      </c>
      <c r="T43" s="114">
        <f t="shared" si="13"/>
        <v>-5.8846916666666655E-3</v>
      </c>
      <c r="U43" s="114">
        <f t="shared" si="13"/>
        <v>-5.8846916666666655E-3</v>
      </c>
      <c r="V43" s="114">
        <f t="shared" si="13"/>
        <v>-5.8846916666666655E-3</v>
      </c>
    </row>
    <row r="44" spans="1:22">
      <c r="G44" s="114">
        <f t="shared" si="13"/>
        <v>-1.8812895161290333E-4</v>
      </c>
      <c r="H44" s="114">
        <f t="shared" si="13"/>
        <v>8.275039682539674E-5</v>
      </c>
      <c r="I44" s="114">
        <f t="shared" si="13"/>
        <v>1.5405713114754145E-4</v>
      </c>
      <c r="J44" s="114">
        <f t="shared" si="13"/>
        <v>2.2017991935483909E-4</v>
      </c>
      <c r="K44" s="114">
        <f t="shared" si="13"/>
        <v>1.03458230769232E-4</v>
      </c>
      <c r="L44" s="114">
        <f t="shared" si="13"/>
        <v>-9.044899999999977E-5</v>
      </c>
      <c r="M44" s="114">
        <f t="shared" si="13"/>
        <v>-2.732852459016388E-4</v>
      </c>
      <c r="N44" s="114">
        <f t="shared" si="13"/>
        <v>-3.4139395161290355E-4</v>
      </c>
      <c r="O44" s="114">
        <f t="shared" si="13"/>
        <v>-4.4441187499999929E-4</v>
      </c>
      <c r="P44" s="114">
        <f t="shared" si="13"/>
        <v>-4.5786555555555534E-4</v>
      </c>
      <c r="Q44" s="114">
        <f t="shared" si="13"/>
        <v>-4.5786555555555534E-4</v>
      </c>
      <c r="R44" s="114">
        <f t="shared" si="13"/>
        <v>-4.5786555555555534E-4</v>
      </c>
      <c r="S44" s="114">
        <f t="shared" si="13"/>
        <v>-4.5786555555555534E-4</v>
      </c>
      <c r="T44" s="114">
        <f t="shared" si="13"/>
        <v>-4.5786555555555534E-4</v>
      </c>
      <c r="U44" s="114">
        <f t="shared" si="13"/>
        <v>-4.5786555555555534E-4</v>
      </c>
      <c r="V44" s="114">
        <f t="shared" si="13"/>
        <v>-4.5786555555555534E-4</v>
      </c>
    </row>
    <row r="45" spans="1:22"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</row>
    <row r="46" spans="1:22">
      <c r="B46" t="s">
        <v>102</v>
      </c>
      <c r="C46" s="101">
        <v>168.74</v>
      </c>
      <c r="D46" s="101">
        <v>163.28</v>
      </c>
      <c r="E46" s="101">
        <v>162.63999999999999</v>
      </c>
      <c r="F46" s="101">
        <v>159.79</v>
      </c>
      <c r="G46" s="101">
        <v>156.99</v>
      </c>
      <c r="H46" s="101">
        <v>156.16</v>
      </c>
      <c r="I46" s="102">
        <v>156</v>
      </c>
      <c r="J46" s="102">
        <v>156</v>
      </c>
      <c r="K46" s="101">
        <v>153.97999999999999</v>
      </c>
      <c r="L46" s="101">
        <v>153.61000000000001</v>
      </c>
      <c r="M46" s="101">
        <v>153.18</v>
      </c>
      <c r="N46" s="101">
        <v>153.18</v>
      </c>
      <c r="O46" s="101">
        <v>152.27000000000001</v>
      </c>
      <c r="P46" s="101">
        <v>151.9</v>
      </c>
      <c r="Q46" s="101">
        <v>151.47</v>
      </c>
      <c r="R46" s="101">
        <v>151.47</v>
      </c>
      <c r="S46" s="101">
        <v>149.24</v>
      </c>
      <c r="T46" s="101">
        <v>148.88</v>
      </c>
      <c r="U46" s="101">
        <v>148.44999999999999</v>
      </c>
      <c r="V46" s="101">
        <v>148.44999999999999</v>
      </c>
    </row>
    <row r="54" spans="4:7" ht="15.75" thickBot="1"/>
    <row r="55" spans="4:7" ht="30.75" thickBot="1">
      <c r="D55" t="s">
        <v>56</v>
      </c>
      <c r="E55" s="119" t="s">
        <v>103</v>
      </c>
      <c r="F55" s="119" t="s">
        <v>104</v>
      </c>
      <c r="G55" t="s">
        <v>105</v>
      </c>
    </row>
    <row r="56" spans="4:7" ht="15.75" thickBot="1">
      <c r="D56" t="s">
        <v>24</v>
      </c>
      <c r="E56" s="117">
        <v>12.025307692307694</v>
      </c>
      <c r="F56" s="115">
        <v>12.3</v>
      </c>
      <c r="G56" s="116">
        <f>-(E56/F56-1)</f>
        <v>2.2332707942464003E-2</v>
      </c>
    </row>
    <row r="57" spans="4:7" ht="15.75" thickBot="1">
      <c r="D57" t="s">
        <v>25</v>
      </c>
      <c r="E57" s="117">
        <v>58.180923076923079</v>
      </c>
      <c r="F57" s="115">
        <v>59.08</v>
      </c>
      <c r="G57" s="116">
        <f>-(E57/F57-1)</f>
        <v>1.5217957398052095E-2</v>
      </c>
    </row>
    <row r="58" spans="4:7" ht="15.75" thickBot="1">
      <c r="D58" t="s">
        <v>27</v>
      </c>
      <c r="E58" s="117">
        <v>6.1478769230769199</v>
      </c>
      <c r="F58" s="115">
        <v>6.13</v>
      </c>
      <c r="G58" s="116">
        <f>-(E58/F58-1)</f>
        <v>-2.9163006650767542E-3</v>
      </c>
    </row>
    <row r="59" spans="4:7" ht="15.75" thickBot="1">
      <c r="D59" t="s">
        <v>28</v>
      </c>
      <c r="E59" s="117">
        <v>1.9981</v>
      </c>
      <c r="F59" s="115">
        <v>2.02</v>
      </c>
      <c r="G59" s="116">
        <f>-(E59/F59-1)</f>
        <v>1.0841584158415851E-2</v>
      </c>
    </row>
    <row r="60" spans="4:7" ht="15.75" thickBot="1">
      <c r="D60" t="s">
        <v>79</v>
      </c>
      <c r="E60" s="117">
        <v>112.68556916483506</v>
      </c>
      <c r="F60" s="115">
        <v>112.54</v>
      </c>
      <c r="G60" s="116">
        <f>(E60/F60-1)</f>
        <v>1.2934882249426849E-3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3:AC5"/>
  <sheetViews>
    <sheetView workbookViewId="0">
      <selection activeCell="A4" sqref="A4"/>
    </sheetView>
  </sheetViews>
  <sheetFormatPr defaultRowHeight="15"/>
  <cols>
    <col min="1" max="1" width="23.7109375" customWidth="1"/>
    <col min="2" max="9" width="9.28515625" bestFit="1" customWidth="1"/>
    <col min="10" max="12" width="9.7109375" bestFit="1" customWidth="1"/>
    <col min="13" max="21" width="9.28515625" bestFit="1" customWidth="1"/>
    <col min="22" max="24" width="9.7109375" bestFit="1" customWidth="1"/>
    <col min="25" max="29" width="9.28515625" bestFit="1" customWidth="1"/>
  </cols>
  <sheetData>
    <row r="3" spans="1:29">
      <c r="B3" s="130">
        <v>43497</v>
      </c>
      <c r="C3" s="130">
        <v>43525</v>
      </c>
      <c r="D3" s="130">
        <v>43556</v>
      </c>
      <c r="E3" s="130">
        <v>43586</v>
      </c>
      <c r="F3" s="130">
        <v>43617</v>
      </c>
      <c r="G3" s="130">
        <v>43647</v>
      </c>
      <c r="H3" s="130">
        <v>43678</v>
      </c>
      <c r="I3" s="130">
        <v>43709</v>
      </c>
      <c r="J3" s="130">
        <v>43739</v>
      </c>
      <c r="K3" s="130">
        <v>43770</v>
      </c>
      <c r="L3" s="130">
        <v>43800</v>
      </c>
      <c r="M3" s="130">
        <v>43831</v>
      </c>
      <c r="N3" s="130">
        <v>43862</v>
      </c>
      <c r="O3" s="130">
        <v>43891</v>
      </c>
      <c r="P3" s="130">
        <v>43922</v>
      </c>
      <c r="Q3" s="130">
        <v>43952</v>
      </c>
      <c r="R3" s="130">
        <v>43983</v>
      </c>
      <c r="S3" s="130">
        <v>44013</v>
      </c>
      <c r="T3" s="130">
        <v>44044</v>
      </c>
      <c r="U3" s="130">
        <v>44075</v>
      </c>
      <c r="V3" s="130">
        <v>44105</v>
      </c>
      <c r="W3" s="130">
        <v>44136</v>
      </c>
      <c r="X3" s="130">
        <v>44166</v>
      </c>
      <c r="Y3" s="130">
        <v>44197</v>
      </c>
      <c r="Z3" s="130">
        <v>44228</v>
      </c>
      <c r="AA3" s="130">
        <v>44256</v>
      </c>
      <c r="AB3" s="130">
        <v>44287</v>
      </c>
      <c r="AC3" s="130">
        <v>44317</v>
      </c>
    </row>
    <row r="4" spans="1:29">
      <c r="A4" t="s">
        <v>106</v>
      </c>
      <c r="B4">
        <f>AVERAGEIFS(ConsolidatedCommodityForecastWithActuals[Value],ConsolidatedCommodityForecastWithActuals[Date],B3,ConsolidatedCommodityForecastWithActuals[Baseline or Actual],"Actual",ConsolidatedCommodityForecastWithActuals[Commodity],$A$4)</f>
        <v>110.30898582142858</v>
      </c>
      <c r="C4">
        <f>AVERAGEIFS(ConsolidatedCommodityForecastWithActuals[Value],ConsolidatedCommodityForecastWithActuals[Date],C3,ConsolidatedCommodityForecastWithActuals[Baseline or Actual],"Actual",ConsolidatedCommodityForecastWithActuals[Commodity],$A$4)</f>
        <v>111.1329492580645</v>
      </c>
      <c r="D4">
        <f>AVERAGEIFS(ConsolidatedCommodityForecastWithActuals[Value],ConsolidatedCommodityForecastWithActuals[Date],D3,ConsolidatedCommodityForecastWithActuals[Baseline or Actual],"Actual",ConsolidatedCommodityForecastWithActuals[Commodity],$A$4)</f>
        <v>111.68893143333338</v>
      </c>
      <c r="E4">
        <f>AVERAGEIFS(ConsolidatedCommodityForecastWithActuals[Value],ConsolidatedCommodityForecastWithActuals[Date],E3,ConsolidatedCommodityForecastWithActuals[Baseline or Actual],"Actual",ConsolidatedCommodityForecastWithActuals[Commodity],$A$4)</f>
        <v>110.03369251612904</v>
      </c>
      <c r="F4">
        <f>AVERAGEIFS(ConsolidatedCommodityForecastWithActuals[Value],ConsolidatedCommodityForecastWithActuals[Date],F3,ConsolidatedCommodityForecastWithActuals[Baseline or Actual],"Actual",ConsolidatedCommodityForecastWithActuals[Commodity],$A$4)</f>
        <v>108.06387083333334</v>
      </c>
      <c r="G4">
        <f>AVERAGEIFS(ConsolidatedCommodityForecastWithActuals[Value],ConsolidatedCommodityForecastWithActuals[Date],G3,ConsolidatedCommodityForecastWithActuals[Baseline or Actual],"Actual",ConsolidatedCommodityForecastWithActuals[Commodity],$A$4)</f>
        <v>108.22319703225804</v>
      </c>
      <c r="H4">
        <f>AVERAGEIFS(ConsolidatedCommodityForecastWithActuals[Value],ConsolidatedCommodityForecastWithActuals[Date],H3,ConsolidatedCommodityForecastWithActuals[Baseline or Actual],"Actual",ConsolidatedCommodityForecastWithActuals[Commodity],$A$4)</f>
        <v>106.21709354838707</v>
      </c>
      <c r="I4">
        <f>AVERAGEIFS(ConsolidatedCommodityForecastWithActuals[Value],ConsolidatedCommodityForecastWithActuals[Date],I3,ConsolidatedCommodityForecastWithActuals[Baseline or Actual],"Actual",ConsolidatedCommodityForecastWithActuals[Commodity],$A$4)</f>
        <v>107.10196843626368</v>
      </c>
      <c r="J4">
        <f>AVERAGEIFS(ConsolidatedCommodityForecastWithActuals[Value],ConsolidatedCommodityForecastWithActuals[Date],J3,ConsolidatedCommodityForecastWithActuals[Baseline or Actual],"Actual",ConsolidatedCommodityForecastWithActuals[Commodity],$A$4)</f>
        <v>107.29976410989006</v>
      </c>
      <c r="K4">
        <f>AVERAGEIFS(ConsolidatedCommodityForecastWithActuals[Value],ConsolidatedCommodityForecastWithActuals[Date],K3,ConsolidatedCommodityForecastWithActuals[Baseline or Actual],"Actual",ConsolidatedCommodityForecastWithActuals[Commodity],$A$4)</f>
        <v>107.29976410989006</v>
      </c>
      <c r="L4">
        <f>AVERAGEIFS(ConsolidatedCommodityForecastWithActuals[Value],ConsolidatedCommodityForecastWithActuals[Date],L3,ConsolidatedCommodityForecastWithActuals[Baseline or Actual],"Actual",ConsolidatedCommodityForecastWithActuals[Commodity],$A$4)</f>
        <v>107.29976410989006</v>
      </c>
      <c r="M4">
        <f>AVERAGEIFS(ConsolidatedCommodityForecastWithActuals[Value],ConsolidatedCommodityForecastWithActuals[Date],M3,ConsolidatedCommodityForecastWithActuals[Baseline or Actual],"Actual",ConsolidatedCommodityForecastWithActuals[Commodity],$A$4)</f>
        <v>107.29976410989006</v>
      </c>
      <c r="N4">
        <f>AVERAGEIFS(ConsolidatedCommodityForecastWithActuals[Value],ConsolidatedCommodityForecastWithActuals[Date],N3,ConsolidatedCommodityForecastWithActuals[Baseline or Actual],"Actual",ConsolidatedCommodityForecastWithActuals[Commodity],$A$4)</f>
        <v>107.29976410989006</v>
      </c>
      <c r="O4">
        <f>AVERAGEIFS(ConsolidatedCommodityForecastWithActuals[Value],ConsolidatedCommodityForecastWithActuals[Date],O3,ConsolidatedCommodityForecastWithActuals[Baseline or Actual],"Actual",ConsolidatedCommodityForecastWithActuals[Commodity],$A$4)</f>
        <v>107.29976410989006</v>
      </c>
      <c r="P4">
        <f>AVERAGEIFS(ConsolidatedCommodityForecastWithActuals[Value],ConsolidatedCommodityForecastWithActuals[Date],P3,ConsolidatedCommodityForecastWithActuals[Baseline or Actual],"Actual",ConsolidatedCommodityForecastWithActuals[Commodity],$A$4)</f>
        <v>107.29976410989006</v>
      </c>
      <c r="Q4">
        <f>AVERAGEIFS(ConsolidatedCommodityForecastWithActuals[Value],ConsolidatedCommodityForecastWithActuals[Date],Q3,ConsolidatedCommodityForecastWithActuals[Baseline or Actual],"Actual",ConsolidatedCommodityForecastWithActuals[Commodity],$A$4)</f>
        <v>107.29976410989006</v>
      </c>
      <c r="R4">
        <f>AVERAGEIFS(ConsolidatedCommodityForecastWithActuals[Value],ConsolidatedCommodityForecastWithActuals[Date],R3,ConsolidatedCommodityForecastWithActuals[Baseline or Actual],"Actual",ConsolidatedCommodityForecastWithActuals[Commodity],$A$4)</f>
        <v>107.29976410989006</v>
      </c>
      <c r="S4">
        <f>AVERAGEIFS(ConsolidatedCommodityForecastWithActuals[Value],ConsolidatedCommodityForecastWithActuals[Date],S3,ConsolidatedCommodityForecastWithActuals[Baseline or Actual],"Actual",ConsolidatedCommodityForecastWithActuals[Commodity],$A$4)</f>
        <v>107.29976410989006</v>
      </c>
      <c r="T4">
        <f>AVERAGEIFS(ConsolidatedCommodityForecastWithActuals[Value],ConsolidatedCommodityForecastWithActuals[Date],T3,ConsolidatedCommodityForecastWithActuals[Baseline or Actual],"Actual",ConsolidatedCommodityForecastWithActuals[Commodity],$A$4)</f>
        <v>107.29976410989006</v>
      </c>
      <c r="U4">
        <f>AVERAGEIFS(ConsolidatedCommodityForecastWithActuals[Value],ConsolidatedCommodityForecastWithActuals[Date],U3,ConsolidatedCommodityForecastWithActuals[Baseline or Actual],"Actual",ConsolidatedCommodityForecastWithActuals[Commodity],$A$4)</f>
        <v>107.29976410989006</v>
      </c>
      <c r="V4">
        <f>AVERAGEIFS(ConsolidatedCommodityForecastWithActuals[Value],ConsolidatedCommodityForecastWithActuals[Date],V3,ConsolidatedCommodityForecastWithActuals[Baseline or Actual],"Actual",ConsolidatedCommodityForecastWithActuals[Commodity],$A$4)</f>
        <v>107.29976410989006</v>
      </c>
      <c r="W4">
        <f>AVERAGEIFS(ConsolidatedCommodityForecastWithActuals[Value],ConsolidatedCommodityForecastWithActuals[Date],W3,ConsolidatedCommodityForecastWithActuals[Baseline or Actual],"Actual",ConsolidatedCommodityForecastWithActuals[Commodity],$A$4)</f>
        <v>107.29976410989006</v>
      </c>
      <c r="X4">
        <f>AVERAGEIFS(ConsolidatedCommodityForecastWithActuals[Value],ConsolidatedCommodityForecastWithActuals[Date],X3,ConsolidatedCommodityForecastWithActuals[Baseline or Actual],"Actual",ConsolidatedCommodityForecastWithActuals[Commodity],$A$4)</f>
        <v>107.29976410989006</v>
      </c>
      <c r="Y4">
        <f>AVERAGEIFS(ConsolidatedCommodityForecastWithActuals[Value],ConsolidatedCommodityForecastWithActuals[Date],Y3,ConsolidatedCommodityForecastWithActuals[Baseline or Actual],"Actual",ConsolidatedCommodityForecastWithActuals[Commodity],$A$4)</f>
        <v>107.29976410989006</v>
      </c>
      <c r="Z4">
        <f>AVERAGEIFS(ConsolidatedCommodityForecastWithActuals[Value],ConsolidatedCommodityForecastWithActuals[Date],Z3,ConsolidatedCommodityForecastWithActuals[Baseline or Actual],"Actual",ConsolidatedCommodityForecastWithActuals[Commodity],$A$4)</f>
        <v>107.29976410989006</v>
      </c>
      <c r="AA4">
        <f>AVERAGEIFS(ConsolidatedCommodityForecastWithActuals[Value],ConsolidatedCommodityForecastWithActuals[Date],AA3,ConsolidatedCommodityForecastWithActuals[Baseline or Actual],"Actual",ConsolidatedCommodityForecastWithActuals[Commodity],$A$4)</f>
        <v>107.29976410989006</v>
      </c>
      <c r="AB4">
        <f>AVERAGEIFS(ConsolidatedCommodityForecastWithActuals[Value],ConsolidatedCommodityForecastWithActuals[Date],AB3,ConsolidatedCommodityForecastWithActuals[Baseline or Actual],"Actual",ConsolidatedCommodityForecastWithActuals[Commodity],$A$4)</f>
        <v>107.29976410989006</v>
      </c>
      <c r="AC4">
        <f>AVERAGEIFS(ConsolidatedCommodityForecastWithActuals[Value],ConsolidatedCommodityForecastWithActuals[Date],AC3,ConsolidatedCommodityForecastWithActuals[Baseline or Actual],"Actual",ConsolidatedCommodityForecastWithActuals[Commodity],$A$4)</f>
        <v>107.29976410989006</v>
      </c>
    </row>
    <row r="5" spans="1:29">
      <c r="A5" t="s">
        <v>107</v>
      </c>
      <c r="B5">
        <v>107.6</v>
      </c>
      <c r="C5">
        <v>108.95</v>
      </c>
      <c r="D5">
        <v>109.3</v>
      </c>
      <c r="E5">
        <v>109.95</v>
      </c>
      <c r="F5">
        <v>107.65</v>
      </c>
      <c r="G5">
        <v>107.65</v>
      </c>
      <c r="H5">
        <v>107.65</v>
      </c>
      <c r="I5">
        <v>107.65</v>
      </c>
      <c r="J5">
        <v>107.65</v>
      </c>
      <c r="K5">
        <v>107.65</v>
      </c>
      <c r="L5">
        <v>107.65</v>
      </c>
      <c r="M5">
        <v>107.65</v>
      </c>
      <c r="N5">
        <v>107.65</v>
      </c>
      <c r="O5">
        <v>107.65</v>
      </c>
      <c r="P5">
        <v>107.65</v>
      </c>
      <c r="Q5">
        <v>107.65</v>
      </c>
      <c r="R5">
        <v>107.65</v>
      </c>
      <c r="S5">
        <v>107.65</v>
      </c>
      <c r="T5">
        <v>107.65</v>
      </c>
      <c r="U5">
        <v>107.65</v>
      </c>
      <c r="V5">
        <v>107.65</v>
      </c>
      <c r="W5">
        <v>107.65</v>
      </c>
      <c r="X5">
        <v>107.65</v>
      </c>
      <c r="Y5">
        <v>107.65</v>
      </c>
      <c r="Z5">
        <v>107.65</v>
      </c>
      <c r="AA5">
        <v>107.65</v>
      </c>
      <c r="AB5">
        <v>107.65</v>
      </c>
      <c r="AC5">
        <v>107.65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1" tint="0.499984740745262"/>
  </sheetPr>
  <dimension ref="A1:AI272"/>
  <sheetViews>
    <sheetView zoomScale="85" zoomScaleNormal="85" workbookViewId="0">
      <pane ySplit="2" topLeftCell="A15" activePane="bottomLeft" state="frozen"/>
      <selection pane="bottomLeft" activeCell="I42" sqref="I42"/>
      <selection activeCell="D7" sqref="D7"/>
    </sheetView>
  </sheetViews>
  <sheetFormatPr defaultRowHeight="15"/>
  <cols>
    <col min="1" max="1" width="9.7109375" customWidth="1"/>
    <col min="2" max="2" width="10.7109375" bestFit="1" customWidth="1"/>
    <col min="3" max="3" width="7.42578125" bestFit="1" customWidth="1"/>
    <col min="4" max="4" width="9" customWidth="1"/>
    <col min="5" max="6" width="9.42578125" bestFit="1" customWidth="1"/>
    <col min="7" max="7" width="12.7109375" bestFit="1" customWidth="1"/>
    <col min="8" max="8" width="13.140625" customWidth="1"/>
    <col min="10" max="11" width="11.7109375" customWidth="1"/>
    <col min="12" max="12" width="10.42578125" style="16" customWidth="1"/>
    <col min="13" max="14" width="8.42578125" style="16" customWidth="1"/>
    <col min="15" max="15" width="9" style="16" customWidth="1"/>
    <col min="16" max="16" width="11.7109375" style="16" customWidth="1"/>
    <col min="17" max="17" width="8.42578125" style="16" customWidth="1"/>
    <col min="18" max="19" width="11.7109375" customWidth="1"/>
    <col min="25" max="25" width="11.85546875" bestFit="1" customWidth="1"/>
    <col min="28" max="28" width="12" customWidth="1"/>
    <col min="30" max="30" width="10" bestFit="1" customWidth="1"/>
    <col min="31" max="31" width="10" customWidth="1"/>
    <col min="32" max="32" width="10.28515625" customWidth="1"/>
  </cols>
  <sheetData>
    <row r="1" spans="1:29">
      <c r="A1" s="124" t="s">
        <v>108</v>
      </c>
      <c r="B1" s="124"/>
      <c r="C1" s="124"/>
      <c r="D1" s="124"/>
      <c r="E1" s="124"/>
      <c r="F1" s="124"/>
      <c r="G1" s="124"/>
      <c r="H1" s="124"/>
      <c r="I1" s="124"/>
      <c r="J1" s="124"/>
      <c r="L1" s="135" t="s">
        <v>109</v>
      </c>
      <c r="M1" s="135"/>
      <c r="N1" s="135"/>
      <c r="O1" s="135"/>
      <c r="P1" s="135"/>
      <c r="Q1" s="135"/>
      <c r="R1" s="125"/>
      <c r="T1" t="s">
        <v>67</v>
      </c>
      <c r="U1" s="33">
        <v>11.082276933511414</v>
      </c>
      <c r="V1" s="33">
        <v>29.429300727469709</v>
      </c>
      <c r="W1" s="33">
        <v>5.3888628969999992</v>
      </c>
      <c r="X1" s="33">
        <v>1.6357545526666668</v>
      </c>
      <c r="Y1">
        <v>115</v>
      </c>
      <c r="Z1">
        <v>9.2499999999999982</v>
      </c>
    </row>
    <row r="2" spans="1:29" s="2" customFormat="1">
      <c r="A2" s="2" t="s">
        <v>110</v>
      </c>
      <c r="B2" s="2" t="s">
        <v>111</v>
      </c>
      <c r="C2" s="2" t="s">
        <v>64</v>
      </c>
      <c r="D2" s="2" t="s">
        <v>24</v>
      </c>
      <c r="E2" s="2" t="s">
        <v>25</v>
      </c>
      <c r="F2" s="2" t="s">
        <v>27</v>
      </c>
      <c r="G2" s="2" t="s">
        <v>28</v>
      </c>
      <c r="H2" s="2" t="s">
        <v>106</v>
      </c>
      <c r="I2" s="2" t="s">
        <v>39</v>
      </c>
      <c r="J2" s="2" t="s">
        <v>112</v>
      </c>
      <c r="L2" s="16" t="s">
        <v>0</v>
      </c>
      <c r="M2" s="11" t="s">
        <v>24</v>
      </c>
      <c r="N2" s="11" t="s">
        <v>25</v>
      </c>
      <c r="O2" s="11" t="s">
        <v>27</v>
      </c>
      <c r="P2" s="11" t="s">
        <v>28</v>
      </c>
      <c r="Q2" s="11" t="s">
        <v>39</v>
      </c>
      <c r="R2" s="2" t="s">
        <v>106</v>
      </c>
      <c r="T2"/>
      <c r="U2" t="s">
        <v>24</v>
      </c>
      <c r="V2" t="s">
        <v>25</v>
      </c>
      <c r="W2" t="s">
        <v>27</v>
      </c>
      <c r="X2" t="s">
        <v>28</v>
      </c>
      <c r="Y2" t="s">
        <v>113</v>
      </c>
      <c r="Z2" t="s">
        <v>39</v>
      </c>
    </row>
    <row r="3" spans="1:29">
      <c r="A3" s="59">
        <v>42644</v>
      </c>
      <c r="B3">
        <f t="shared" ref="B3:B34" si="0">MONTH(A3)</f>
        <v>10</v>
      </c>
      <c r="C3">
        <f t="shared" ref="C3:C34" si="1">YEAR(A3)</f>
        <v>2016</v>
      </c>
      <c r="D3" s="10">
        <f>AVERAGEIFS('LME - Daily'!D:D,'LME - Daily'!$B:$B,$B3,'LME - Daily'!$C:$C,$C3)</f>
        <v>10.266428571428573</v>
      </c>
      <c r="E3" s="10">
        <f>AVERAGEIFS('LME - Daily'!E:E,'LME - Daily'!$B:$B,$B3,'LME - Daily'!$C:$C,$C3)</f>
        <v>28.395476190476188</v>
      </c>
      <c r="F3" s="10">
        <f>AVERAGEIFS('LME - Daily'!F:F,'LME - Daily'!$B:$B,$B3,'LME - Daily'!$C:$C,$C3)</f>
        <v>4.7321428571428577</v>
      </c>
      <c r="G3" s="10">
        <f>AVERAGEIFS('LME - Daily'!G:G,'LME - Daily'!$B:$B,$B3,'LME - Daily'!$C:$C,$C3)</f>
        <v>1.6639523809523813</v>
      </c>
      <c r="H3" s="10">
        <v>103.66248387096773</v>
      </c>
      <c r="I3" s="60">
        <f>INDEX('Lithium (linked)'!$26:$26,,MATCH(LME_Forecast_monthly[[#This Row],[Month]],'Lithium (linked)'!$4:$4,0))</f>
        <v>0</v>
      </c>
      <c r="J3" t="s">
        <v>114</v>
      </c>
      <c r="L3" s="54">
        <f t="shared" ref="L3:L34" si="2">A3</f>
        <v>42644</v>
      </c>
      <c r="M3" s="22">
        <v>11.310766166333332</v>
      </c>
      <c r="N3" s="22">
        <v>29.429300727469709</v>
      </c>
      <c r="O3" s="22">
        <v>5.3888628969999992</v>
      </c>
      <c r="P3" s="22">
        <v>1.6357545526666668</v>
      </c>
      <c r="Q3" s="22">
        <v>9.75</v>
      </c>
      <c r="R3" s="22">
        <v>115</v>
      </c>
      <c r="T3" s="46">
        <f t="shared" ref="T3:T34" si="3">A3</f>
        <v>42644</v>
      </c>
      <c r="U3" s="33">
        <f t="shared" ref="U3:U34" si="4">D3/U$1</f>
        <v>0.92638260467794142</v>
      </c>
      <c r="V3" s="33">
        <f t="shared" ref="V3:V34" si="5">E3/V$1</f>
        <v>0.96487091057421781</v>
      </c>
      <c r="W3" s="33">
        <f t="shared" ref="W3:W34" si="6">F3/W$1</f>
        <v>0.87813383780412368</v>
      </c>
      <c r="X3" s="33">
        <f t="shared" ref="X3:X34" si="7">G3/X$1</f>
        <v>1.0172384226226028</v>
      </c>
      <c r="Y3" s="33">
        <f t="shared" ref="Y3:Z34" si="8">H3/Y$1</f>
        <v>0.90141290322580636</v>
      </c>
      <c r="Z3" s="33">
        <f t="shared" si="8"/>
        <v>0</v>
      </c>
      <c r="AC3" s="13"/>
    </row>
    <row r="4" spans="1:29">
      <c r="A4" s="59">
        <v>42675</v>
      </c>
      <c r="B4">
        <f t="shared" si="0"/>
        <v>11</v>
      </c>
      <c r="C4">
        <f t="shared" si="1"/>
        <v>2016</v>
      </c>
      <c r="D4" s="33">
        <f>AVERAGEIFS('LME - Daily'!D:D,'LME - Daily'!$B:$B,$B4,'LME - Daily'!$C:$C,$C4)</f>
        <v>11.142954545454547</v>
      </c>
      <c r="E4" s="33">
        <f>AVERAGEIFS('LME - Daily'!E:E,'LME - Daily'!$B:$B,$B4,'LME - Daily'!$C:$C,$C4)</f>
        <v>29.486363636363638</v>
      </c>
      <c r="F4" s="33">
        <f>AVERAGEIFS('LME - Daily'!F:F,'LME - Daily'!$B:$B,$B4,'LME - Daily'!$C:$C,$C4)</f>
        <v>5.4432499999999999</v>
      </c>
      <c r="G4" s="33">
        <f>AVERAGEIFS('LME - Daily'!G:G,'LME - Daily'!$B:$B,$B4,'LME - Daily'!$C:$C,$C4)</f>
        <v>1.7352954545454544</v>
      </c>
      <c r="H4" s="33">
        <f>AVERAGEIFS(DailyFXHistoricals[USD/JPY],DailyFXHistoricals[Month],$B4,DailyFXHistoricals[Year],$C4)</f>
        <v>108.33879999999999</v>
      </c>
      <c r="I4" s="60">
        <f>INDEX('Lithium (linked)'!$26:$26,,MATCH(LME_Forecast_monthly[[#This Row],[Month]],'Lithium (linked)'!$4:$4,0))</f>
        <v>0</v>
      </c>
      <c r="J4" t="s">
        <v>114</v>
      </c>
      <c r="L4" s="54">
        <f t="shared" si="2"/>
        <v>42675</v>
      </c>
      <c r="M4" s="22">
        <v>11.310766166333332</v>
      </c>
      <c r="N4" s="22">
        <v>29.429300727469709</v>
      </c>
      <c r="O4" s="22">
        <v>5.3888628969999992</v>
      </c>
      <c r="P4" s="22">
        <v>1.6357545526666668</v>
      </c>
      <c r="Q4" s="22">
        <v>9.75</v>
      </c>
      <c r="R4" s="22">
        <v>115</v>
      </c>
      <c r="T4" s="46">
        <f t="shared" si="3"/>
        <v>42675</v>
      </c>
      <c r="U4" s="33">
        <f t="shared" si="4"/>
        <v>1.0054751936183486</v>
      </c>
      <c r="V4" s="33">
        <f t="shared" si="5"/>
        <v>1.00193898283287</v>
      </c>
      <c r="W4" s="33">
        <f t="shared" si="6"/>
        <v>1.0100925007816173</v>
      </c>
      <c r="X4" s="33">
        <f t="shared" si="7"/>
        <v>1.0608532017939443</v>
      </c>
      <c r="Y4" s="33">
        <f t="shared" si="8"/>
        <v>0.94207652173913037</v>
      </c>
      <c r="Z4" s="33">
        <f t="shared" si="8"/>
        <v>0</v>
      </c>
    </row>
    <row r="5" spans="1:29">
      <c r="A5" s="59">
        <v>42705</v>
      </c>
      <c r="B5">
        <f t="shared" si="0"/>
        <v>12</v>
      </c>
      <c r="C5">
        <f t="shared" si="1"/>
        <v>2016</v>
      </c>
      <c r="D5" s="33">
        <f>AVERAGEIFS('LME - Daily'!D:D,'LME - Daily'!$B:$B,$B5,'LME - Daily'!$C:$C,$C5)</f>
        <v>11.013249999999998</v>
      </c>
      <c r="E5" s="33">
        <f>AVERAGEIFS('LME - Daily'!E:E,'LME - Daily'!$B:$B,$B5,'LME - Daily'!$C:$C,$C5)</f>
        <v>31.788</v>
      </c>
      <c r="F5" s="33">
        <f>AVERAGEIFS('LME - Daily'!F:F,'LME - Daily'!$B:$B,$B5,'LME - Daily'!$C:$C,$C5)</f>
        <v>5.6662499999999998</v>
      </c>
      <c r="G5" s="33">
        <f>AVERAGEIFS('LME - Daily'!G:G,'LME - Daily'!$B:$B,$B5,'LME - Daily'!$C:$C,$C5)</f>
        <v>1.7306249999999999</v>
      </c>
      <c r="H5" s="33">
        <f>AVERAGEIFS(DailyFXHistoricals[USD/JPY],DailyFXHistoricals[Month],$B5,DailyFXHistoricals[Year],$C5)</f>
        <v>116.08109677419353</v>
      </c>
      <c r="I5" s="60">
        <f>INDEX('Lithium (linked)'!$26:$26,,MATCH(LME_Forecast_monthly[[#This Row],[Month]],'Lithium (linked)'!$4:$4,0))</f>
        <v>0</v>
      </c>
      <c r="J5" t="s">
        <v>114</v>
      </c>
      <c r="L5" s="54">
        <f t="shared" si="2"/>
        <v>42705</v>
      </c>
      <c r="M5" s="22">
        <v>11.310766166333332</v>
      </c>
      <c r="N5" s="22">
        <v>29.429300727469709</v>
      </c>
      <c r="O5" s="22">
        <v>5.3888628969999992</v>
      </c>
      <c r="P5" s="22">
        <v>1.6357545526666668</v>
      </c>
      <c r="Q5" s="22">
        <v>9.75</v>
      </c>
      <c r="R5" s="22">
        <v>115</v>
      </c>
      <c r="T5" s="46">
        <f t="shared" si="3"/>
        <v>42705</v>
      </c>
      <c r="U5" s="33">
        <f t="shared" si="4"/>
        <v>0.99377141232568478</v>
      </c>
      <c r="V5" s="33">
        <f t="shared" si="5"/>
        <v>1.0801479890525787</v>
      </c>
      <c r="W5" s="33">
        <f t="shared" si="6"/>
        <v>1.0514741436740622</v>
      </c>
      <c r="X5" s="33">
        <f t="shared" si="7"/>
        <v>1.0579979723600168</v>
      </c>
      <c r="Y5" s="33">
        <f t="shared" si="8"/>
        <v>1.0094008415147264</v>
      </c>
      <c r="Z5" s="33">
        <f t="shared" si="8"/>
        <v>0</v>
      </c>
    </row>
    <row r="6" spans="1:29">
      <c r="A6" s="59">
        <v>42736</v>
      </c>
      <c r="B6">
        <f t="shared" si="0"/>
        <v>1</v>
      </c>
      <c r="C6">
        <f t="shared" si="1"/>
        <v>2017</v>
      </c>
      <c r="D6" s="33">
        <f>AVERAGEIFS('LME - Daily'!D:D,'LME - Daily'!$B:$B,$B6,'LME - Daily'!$C:$C,$C6)</f>
        <v>9.9842857142857131</v>
      </c>
      <c r="E6" s="33">
        <f>AVERAGEIFS('LME - Daily'!E:E,'LME - Daily'!$B:$B,$B6,'LME - Daily'!$C:$C,$C6)</f>
        <v>34.961904761904762</v>
      </c>
      <c r="F6" s="33">
        <f>AVERAGEIFS('LME - Daily'!F:F,'LME - Daily'!$B:$B,$B6,'LME - Daily'!$C:$C,$C6)</f>
        <v>5.7374285714285715</v>
      </c>
      <c r="G6" s="33">
        <f>AVERAGEIFS('LME - Daily'!G:G,'LME - Daily'!$B:$B,$B6,'LME - Daily'!$C:$C,$C6)</f>
        <v>1.7907857142857144</v>
      </c>
      <c r="H6" s="33">
        <f>AVERAGEIFS(DailyFXHistoricals[USD/JPY],DailyFXHistoricals[Month],$B6,DailyFXHistoricals[Year],$C6)</f>
        <v>115.15183870967743</v>
      </c>
      <c r="I6" s="60">
        <f>INDEX('Lithium (linked)'!$26:$26,,MATCH(LME_Forecast_monthly[[#This Row],[Month]],'Lithium (linked)'!$4:$4,0))</f>
        <v>0</v>
      </c>
      <c r="J6" t="s">
        <v>114</v>
      </c>
      <c r="L6" s="54">
        <f t="shared" si="2"/>
        <v>42736</v>
      </c>
      <c r="M6" s="22">
        <v>11.25173978118767</v>
      </c>
      <c r="N6" s="22">
        <v>29.429300727469709</v>
      </c>
      <c r="O6" s="22">
        <v>5.3888628969999992</v>
      </c>
      <c r="P6" s="22">
        <v>1.6357545526666668</v>
      </c>
      <c r="Q6" s="22">
        <v>9.25</v>
      </c>
      <c r="R6" s="22">
        <v>115</v>
      </c>
      <c r="T6" s="46">
        <f t="shared" si="3"/>
        <v>42736</v>
      </c>
      <c r="U6" s="33">
        <f t="shared" si="4"/>
        <v>0.90092367969027076</v>
      </c>
      <c r="V6" s="33">
        <f t="shared" si="5"/>
        <v>1.1879964490379769</v>
      </c>
      <c r="W6" s="33">
        <f t="shared" si="6"/>
        <v>1.0646826020796745</v>
      </c>
      <c r="X6" s="33">
        <f t="shared" si="7"/>
        <v>1.0947765429515757</v>
      </c>
      <c r="Y6" s="33">
        <f t="shared" si="8"/>
        <v>1.0013203366058907</v>
      </c>
      <c r="Z6" s="33">
        <f t="shared" si="8"/>
        <v>0</v>
      </c>
    </row>
    <row r="7" spans="1:29">
      <c r="A7" s="59">
        <v>42767</v>
      </c>
      <c r="B7">
        <f t="shared" si="0"/>
        <v>2</v>
      </c>
      <c r="C7">
        <f t="shared" si="1"/>
        <v>2017</v>
      </c>
      <c r="D7" s="33">
        <f>AVERAGEIFS('LME - Daily'!D:D,'LME - Daily'!$B:$B,$B7,'LME - Daily'!$C:$C,$C7)</f>
        <v>10.6195</v>
      </c>
      <c r="E7" s="33">
        <f>AVERAGEIFS('LME - Daily'!E:E,'LME - Daily'!$B:$B,$B7,'LME - Daily'!$C:$C,$C7)</f>
        <v>43.232500000000002</v>
      </c>
      <c r="F7" s="33">
        <f>AVERAGEIFS('LME - Daily'!F:F,'LME - Daily'!$B:$B,$B7,'LME - Daily'!$C:$C,$C7)</f>
        <v>5.9415500000000012</v>
      </c>
      <c r="G7" s="33">
        <f>AVERAGEIFS('LME - Daily'!G:G,'LME - Daily'!$B:$B,$B7,'LME - Daily'!$C:$C,$C7)</f>
        <v>1.8568000000000005</v>
      </c>
      <c r="H7" s="33">
        <f>AVERAGEIFS(DailyFXHistoricals[USD/JPY],DailyFXHistoricals[Month],$B7,DailyFXHistoricals[Year],$C7)</f>
        <v>112.91917857142859</v>
      </c>
      <c r="I7" s="60">
        <f>INDEX('Lithium (linked)'!$26:$26,,MATCH(LME_Forecast_monthly[[#This Row],[Month]],'Lithium (linked)'!$4:$4,0))</f>
        <v>0</v>
      </c>
      <c r="J7" t="s">
        <v>114</v>
      </c>
      <c r="L7" s="54">
        <f t="shared" si="2"/>
        <v>42767</v>
      </c>
      <c r="M7" s="22">
        <v>11.25173978118767</v>
      </c>
      <c r="N7" s="22">
        <v>29.429300727469709</v>
      </c>
      <c r="O7" s="22">
        <v>5.3888628969999992</v>
      </c>
      <c r="P7" s="22">
        <v>1.6357545526666668</v>
      </c>
      <c r="Q7" s="22">
        <v>9.25</v>
      </c>
      <c r="R7" s="22">
        <v>115</v>
      </c>
      <c r="T7" s="46">
        <f t="shared" si="3"/>
        <v>42767</v>
      </c>
      <c r="U7" s="33">
        <f t="shared" si="4"/>
        <v>0.95824171004858805</v>
      </c>
      <c r="V7" s="33">
        <f t="shared" si="5"/>
        <v>1.4690291284986665</v>
      </c>
      <c r="W7" s="33">
        <f t="shared" si="6"/>
        <v>1.1025609880161704</v>
      </c>
      <c r="X7" s="33">
        <f t="shared" si="7"/>
        <v>1.1351336280696742</v>
      </c>
      <c r="Y7" s="33">
        <f t="shared" si="8"/>
        <v>0.98190590062111816</v>
      </c>
      <c r="Z7" s="33">
        <f t="shared" si="8"/>
        <v>0</v>
      </c>
    </row>
    <row r="8" spans="1:29">
      <c r="A8" s="59">
        <v>42795</v>
      </c>
      <c r="B8">
        <f t="shared" si="0"/>
        <v>3</v>
      </c>
      <c r="C8">
        <f t="shared" si="1"/>
        <v>2017</v>
      </c>
      <c r="D8" s="33">
        <f>AVERAGEIFS('LME - Daily'!D:D,'LME - Daily'!$B:$B,$B8,'LME - Daily'!$C:$C,$C8)</f>
        <v>10.230434782608693</v>
      </c>
      <c r="E8" s="33">
        <f>AVERAGEIFS('LME - Daily'!E:E,'LME - Daily'!$B:$B,$B8,'LME - Daily'!$C:$C,$C8)</f>
        <v>52.995652173913037</v>
      </c>
      <c r="F8" s="33">
        <f>AVERAGEIFS('LME - Daily'!F:F,'LME - Daily'!$B:$B,$B8,'LME - Daily'!$C:$C,$C8)</f>
        <v>5.8215217391304339</v>
      </c>
      <c r="G8" s="33">
        <f>AVERAGEIFS('LME - Daily'!G:G,'LME - Daily'!$B:$B,$B8,'LME - Daily'!$C:$C,$C8)</f>
        <v>1.901565217391304</v>
      </c>
      <c r="H8" s="33">
        <f>AVERAGEIFS(DailyFXHistoricals[USD/JPY],DailyFXHistoricals[Month],$B8,DailyFXHistoricals[Year],$C8)</f>
        <v>113.027475</v>
      </c>
      <c r="I8" s="60">
        <f>INDEX('Lithium (linked)'!$26:$26,,MATCH(LME_Forecast_monthly[[#This Row],[Month]],'Lithium (linked)'!$4:$4,0))</f>
        <v>0</v>
      </c>
      <c r="J8" t="s">
        <v>114</v>
      </c>
      <c r="L8" s="54">
        <f t="shared" si="2"/>
        <v>42795</v>
      </c>
      <c r="M8" s="22">
        <v>11.25173978118767</v>
      </c>
      <c r="N8" s="22">
        <v>29.429300727469709</v>
      </c>
      <c r="O8" s="22">
        <v>5.3888628969999992</v>
      </c>
      <c r="P8" s="22">
        <v>1.6357545526666668</v>
      </c>
      <c r="Q8" s="22">
        <v>9.25</v>
      </c>
      <c r="R8" s="22">
        <v>115</v>
      </c>
      <c r="T8" s="46">
        <f t="shared" si="3"/>
        <v>42795</v>
      </c>
      <c r="U8" s="33">
        <f t="shared" si="4"/>
        <v>0.92313473521611278</v>
      </c>
      <c r="V8" s="33">
        <f t="shared" si="5"/>
        <v>1.8007785052278247</v>
      </c>
      <c r="W8" s="33">
        <f t="shared" si="6"/>
        <v>1.0802875950641271</v>
      </c>
      <c r="X8" s="33">
        <f t="shared" si="7"/>
        <v>1.1625003361850976</v>
      </c>
      <c r="Y8" s="33">
        <f t="shared" si="8"/>
        <v>0.98284760869565213</v>
      </c>
      <c r="Z8" s="33">
        <f t="shared" si="8"/>
        <v>0</v>
      </c>
    </row>
    <row r="9" spans="1:29">
      <c r="A9" s="59">
        <v>42826</v>
      </c>
      <c r="B9">
        <f t="shared" si="0"/>
        <v>4</v>
      </c>
      <c r="C9">
        <f t="shared" si="1"/>
        <v>2017</v>
      </c>
      <c r="D9" s="33">
        <f>AVERAGEIFS('LME - Daily'!D:D,'LME - Daily'!$B:$B,$B9,'LME - Daily'!$C:$C,$C9)</f>
        <v>9.6686111111111099</v>
      </c>
      <c r="E9" s="33">
        <f>AVERAGEIFS('LME - Daily'!E:E,'LME - Daily'!$B:$B,$B9,'LME - Daily'!$C:$C,$C9)</f>
        <v>55.555833333333332</v>
      </c>
      <c r="F9" s="33">
        <f>AVERAGEIFS('LME - Daily'!F:F,'LME - Daily'!$B:$B,$B9,'LME - Daily'!$C:$C,$C9)</f>
        <v>5.6976666666666667</v>
      </c>
      <c r="G9" s="33">
        <f>AVERAGEIFS('LME - Daily'!G:G,'LME - Daily'!$B:$B,$B9,'LME - Daily'!$C:$C,$C9)</f>
        <v>1.9309444444444448</v>
      </c>
      <c r="H9" s="33">
        <f>AVERAGEIFS(DailyFXHistoricals[USD/JPY],DailyFXHistoricals[Month],$B9,DailyFXHistoricals[Year],$C9)</f>
        <v>110.17842633333333</v>
      </c>
      <c r="I9" s="60">
        <f>INDEX('Lithium (linked)'!$26:$26,,MATCH(LME_Forecast_monthly[[#This Row],[Month]],'Lithium (linked)'!$4:$4,0))</f>
        <v>0</v>
      </c>
      <c r="J9" t="s">
        <v>114</v>
      </c>
      <c r="L9" s="54">
        <f t="shared" si="2"/>
        <v>42826</v>
      </c>
      <c r="M9" s="22">
        <v>11.082276933511416</v>
      </c>
      <c r="N9" s="22">
        <v>29.429300727469709</v>
      </c>
      <c r="O9" s="22">
        <v>5.3888628969999992</v>
      </c>
      <c r="P9" s="22">
        <v>1.6357545526666668</v>
      </c>
      <c r="Q9" s="22">
        <v>9.25</v>
      </c>
      <c r="R9" s="22">
        <v>115</v>
      </c>
      <c r="T9" s="46">
        <f t="shared" si="3"/>
        <v>42826</v>
      </c>
      <c r="U9" s="33">
        <f t="shared" si="4"/>
        <v>0.87243904561475483</v>
      </c>
      <c r="V9" s="33">
        <f t="shared" si="5"/>
        <v>1.8877727964999442</v>
      </c>
      <c r="W9" s="33">
        <f t="shared" si="6"/>
        <v>1.0573040687003894</v>
      </c>
      <c r="X9" s="33">
        <f t="shared" si="7"/>
        <v>1.180460993549765</v>
      </c>
      <c r="Y9" s="33">
        <f t="shared" si="8"/>
        <v>0.95807327246376817</v>
      </c>
      <c r="Z9" s="33">
        <f t="shared" si="8"/>
        <v>0</v>
      </c>
    </row>
    <row r="10" spans="1:29">
      <c r="A10" s="59">
        <v>42856</v>
      </c>
      <c r="B10">
        <f t="shared" si="0"/>
        <v>5</v>
      </c>
      <c r="C10">
        <f t="shared" si="1"/>
        <v>2017</v>
      </c>
      <c r="D10" s="33">
        <f>AVERAGEIFS('LME - Daily'!D:D,'LME - Daily'!$B:$B,$B10,'LME - Daily'!$C:$C,$C10)</f>
        <v>9.154285714285713</v>
      </c>
      <c r="E10" s="33">
        <f>AVERAGEIFS('LME - Daily'!E:E,'LME - Daily'!$B:$B,$B10,'LME - Daily'!$C:$C,$C10)</f>
        <v>54.916904761904767</v>
      </c>
      <c r="F10" s="33">
        <f>AVERAGEIFS('LME - Daily'!F:F,'LME - Daily'!$B:$B,$B10,'LME - Daily'!$C:$C,$C10)</f>
        <v>5.5915000000000008</v>
      </c>
      <c r="G10" s="33">
        <f>AVERAGEIFS('LME - Daily'!G:G,'LME - Daily'!$B:$B,$B10,'LME - Daily'!$C:$C,$C10)</f>
        <v>1.9141428571428574</v>
      </c>
      <c r="H10" s="33">
        <f>AVERAGEIFS(DailyFXHistoricals[USD/JPY],DailyFXHistoricals[Month],$B10,DailyFXHistoricals[Year],$C10)</f>
        <v>112.20565032258067</v>
      </c>
      <c r="I10" s="60">
        <f>INDEX('Lithium (linked)'!$26:$26,,MATCH(LME_Forecast_monthly[[#This Row],[Month]],'Lithium (linked)'!$4:$4,0))</f>
        <v>0</v>
      </c>
      <c r="J10" t="s">
        <v>114</v>
      </c>
      <c r="L10" s="54">
        <f t="shared" si="2"/>
        <v>42856</v>
      </c>
      <c r="M10" s="22">
        <v>11.082276933511416</v>
      </c>
      <c r="N10" s="22">
        <v>29.429300727469709</v>
      </c>
      <c r="O10" s="22">
        <v>5.3888628969999992</v>
      </c>
      <c r="P10" s="22">
        <v>1.6357545526666668</v>
      </c>
      <c r="Q10" s="22">
        <v>9.25</v>
      </c>
      <c r="R10" s="22">
        <v>115</v>
      </c>
      <c r="T10" s="46">
        <f t="shared" si="3"/>
        <v>42856</v>
      </c>
      <c r="U10" s="33">
        <f t="shared" si="4"/>
        <v>0.82602932314426314</v>
      </c>
      <c r="V10" s="33">
        <f t="shared" si="5"/>
        <v>1.8660621694841897</v>
      </c>
      <c r="W10" s="33">
        <f t="shared" si="6"/>
        <v>1.0376029427493527</v>
      </c>
      <c r="X10" s="33">
        <f t="shared" si="7"/>
        <v>1.1701895336451009</v>
      </c>
      <c r="Y10" s="33">
        <f t="shared" si="8"/>
        <v>0.9757013071528754</v>
      </c>
      <c r="Z10" s="33">
        <f t="shared" si="8"/>
        <v>0</v>
      </c>
    </row>
    <row r="11" spans="1:29">
      <c r="A11" s="59">
        <v>42887</v>
      </c>
      <c r="B11">
        <f t="shared" si="0"/>
        <v>6</v>
      </c>
      <c r="C11">
        <f t="shared" si="1"/>
        <v>2017</v>
      </c>
      <c r="D11" s="33">
        <f>AVERAGEIFS('LME - Daily'!D:D,'LME - Daily'!$B:$B,$B11,'LME - Daily'!$C:$C,$C11)</f>
        <v>8.9306818181818173</v>
      </c>
      <c r="E11" s="33">
        <f>AVERAGEIFS('LME - Daily'!E:E,'LME - Daily'!$B:$B,$B11,'LME - Daily'!$C:$C,$C11)</f>
        <v>57.69113636363636</v>
      </c>
      <c r="F11" s="33">
        <f>AVERAGEIFS('LME - Daily'!F:F,'LME - Daily'!$B:$B,$B11,'LME - Daily'!$C:$C,$C11)</f>
        <v>5.6994772727272736</v>
      </c>
      <c r="G11" s="33">
        <f>AVERAGEIFS('LME - Daily'!G:G,'LME - Daily'!$B:$B,$B11,'LME - Daily'!$C:$C,$C11)</f>
        <v>1.8866136363636363</v>
      </c>
      <c r="H11" s="33">
        <f>AVERAGEIFS(DailyFXHistoricals[USD/JPY],DailyFXHistoricals[Month],$B11,DailyFXHistoricals[Year],$C11)</f>
        <v>110.85708433333333</v>
      </c>
      <c r="I11" s="60">
        <f>INDEX('Lithium (linked)'!$26:$26,,MATCH(LME_Forecast_monthly[[#This Row],[Month]],'Lithium (linked)'!$4:$4,0))</f>
        <v>9.58</v>
      </c>
      <c r="J11" t="s">
        <v>114</v>
      </c>
      <c r="L11" s="54">
        <f t="shared" si="2"/>
        <v>42887</v>
      </c>
      <c r="M11" s="22">
        <v>11.082276933511416</v>
      </c>
      <c r="N11" s="22">
        <v>29.429300727469709</v>
      </c>
      <c r="O11" s="22">
        <v>5.3888628969999992</v>
      </c>
      <c r="P11" s="22">
        <v>1.6357545526666668</v>
      </c>
      <c r="Q11" s="22">
        <v>9.25</v>
      </c>
      <c r="R11" s="22">
        <v>115</v>
      </c>
      <c r="T11" s="46">
        <f t="shared" si="3"/>
        <v>42887</v>
      </c>
      <c r="U11" s="33">
        <f t="shared" si="4"/>
        <v>0.80585261239741779</v>
      </c>
      <c r="V11" s="33">
        <f t="shared" si="5"/>
        <v>1.9603298392267496</v>
      </c>
      <c r="W11" s="33">
        <f t="shared" si="6"/>
        <v>1.0576400590744652</v>
      </c>
      <c r="X11" s="33">
        <f t="shared" si="7"/>
        <v>1.1533598566410894</v>
      </c>
      <c r="Y11" s="33">
        <f t="shared" si="8"/>
        <v>0.96397464637681163</v>
      </c>
      <c r="Z11" s="33">
        <f t="shared" si="8"/>
        <v>1.035675675675676</v>
      </c>
    </row>
    <row r="12" spans="1:29">
      <c r="A12" s="59">
        <v>42917</v>
      </c>
      <c r="B12">
        <f t="shared" si="0"/>
        <v>7</v>
      </c>
      <c r="C12">
        <f t="shared" si="1"/>
        <v>2017</v>
      </c>
      <c r="D12" s="33">
        <f>AVERAGEIFS('LME - Daily'!D:D,'LME - Daily'!$B:$B,$B12,'LME - Daily'!$C:$C,$C12)</f>
        <v>9.4816666666666638</v>
      </c>
      <c r="E12" s="33">
        <f>AVERAGEIFS('LME - Daily'!E:E,'LME - Daily'!$B:$B,$B12,'LME - Daily'!$C:$C,$C12)</f>
        <v>58.916666666666664</v>
      </c>
      <c r="F12" s="33">
        <f>AVERAGEIFS('LME - Daily'!F:F,'LME - Daily'!$B:$B,$B12,'LME - Daily'!$C:$C,$C12)</f>
        <v>5.9785952380952372</v>
      </c>
      <c r="G12" s="33">
        <f>AVERAGEIFS('LME - Daily'!G:G,'LME - Daily'!$B:$B,$B12,'LME - Daily'!$C:$C,$C12)</f>
        <v>1.9036190476190475</v>
      </c>
      <c r="H12" s="33">
        <f>AVERAGEIFS(DailyFXHistoricals[USD/JPY],DailyFXHistoricals[Month],$B12,DailyFXHistoricals[Year],$C12)</f>
        <v>112.32489296774196</v>
      </c>
      <c r="I12" s="60">
        <f>INDEX('Lithium (linked)'!$26:$26,,MATCH(LME_Forecast_monthly[[#This Row],[Month]],'Lithium (linked)'!$4:$4,0))</f>
        <v>10.84</v>
      </c>
      <c r="J12" t="s">
        <v>114</v>
      </c>
      <c r="L12" s="54">
        <f t="shared" si="2"/>
        <v>42917</v>
      </c>
      <c r="M12" s="22">
        <v>10.907101855014611</v>
      </c>
      <c r="N12" s="22">
        <v>29.429300727469709</v>
      </c>
      <c r="O12" s="22">
        <v>5.3888628969999992</v>
      </c>
      <c r="P12" s="22">
        <v>1.6357545526666668</v>
      </c>
      <c r="Q12" s="22">
        <v>9.25</v>
      </c>
      <c r="R12" s="22">
        <v>115</v>
      </c>
      <c r="T12" s="46">
        <f t="shared" si="3"/>
        <v>42917</v>
      </c>
      <c r="U12" s="33">
        <f t="shared" si="4"/>
        <v>0.85557026985991425</v>
      </c>
      <c r="V12" s="33">
        <f t="shared" si="5"/>
        <v>2.0019730408229868</v>
      </c>
      <c r="W12" s="33">
        <f t="shared" si="6"/>
        <v>1.1094353952525948</v>
      </c>
      <c r="X12" s="33">
        <f t="shared" si="7"/>
        <v>1.1637559220090192</v>
      </c>
      <c r="Y12" s="33">
        <f t="shared" si="8"/>
        <v>0.97673819971949527</v>
      </c>
      <c r="Z12" s="33">
        <f t="shared" si="8"/>
        <v>1.1718918918918921</v>
      </c>
    </row>
    <row r="13" spans="1:29">
      <c r="A13" s="59">
        <v>42948</v>
      </c>
      <c r="B13">
        <f t="shared" si="0"/>
        <v>8</v>
      </c>
      <c r="C13">
        <f t="shared" si="1"/>
        <v>2017</v>
      </c>
      <c r="D13" s="33">
        <f>AVERAGEIFS('LME - Daily'!D:D,'LME - Daily'!$B:$B,$B13,'LME - Daily'!$C:$C,$C13)</f>
        <v>10.852954545454548</v>
      </c>
      <c r="E13" s="33">
        <f>AVERAGEIFS('LME - Daily'!E:E,'LME - Daily'!$B:$B,$B13,'LME - Daily'!$C:$C,$C13)</f>
        <v>58.213636363636368</v>
      </c>
      <c r="F13" s="33">
        <f>AVERAGEIFS('LME - Daily'!F:F,'LME - Daily'!$B:$B,$B13,'LME - Daily'!$C:$C,$C13)</f>
        <v>6.4781818181818176</v>
      </c>
      <c r="G13" s="33">
        <f>AVERAGEIFS('LME - Daily'!G:G,'LME - Daily'!$B:$B,$B13,'LME - Daily'!$C:$C,$C13)</f>
        <v>2.0300909090909092</v>
      </c>
      <c r="H13" s="33">
        <f>AVERAGEIFS(DailyFXHistoricals[USD/JPY],DailyFXHistoricals[Month],$B13,DailyFXHistoricals[Year],$C13)</f>
        <v>109.78416861290327</v>
      </c>
      <c r="I13" s="60">
        <f>INDEX('Lithium (linked)'!$26:$26,,MATCH(LME_Forecast_monthly[[#This Row],[Month]],'Lithium (linked)'!$4:$4,0))</f>
        <v>8.4499999999999993</v>
      </c>
      <c r="J13" t="s">
        <v>114</v>
      </c>
      <c r="L13" s="54">
        <f t="shared" si="2"/>
        <v>42948</v>
      </c>
      <c r="M13" s="22">
        <v>10.907101855014611</v>
      </c>
      <c r="N13" s="22">
        <v>29.429300727469709</v>
      </c>
      <c r="O13" s="22">
        <v>5.3888628969999992</v>
      </c>
      <c r="P13" s="22">
        <v>1.6357545526666668</v>
      </c>
      <c r="Q13" s="22">
        <v>9.25</v>
      </c>
      <c r="R13" s="22">
        <v>115</v>
      </c>
      <c r="T13" s="46">
        <f t="shared" si="3"/>
        <v>42948</v>
      </c>
      <c r="U13" s="33">
        <f t="shared" si="4"/>
        <v>0.97930728590950256</v>
      </c>
      <c r="V13" s="33">
        <f t="shared" si="5"/>
        <v>1.9780842536057599</v>
      </c>
      <c r="W13" s="33">
        <f t="shared" si="6"/>
        <v>1.2021426304588758</v>
      </c>
      <c r="X13" s="33">
        <f t="shared" si="7"/>
        <v>1.2410730606137583</v>
      </c>
      <c r="Y13" s="33">
        <f t="shared" si="8"/>
        <v>0.95464494446002846</v>
      </c>
      <c r="Z13" s="33">
        <f t="shared" si="8"/>
        <v>0.91351351351351362</v>
      </c>
    </row>
    <row r="14" spans="1:29">
      <c r="A14" s="59">
        <v>42979</v>
      </c>
      <c r="B14">
        <f t="shared" si="0"/>
        <v>9</v>
      </c>
      <c r="C14">
        <f t="shared" si="1"/>
        <v>2017</v>
      </c>
      <c r="D14" s="33">
        <f>AVERAGEIFS('LME - Daily'!D:D,'LME - Daily'!$B:$B,$B14,'LME - Daily'!$C:$C,$C14)</f>
        <v>11.23357142857143</v>
      </c>
      <c r="E14" s="33">
        <f>AVERAGEIFS('LME - Daily'!E:E,'LME - Daily'!$B:$B,$B14,'LME - Daily'!$C:$C,$C14)</f>
        <v>60.295238095238098</v>
      </c>
      <c r="F14" s="33">
        <f>AVERAGEIFS('LME - Daily'!F:F,'LME - Daily'!$B:$B,$B14,'LME - Daily'!$C:$C,$C14)</f>
        <v>6.5831904761904765</v>
      </c>
      <c r="G14" s="33">
        <f>AVERAGEIFS('LME - Daily'!G:G,'LME - Daily'!$B:$B,$B14,'LME - Daily'!$C:$C,$C14)</f>
        <v>2.1004761904761904</v>
      </c>
      <c r="H14" s="33">
        <f>AVERAGEIFS(DailyFXHistoricals[USD/JPY],DailyFXHistoricals[Month],$B14,DailyFXHistoricals[Year],$C14)</f>
        <v>110.6759204</v>
      </c>
      <c r="I14" s="60">
        <f>INDEX('Lithium (linked)'!$26:$26,,MATCH(LME_Forecast_monthly[[#This Row],[Month]],'Lithium (linked)'!$4:$4,0))</f>
        <v>10.23</v>
      </c>
      <c r="J14" t="s">
        <v>114</v>
      </c>
      <c r="L14" s="54">
        <f t="shared" si="2"/>
        <v>42979</v>
      </c>
      <c r="M14" s="22">
        <v>10.907101855014611</v>
      </c>
      <c r="N14" s="22">
        <v>29.429300727469709</v>
      </c>
      <c r="O14" s="22">
        <v>5.3888628969999992</v>
      </c>
      <c r="P14" s="22">
        <v>1.6357545526666668</v>
      </c>
      <c r="Q14" s="22">
        <v>9.25</v>
      </c>
      <c r="R14" s="22">
        <v>115</v>
      </c>
      <c r="T14" s="46">
        <f t="shared" si="3"/>
        <v>42979</v>
      </c>
      <c r="U14" s="33">
        <f t="shared" si="4"/>
        <v>1.0136519323571964</v>
      </c>
      <c r="V14" s="33">
        <f t="shared" si="5"/>
        <v>2.0488165401414959</v>
      </c>
      <c r="W14" s="33">
        <f t="shared" si="6"/>
        <v>1.2216288671688724</v>
      </c>
      <c r="X14" s="33">
        <f t="shared" si="7"/>
        <v>1.2841023043780728</v>
      </c>
      <c r="Y14" s="33">
        <f t="shared" si="8"/>
        <v>0.96239930782608696</v>
      </c>
      <c r="Z14" s="33">
        <f t="shared" si="8"/>
        <v>1.1059459459459462</v>
      </c>
    </row>
    <row r="15" spans="1:29">
      <c r="A15" s="59">
        <v>43009</v>
      </c>
      <c r="B15">
        <f t="shared" si="0"/>
        <v>10</v>
      </c>
      <c r="C15">
        <f t="shared" si="1"/>
        <v>2017</v>
      </c>
      <c r="D15" s="33">
        <f>IFERROR(AVERAGEIFS('LME - Daily'!D:D,'LME - Daily'!$B:$B,$B15,'LME - Daily'!$C:$C,$C15),AVERAGE(D12:D14))</f>
        <v>11.325000000000001</v>
      </c>
      <c r="E15" s="33">
        <f>IFERROR(AVERAGEIFS('LME - Daily'!E:E,'LME - Daily'!$B:$B,$B15,'LME - Daily'!$C:$C,$C15),AVERAGE(E12:E14))</f>
        <v>59.954545454545453</v>
      </c>
      <c r="F15" s="33">
        <f>IFERROR(AVERAGEIFS('LME - Daily'!F:F,'LME - Daily'!$B:$B,$B15,'LME - Daily'!$C:$C,$C15),AVERAGE(F12:F14))</f>
        <v>6.7973863636363641</v>
      </c>
      <c r="G15" s="33">
        <f>IFERROR(AVERAGEIFS('LME - Daily'!G:G,'LME - Daily'!$B:$B,$B15,'LME - Daily'!$C:$C,$C15),AVERAGE(G12:G14))</f>
        <v>2.1304090909090907</v>
      </c>
      <c r="H15" s="33">
        <f>AVERAGEIFS(DailyFXHistoricals[USD/JPY],DailyFXHistoricals[Month],$B15,DailyFXHistoricals[Year],$C15)</f>
        <v>112.92220329032257</v>
      </c>
      <c r="I15" s="60">
        <f>INDEX('Lithium (linked)'!$26:$26,,MATCH(LME_Forecast_monthly[[#This Row],[Month]],'Lithium (linked)'!$4:$4,0))</f>
        <v>9.8000000000000007</v>
      </c>
      <c r="J15" t="s">
        <v>114</v>
      </c>
      <c r="L15" s="54">
        <f t="shared" si="2"/>
        <v>43009</v>
      </c>
      <c r="M15" s="22">
        <v>10.731926776517808</v>
      </c>
      <c r="N15" s="22">
        <v>29.429300727469709</v>
      </c>
      <c r="O15" s="22">
        <v>5.3888628969999992</v>
      </c>
      <c r="P15" s="22">
        <v>1.6357545526666668</v>
      </c>
      <c r="Q15" s="22">
        <v>9.25</v>
      </c>
      <c r="R15" s="22">
        <v>115</v>
      </c>
      <c r="T15" s="46">
        <f t="shared" si="3"/>
        <v>43009</v>
      </c>
      <c r="U15" s="33">
        <f t="shared" si="4"/>
        <v>1.0219019131126947</v>
      </c>
      <c r="V15" s="33">
        <f t="shared" si="5"/>
        <v>2.0372398926415221</v>
      </c>
      <c r="W15" s="33">
        <f t="shared" si="6"/>
        <v>1.2613767493362089</v>
      </c>
      <c r="X15" s="33">
        <f t="shared" si="7"/>
        <v>1.3024014436860469</v>
      </c>
      <c r="Y15" s="33">
        <f t="shared" si="8"/>
        <v>0.98193220252454405</v>
      </c>
      <c r="Z15" s="33">
        <f t="shared" si="8"/>
        <v>1.0594594594594597</v>
      </c>
    </row>
    <row r="16" spans="1:29">
      <c r="A16" s="59">
        <v>43040</v>
      </c>
      <c r="B16">
        <f t="shared" si="0"/>
        <v>11</v>
      </c>
      <c r="C16">
        <f t="shared" si="1"/>
        <v>2017</v>
      </c>
      <c r="D16" s="33">
        <f>IFERROR(AVERAGEIFS('LME - Daily'!D:D,'LME - Daily'!$B:$B,$B16,'LME - Daily'!$C:$C,$C16),AVERAGE(D13:D15))</f>
        <v>11.992727272727272</v>
      </c>
      <c r="E16" s="33">
        <f>IFERROR(AVERAGEIFS('LME - Daily'!E:E,'LME - Daily'!$B:$B,$B16,'LME - Daily'!$C:$C,$C16),AVERAGE(E13:E15))</f>
        <v>62.272727272727273</v>
      </c>
      <c r="F16" s="33">
        <f>IFERROR(AVERAGEIFS('LME - Daily'!F:F,'LME - Daily'!$B:$B,$B16,'LME - Daily'!$C:$C,$C16),AVERAGE(F13:F15))</f>
        <v>6.8255681818181815</v>
      </c>
      <c r="G16" s="33">
        <f>IFERROR(AVERAGEIFS('LME - Daily'!G:G,'LME - Daily'!$B:$B,$B16,'LME - Daily'!$C:$C,$C16),AVERAGE(G13:G15))</f>
        <v>2.1010227272727273</v>
      </c>
      <c r="H16" s="33">
        <f>AVERAGEIFS(DailyFXHistoricals[USD/JPY],DailyFXHistoricals[Month],$B16,DailyFXHistoricals[Year],$C16)</f>
        <v>112.81841936666669</v>
      </c>
      <c r="I16" s="60">
        <f>INDEX('Lithium (linked)'!$26:$26,,MATCH(LME_Forecast_monthly[[#This Row],[Month]],'Lithium (linked)'!$4:$4,0))</f>
        <v>9.8000000000000007</v>
      </c>
      <c r="J16" t="s">
        <v>114</v>
      </c>
      <c r="L16" s="54">
        <f t="shared" si="2"/>
        <v>43040</v>
      </c>
      <c r="M16" s="22">
        <v>10.731926776517808</v>
      </c>
      <c r="N16" s="22">
        <v>29.429300727469709</v>
      </c>
      <c r="O16" s="22">
        <v>5.3888628969999992</v>
      </c>
      <c r="P16" s="22">
        <v>1.6357545526666668</v>
      </c>
      <c r="Q16" s="22">
        <v>9.25</v>
      </c>
      <c r="R16" s="22">
        <v>115</v>
      </c>
      <c r="T16" s="46">
        <f t="shared" si="3"/>
        <v>43040</v>
      </c>
      <c r="U16" s="33">
        <f t="shared" si="4"/>
        <v>1.0821537256899592</v>
      </c>
      <c r="V16" s="33">
        <f t="shared" si="5"/>
        <v>2.1160111091121192</v>
      </c>
      <c r="W16" s="33">
        <f t="shared" si="6"/>
        <v>1.2666063903050868</v>
      </c>
      <c r="X16" s="33">
        <f t="shared" si="7"/>
        <v>1.2844364234521393</v>
      </c>
      <c r="Y16" s="33">
        <f t="shared" si="8"/>
        <v>0.98102973362318857</v>
      </c>
      <c r="Z16" s="33">
        <f t="shared" si="8"/>
        <v>1.0594594594594597</v>
      </c>
    </row>
    <row r="17" spans="1:35">
      <c r="A17" s="59">
        <v>43070</v>
      </c>
      <c r="B17">
        <f t="shared" si="0"/>
        <v>12</v>
      </c>
      <c r="C17">
        <f t="shared" si="1"/>
        <v>2017</v>
      </c>
      <c r="D17" s="33">
        <f>IFERROR(AVERAGEIFS('LME - Daily'!D:D,'LME - Daily'!$B:$B,$B17,'LME - Daily'!$C:$C,$C17),AVERAGE(D14:D16))</f>
        <v>11.409210526315789</v>
      </c>
      <c r="E17" s="33">
        <f>IFERROR(AVERAGEIFS('LME - Daily'!E:E,'LME - Daily'!$B:$B,$B17,'LME - Daily'!$C:$C,$C17),AVERAGE(E14:E16))</f>
        <v>72.589473684210532</v>
      </c>
      <c r="F17" s="33">
        <f>IFERROR(AVERAGEIFS('LME - Daily'!F:F,'LME - Daily'!$B:$B,$B17,'LME - Daily'!$C:$C,$C17),AVERAGE(F14:F16))</f>
        <v>6.8011578947368427</v>
      </c>
      <c r="G17" s="33">
        <f>IFERROR(AVERAGEIFS('LME - Daily'!G:G,'LME - Daily'!$B:$B,$B17,'LME - Daily'!$C:$C,$C17),AVERAGE(G14:G16))</f>
        <v>2.0707368421052634</v>
      </c>
      <c r="H17" s="33">
        <f>AVERAGEIFS(DailyFXHistoricals[USD/JPY],DailyFXHistoricals[Month],$B17,DailyFXHistoricals[Year],$C17)</f>
        <v>112.90627016129035</v>
      </c>
      <c r="I17" s="60">
        <f>INDEX('Lithium (linked)'!$26:$26,,MATCH(LME_Forecast_monthly[[#This Row],[Month]],'Lithium (linked)'!$4:$4,0))</f>
        <v>9.8000000000000007</v>
      </c>
      <c r="J17" t="s">
        <v>114</v>
      </c>
      <c r="L17" s="54">
        <f t="shared" si="2"/>
        <v>43070</v>
      </c>
      <c r="M17" s="22">
        <v>10.731926776517808</v>
      </c>
      <c r="N17" s="22">
        <v>29.429300727469709</v>
      </c>
      <c r="O17" s="22">
        <v>5.3888628969999992</v>
      </c>
      <c r="P17" s="22">
        <v>1.6357545526666668</v>
      </c>
      <c r="Q17" s="22">
        <v>9.25</v>
      </c>
      <c r="R17" s="22">
        <v>115</v>
      </c>
      <c r="T17" s="46">
        <f t="shared" si="3"/>
        <v>43070</v>
      </c>
      <c r="U17" s="33">
        <f t="shared" si="4"/>
        <v>1.0295005795980219</v>
      </c>
      <c r="V17" s="33">
        <f t="shared" si="5"/>
        <v>2.4665714743420502</v>
      </c>
      <c r="W17" s="33">
        <f t="shared" si="6"/>
        <v>1.2620766244624768</v>
      </c>
      <c r="X17" s="33">
        <f t="shared" si="7"/>
        <v>1.2659214909287415</v>
      </c>
      <c r="Y17" s="33">
        <f t="shared" si="8"/>
        <v>0.98179365357643789</v>
      </c>
      <c r="Z17" s="33">
        <f t="shared" si="8"/>
        <v>1.0594594594594597</v>
      </c>
      <c r="AI17" t="s">
        <v>115</v>
      </c>
    </row>
    <row r="18" spans="1:35">
      <c r="A18" s="59">
        <v>43101</v>
      </c>
      <c r="B18">
        <f t="shared" si="0"/>
        <v>1</v>
      </c>
      <c r="C18">
        <f t="shared" si="1"/>
        <v>2018</v>
      </c>
      <c r="D18" s="33">
        <f>IFERROR(AVERAGEIFS('LME - Daily'!D:D,'LME - Daily'!$B:$B,$B18,'LME - Daily'!$C:$C,$C18),AVERAGE(D15:D17))</f>
        <v>12.88022727272727</v>
      </c>
      <c r="E18" s="33">
        <f>IFERROR(AVERAGEIFS('LME - Daily'!E:E,'LME - Daily'!$B:$B,$B18,'LME - Daily'!$C:$C,$C18),AVERAGE(E15:E17))</f>
        <v>77.75</v>
      </c>
      <c r="F18" s="33">
        <f>IFERROR(AVERAGEIFS('LME - Daily'!F:F,'LME - Daily'!$B:$B,$B18,'LME - Daily'!$C:$C,$C18),AVERAGE(F15:F17))</f>
        <v>7.0802954545454551</v>
      </c>
      <c r="G18" s="33">
        <f>IFERROR(AVERAGEIFS('LME - Daily'!G:G,'LME - Daily'!$B:$B,$B18,'LME - Daily'!$C:$C,$C18),AVERAGE(G15:G17))</f>
        <v>2.2145000000000001</v>
      </c>
      <c r="H18" s="33">
        <f>AVERAGEIFS(DailyFXHistoricals[USD/JPY],DailyFXHistoricals[Month],$B18,DailyFXHistoricals[Year],$C18)</f>
        <v>110.98200632258065</v>
      </c>
      <c r="I18" s="60">
        <f>INDEX('Lithium (linked)'!$26:$26,,MATCH(LME_Forecast_monthly[[#This Row],[Month]],'Lithium (linked)'!$4:$4,0))</f>
        <v>10.46</v>
      </c>
      <c r="J18" t="s">
        <v>114</v>
      </c>
      <c r="L18" s="54">
        <f t="shared" si="2"/>
        <v>43101</v>
      </c>
      <c r="M18" s="22">
        <v>10.615778083166665</v>
      </c>
      <c r="N18" s="22">
        <v>29.429300727469709</v>
      </c>
      <c r="O18" s="22">
        <v>5.3888628969999992</v>
      </c>
      <c r="P18" s="22">
        <v>1.6357545526666668</v>
      </c>
      <c r="Q18" s="22">
        <v>9</v>
      </c>
      <c r="R18" s="22">
        <v>115</v>
      </c>
      <c r="T18" s="46">
        <f t="shared" si="3"/>
        <v>43101</v>
      </c>
      <c r="U18" s="33">
        <f t="shared" si="4"/>
        <v>1.1622365466954792</v>
      </c>
      <c r="V18" s="33">
        <f t="shared" si="5"/>
        <v>2.6419248190775764</v>
      </c>
      <c r="W18" s="33">
        <f t="shared" si="6"/>
        <v>1.3138755967399138</v>
      </c>
      <c r="X18" s="33">
        <f t="shared" si="7"/>
        <v>1.3538094675572452</v>
      </c>
      <c r="Y18" s="33">
        <f t="shared" si="8"/>
        <v>0.96506092454417958</v>
      </c>
      <c r="Z18" s="33">
        <f t="shared" si="8"/>
        <v>1.130810810810811</v>
      </c>
    </row>
    <row r="19" spans="1:35">
      <c r="A19" s="61">
        <f t="shared" ref="A19:A65" si="9">EDATE(A18,1)</f>
        <v>43132</v>
      </c>
      <c r="B19">
        <f t="shared" si="0"/>
        <v>2</v>
      </c>
      <c r="C19">
        <f t="shared" si="1"/>
        <v>2018</v>
      </c>
      <c r="D19" s="62">
        <f>IFERROR(AVERAGEIFS('LME - Daily'!D:D,'LME - Daily'!$B:$B,$B19,'LME - Daily'!$C:$C,$C19),Summary!C$15)</f>
        <v>13.576750000000001</v>
      </c>
      <c r="E19" s="62">
        <f>IFERROR(AVERAGEIFS('LME - Daily'!E:E,'LME - Daily'!$B:$B,$B19,'LME - Daily'!$C:$C,$C19),Summary!D$15)</f>
        <v>81.125</v>
      </c>
      <c r="F19" s="62">
        <f>IFERROR(AVERAGEIFS('LME - Daily'!F:F,'LME - Daily'!$B:$B,$B19,'LME - Daily'!$C:$C,$C19),Summary!E$15)</f>
        <v>7.0018000000000011</v>
      </c>
      <c r="G19" s="62">
        <f>IFERROR(AVERAGEIFS('LME - Daily'!G:G,'LME - Daily'!$B:$B,$B19,'LME - Daily'!$C:$C,$C19),Summary!F$15)</f>
        <v>2.1849250000000007</v>
      </c>
      <c r="H19" s="62">
        <f>AVERAGEIFS(DailyFXHistoricals[USD/JPY],DailyFXHistoricals[Month],$B19,DailyFXHistoricals[Year],$C19)</f>
        <v>107.94505882142857</v>
      </c>
      <c r="I19" s="60">
        <f>INDEX('Lithium (linked)'!$26:$26,,MATCH(LME_Forecast_monthly[[#This Row],[Month]],'Lithium (linked)'!$4:$4,0))</f>
        <v>10.46</v>
      </c>
      <c r="J19" s="20" t="s">
        <v>114</v>
      </c>
      <c r="K19" s="20"/>
      <c r="L19" s="54">
        <f t="shared" si="2"/>
        <v>43132</v>
      </c>
      <c r="M19" s="22">
        <v>10.615778083166665</v>
      </c>
      <c r="N19" s="22">
        <v>29.429300727469709</v>
      </c>
      <c r="O19" s="22">
        <v>5.3888628969999992</v>
      </c>
      <c r="P19" s="22">
        <v>1.6357545526666668</v>
      </c>
      <c r="Q19" s="22">
        <v>9</v>
      </c>
      <c r="R19" s="22">
        <v>115</v>
      </c>
      <c r="T19" s="46">
        <f t="shared" si="3"/>
        <v>43132</v>
      </c>
      <c r="U19" s="33">
        <f t="shared" si="4"/>
        <v>1.2250866930554327</v>
      </c>
      <c r="V19" s="33">
        <f t="shared" si="5"/>
        <v>2.7566064430568282</v>
      </c>
      <c r="W19" s="33">
        <f t="shared" si="6"/>
        <v>1.2993093596606309</v>
      </c>
      <c r="X19" s="33">
        <f t="shared" si="7"/>
        <v>1.3357291266211402</v>
      </c>
      <c r="Y19" s="33">
        <f t="shared" si="8"/>
        <v>0.93865268540372671</v>
      </c>
      <c r="Z19" s="33">
        <f t="shared" si="8"/>
        <v>1.130810810810811</v>
      </c>
    </row>
    <row r="20" spans="1:35">
      <c r="A20" s="61">
        <f t="shared" si="9"/>
        <v>43160</v>
      </c>
      <c r="B20">
        <f t="shared" si="0"/>
        <v>3</v>
      </c>
      <c r="C20">
        <f t="shared" si="1"/>
        <v>2018</v>
      </c>
      <c r="D20" s="62">
        <f>IFERROR(AVERAGEIFS('LME - Daily'!D:D,'LME - Daily'!$B:$B,$B20,'LME - Daily'!$C:$C,$C20),Summary!C$15)</f>
        <v>13.40357142857143</v>
      </c>
      <c r="E20" s="62">
        <f>IFERROR(AVERAGEIFS('LME - Daily'!E:E,'LME - Daily'!$B:$B,$B20,'LME - Daily'!$C:$C,$C20),Summary!D$15)</f>
        <v>88</v>
      </c>
      <c r="F20" s="62">
        <f>IFERROR(AVERAGEIFS('LME - Daily'!F:F,'LME - Daily'!$B:$B,$B20,'LME - Daily'!$C:$C,$C20),Summary!E$15)</f>
        <v>6.7957619047619042</v>
      </c>
      <c r="G20" s="62">
        <f>IFERROR(AVERAGEIFS('LME - Daily'!G:G,'LME - Daily'!$B:$B,$B20,'LME - Daily'!$C:$C,$C20),Summary!F$15)</f>
        <v>2.0765238095238097</v>
      </c>
      <c r="H20" s="62">
        <f>AVERAGEIFS(DailyFXHistoricals[USD/JPY],DailyFXHistoricals[Month],$B20,DailyFXHistoricals[Year],$C20)</f>
        <v>106.00851612903223</v>
      </c>
      <c r="I20" s="60">
        <f>INDEX('Lithium (linked)'!$26:$26,,MATCH(LME_Forecast_monthly[[#This Row],[Month]],'Lithium (linked)'!$4:$4,0))</f>
        <v>10.46</v>
      </c>
      <c r="J20" s="20" t="s">
        <v>114</v>
      </c>
      <c r="K20" s="20"/>
      <c r="L20" s="54">
        <f t="shared" si="2"/>
        <v>43160</v>
      </c>
      <c r="M20" s="22">
        <v>10.615778083166665</v>
      </c>
      <c r="N20" s="22">
        <v>29.429300727469709</v>
      </c>
      <c r="O20" s="22">
        <v>5.3888628969999992</v>
      </c>
      <c r="P20" s="22">
        <v>1.6357545526666668</v>
      </c>
      <c r="Q20" s="22">
        <v>9</v>
      </c>
      <c r="R20" s="22">
        <v>115</v>
      </c>
      <c r="T20" s="46">
        <f t="shared" si="3"/>
        <v>43160</v>
      </c>
      <c r="U20" s="33">
        <f t="shared" si="4"/>
        <v>1.2094600693509754</v>
      </c>
      <c r="V20" s="33">
        <f t="shared" si="5"/>
        <v>2.9902171585701187</v>
      </c>
      <c r="W20" s="33">
        <f t="shared" si="6"/>
        <v>1.2610753019055525</v>
      </c>
      <c r="X20" s="33">
        <f t="shared" si="7"/>
        <v>1.2694592878488919</v>
      </c>
      <c r="Y20" s="33">
        <f t="shared" si="8"/>
        <v>0.92181318373071508</v>
      </c>
      <c r="Z20" s="33">
        <f t="shared" si="8"/>
        <v>1.130810810810811</v>
      </c>
    </row>
    <row r="21" spans="1:35">
      <c r="A21" s="61">
        <f t="shared" si="9"/>
        <v>43191</v>
      </c>
      <c r="B21">
        <f t="shared" si="0"/>
        <v>4</v>
      </c>
      <c r="C21">
        <f t="shared" si="1"/>
        <v>2018</v>
      </c>
      <c r="D21" s="62">
        <f>IFERROR(AVERAGEIFS('LME - Daily'!D:D,'LME - Daily'!$B:$B,$B21,'LME - Daily'!$C:$C,$C21),Summary!C$15)</f>
        <v>13.934500000000003</v>
      </c>
      <c r="E21" s="62">
        <f>IFERROR(AVERAGEIFS('LME - Daily'!E:E,'LME - Daily'!$B:$B,$B21,'LME - Daily'!$C:$C,$C21),Summary!D$15)</f>
        <v>90.862499999999997</v>
      </c>
      <c r="F21" s="62">
        <f>IFERROR(AVERAGEIFS('LME - Daily'!F:F,'LME - Daily'!$B:$B,$B21,'LME - Daily'!$C:$C,$C21),Summary!E$15)</f>
        <v>6.8385499999999997</v>
      </c>
      <c r="G21" s="62">
        <f>IFERROR(AVERAGEIFS('LME - Daily'!G:G,'LME - Daily'!$B:$B,$B21,'LME - Daily'!$C:$C,$C21),Summary!F$15)</f>
        <v>2.2464</v>
      </c>
      <c r="H21" s="62">
        <f>AVERAGEIFS(DailyFXHistoricals[USD/JPY],DailyFXHistoricals[Month],$B21,DailyFXHistoricals[Year],$C21)</f>
        <v>107.58726666666666</v>
      </c>
      <c r="I21" s="60">
        <f>INDEX('Lithium (linked)'!$26:$26,,MATCH(LME_Forecast_monthly[[#This Row],[Month]],'Lithium (linked)'!$4:$4,0))</f>
        <v>9.8699999999999992</v>
      </c>
      <c r="J21" s="20" t="s">
        <v>114</v>
      </c>
      <c r="K21" s="20"/>
      <c r="L21" s="54">
        <f t="shared" si="2"/>
        <v>43191</v>
      </c>
      <c r="M21" s="22">
        <v>10.615778083166665</v>
      </c>
      <c r="N21" s="22">
        <v>29.429300727469709</v>
      </c>
      <c r="O21" s="22">
        <v>5.3888628969999992</v>
      </c>
      <c r="P21" s="22">
        <v>1.6357545526666668</v>
      </c>
      <c r="Q21" s="22">
        <v>9</v>
      </c>
      <c r="R21" s="22">
        <v>115</v>
      </c>
      <c r="T21" s="46">
        <f t="shared" si="3"/>
        <v>43191</v>
      </c>
      <c r="U21" s="33">
        <f t="shared" si="4"/>
        <v>1.2573679654100527</v>
      </c>
      <c r="V21" s="33">
        <f t="shared" si="5"/>
        <v>3.0874841655747431</v>
      </c>
      <c r="W21" s="33">
        <f t="shared" si="6"/>
        <v>1.269015399112686</v>
      </c>
      <c r="X21" s="33">
        <f t="shared" si="7"/>
        <v>1.3733111708830867</v>
      </c>
      <c r="Y21" s="33">
        <f t="shared" si="8"/>
        <v>0.93554144927536231</v>
      </c>
      <c r="Z21" s="33">
        <f t="shared" si="8"/>
        <v>1.0670270270270272</v>
      </c>
    </row>
    <row r="22" spans="1:35">
      <c r="A22" s="61">
        <f t="shared" si="9"/>
        <v>43221</v>
      </c>
      <c r="B22">
        <f t="shared" si="0"/>
        <v>5</v>
      </c>
      <c r="C22">
        <f t="shared" si="1"/>
        <v>2018</v>
      </c>
      <c r="D22" s="62">
        <f>IFERROR(AVERAGEIFS('LME - Daily'!D:D,'LME - Daily'!$B:$B,$B22,'LME - Daily'!$C:$C,$C22),Summary!C$15)</f>
        <v>14.35642857142857</v>
      </c>
      <c r="E22" s="62">
        <f>IFERROR(AVERAGEIFS('LME - Daily'!E:E,'LME - Daily'!$B:$B,$B22,'LME - Daily'!$C:$C,$C22),Summary!D$15)</f>
        <v>90.44047619047619</v>
      </c>
      <c r="F22" s="62">
        <f>IFERROR(AVERAGEIFS('LME - Daily'!F:F,'LME - Daily'!$B:$B,$B22,'LME - Daily'!$C:$C,$C22),Summary!E$15)</f>
        <v>6.821761904761904</v>
      </c>
      <c r="G22" s="62">
        <f>IFERROR(AVERAGEIFS('LME - Daily'!G:G,'LME - Daily'!$B:$B,$B22,'LME - Daily'!$C:$C,$C22),Summary!F$15)</f>
        <v>2.2905476190476186</v>
      </c>
      <c r="H22" s="62">
        <f>AVERAGEIFS(DailyFXHistoricals[USD/JPY],DailyFXHistoricals[Month],$B22,DailyFXHistoricals[Year],$C22)</f>
        <v>109.68180351612902</v>
      </c>
      <c r="I22" s="60">
        <f>INDEX('Lithium (linked)'!$26:$26,,MATCH(LME_Forecast_monthly[[#This Row],[Month]],'Lithium (linked)'!$4:$4,0))</f>
        <v>9.8699999999999992</v>
      </c>
      <c r="J22" s="20" t="s">
        <v>114</v>
      </c>
      <c r="K22" s="20"/>
      <c r="L22" s="54">
        <f t="shared" si="2"/>
        <v>43221</v>
      </c>
      <c r="M22" s="22">
        <v>10.615778083166665</v>
      </c>
      <c r="N22" s="22">
        <v>29.429300727469709</v>
      </c>
      <c r="O22" s="22">
        <v>5.3888628969999992</v>
      </c>
      <c r="P22" s="22">
        <v>1.6357545526666668</v>
      </c>
      <c r="Q22" s="22">
        <v>9</v>
      </c>
      <c r="R22" s="22">
        <v>115</v>
      </c>
      <c r="T22" s="46">
        <f t="shared" si="3"/>
        <v>43221</v>
      </c>
      <c r="U22" s="33">
        <f t="shared" si="4"/>
        <v>1.2954403375371835</v>
      </c>
      <c r="V22" s="33">
        <f t="shared" si="5"/>
        <v>3.073143906068343</v>
      </c>
      <c r="W22" s="33">
        <f t="shared" si="6"/>
        <v>1.2659000674445819</v>
      </c>
      <c r="X22" s="33">
        <f t="shared" si="7"/>
        <v>1.4003003172532726</v>
      </c>
      <c r="Y22" s="33">
        <f t="shared" si="8"/>
        <v>0.95375481318373068</v>
      </c>
      <c r="Z22" s="33">
        <f t="shared" si="8"/>
        <v>1.0670270270270272</v>
      </c>
    </row>
    <row r="23" spans="1:35">
      <c r="A23" s="61">
        <f t="shared" si="9"/>
        <v>43252</v>
      </c>
      <c r="B23">
        <f t="shared" si="0"/>
        <v>6</v>
      </c>
      <c r="C23">
        <f t="shared" si="1"/>
        <v>2018</v>
      </c>
      <c r="D23" s="62">
        <f>IFERROR(AVERAGEIFS('LME - Daily'!D:D,'LME - Daily'!$B:$B,$B23,'LME - Daily'!$C:$C,$C23),Summary!C$15)</f>
        <v>15.11095238095238</v>
      </c>
      <c r="E23" s="62">
        <f>IFERROR(AVERAGEIFS('LME - Daily'!E:E,'LME - Daily'!$B:$B,$B23,'LME - Daily'!$C:$C,$C23),Summary!D$15)</f>
        <v>81.849999999999994</v>
      </c>
      <c r="F23" s="62">
        <f>IFERROR(AVERAGEIFS('LME - Daily'!F:F,'LME - Daily'!$B:$B,$B23,'LME - Daily'!$C:$C,$C23),Summary!E$15)</f>
        <v>6.9547857142857143</v>
      </c>
      <c r="G23" s="62">
        <f>IFERROR(AVERAGEIFS('LME - Daily'!G:G,'LME - Daily'!$B:$B,$B23,'LME - Daily'!$C:$C,$C23),Summary!F$15)</f>
        <v>2.2402857142857138</v>
      </c>
      <c r="H23" s="62">
        <f>AVERAGEIFS(DailyFXHistoricals[USD/JPY],DailyFXHistoricals[Month],$B23,DailyFXHistoricals[Year],$C23)</f>
        <v>110.04283153333331</v>
      </c>
      <c r="I23" s="60">
        <f>INDEX('Lithium (linked)'!$26:$26,,MATCH(LME_Forecast_monthly[[#This Row],[Month]],'Lithium (linked)'!$4:$4,0))</f>
        <v>9.8699999999999992</v>
      </c>
      <c r="J23" s="20" t="s">
        <v>114</v>
      </c>
      <c r="K23" s="20"/>
      <c r="L23" s="54">
        <f t="shared" si="2"/>
        <v>43252</v>
      </c>
      <c r="M23" s="22">
        <v>10.615778083166665</v>
      </c>
      <c r="N23" s="22">
        <v>29.429300727469709</v>
      </c>
      <c r="O23" s="22">
        <v>5.3888628969999992</v>
      </c>
      <c r="P23" s="22">
        <v>1.6357545526666668</v>
      </c>
      <c r="Q23" s="22">
        <v>9</v>
      </c>
      <c r="R23" s="22">
        <v>115</v>
      </c>
      <c r="T23" s="46">
        <f t="shared" si="3"/>
        <v>43252</v>
      </c>
      <c r="U23" s="33">
        <f t="shared" si="4"/>
        <v>1.3635241630949284</v>
      </c>
      <c r="V23" s="33">
        <f t="shared" si="5"/>
        <v>2.7812417548745931</v>
      </c>
      <c r="W23" s="33">
        <f t="shared" si="6"/>
        <v>1.2905850171392319</v>
      </c>
      <c r="X23" s="33">
        <f t="shared" si="7"/>
        <v>1.369573271633888</v>
      </c>
      <c r="Y23" s="33">
        <f t="shared" si="8"/>
        <v>0.95689418724637665</v>
      </c>
      <c r="Z23" s="33">
        <f t="shared" si="8"/>
        <v>1.0670270270270272</v>
      </c>
    </row>
    <row r="24" spans="1:35">
      <c r="A24" s="61">
        <f t="shared" si="9"/>
        <v>43282</v>
      </c>
      <c r="B24">
        <f t="shared" si="0"/>
        <v>7</v>
      </c>
      <c r="C24">
        <f t="shared" si="1"/>
        <v>2018</v>
      </c>
      <c r="D24" s="62">
        <f>IFERROR(AVERAGEIFS('LME - Daily'!D:D,'LME - Daily'!$B:$B,$B24,'LME - Daily'!$C:$C,$C24),Summary!C$15)</f>
        <v>13.772045454545456</v>
      </c>
      <c r="E24" s="62">
        <f>IFERROR(AVERAGEIFS('LME - Daily'!E:E,'LME - Daily'!$B:$B,$B24,'LME - Daily'!$C:$C,$C24),Summary!D$15)</f>
        <v>70.943181818181813</v>
      </c>
      <c r="F24" s="62">
        <f>IFERROR(AVERAGEIFS('LME - Daily'!F:F,'LME - Daily'!$B:$B,$B24,'LME - Daily'!$C:$C,$C24),Summary!E$15)</f>
        <v>6.2481818181818172</v>
      </c>
      <c r="G24" s="62">
        <f>IFERROR(AVERAGEIFS('LME - Daily'!G:G,'LME - Daily'!$B:$B,$B24,'LME - Daily'!$C:$C,$C24),Summary!F$15)</f>
        <v>2.0989318181818182</v>
      </c>
      <c r="H24" s="62">
        <f>AVERAGEIFS(DailyFXHistoricals[USD/JPY],DailyFXHistoricals[Month],$B24,DailyFXHistoricals[Year],$C24)</f>
        <v>111.39520116129033</v>
      </c>
      <c r="I24" s="60">
        <f>INDEX('Lithium (linked)'!$26:$26,,MATCH(LME_Forecast_monthly[[#This Row],[Month]],'Lithium (linked)'!$4:$4,0))</f>
        <v>10.56</v>
      </c>
      <c r="J24" s="20" t="s">
        <v>114</v>
      </c>
      <c r="K24" s="20"/>
      <c r="L24" s="54">
        <f t="shared" si="2"/>
        <v>43282</v>
      </c>
      <c r="M24" s="22">
        <v>10.615778083166665</v>
      </c>
      <c r="N24" s="22">
        <v>29.429300727469709</v>
      </c>
      <c r="O24" s="22">
        <v>5.3888628969999992</v>
      </c>
      <c r="P24" s="22">
        <v>1.6357545526666668</v>
      </c>
      <c r="Q24" s="22">
        <v>9</v>
      </c>
      <c r="R24" s="22">
        <v>115</v>
      </c>
      <c r="T24" s="46">
        <f t="shared" si="3"/>
        <v>43282</v>
      </c>
      <c r="U24" s="33">
        <f t="shared" si="4"/>
        <v>1.2427090152295797</v>
      </c>
      <c r="V24" s="33">
        <f t="shared" si="5"/>
        <v>2.4106309040487153</v>
      </c>
      <c r="W24" s="33">
        <f t="shared" si="6"/>
        <v>1.159462012229</v>
      </c>
      <c r="X24" s="33">
        <f t="shared" si="7"/>
        <v>1.283158169885612</v>
      </c>
      <c r="Y24" s="33">
        <f t="shared" si="8"/>
        <v>0.96865392314165499</v>
      </c>
      <c r="Z24" s="33">
        <f t="shared" si="8"/>
        <v>1.141621621621622</v>
      </c>
    </row>
    <row r="25" spans="1:35">
      <c r="A25" s="61">
        <f t="shared" si="9"/>
        <v>43313</v>
      </c>
      <c r="B25">
        <f t="shared" si="0"/>
        <v>8</v>
      </c>
      <c r="C25">
        <f t="shared" si="1"/>
        <v>2018</v>
      </c>
      <c r="D25" s="62">
        <f>IFERROR(AVERAGEIFS('LME - Daily'!D:D,'LME - Daily'!$B:$B,$B25,'LME - Daily'!$C:$C,$C25),Summary!C$15)</f>
        <v>13.432954545454548</v>
      </c>
      <c r="E25" s="62">
        <f>IFERROR(AVERAGEIFS('LME - Daily'!E:E,'LME - Daily'!$B:$B,$B25,'LME - Daily'!$C:$C,$C25),Summary!D$15)</f>
        <v>63.413636363636357</v>
      </c>
      <c r="F25" s="62">
        <f>IFERROR(AVERAGEIFS('LME - Daily'!F:F,'LME - Daily'!$B:$B,$B25,'LME - Daily'!$C:$C,$C25),Summary!E$15)</f>
        <v>6.0397499999999988</v>
      </c>
      <c r="G25" s="62">
        <f>IFERROR(AVERAGEIFS('LME - Daily'!G:G,'LME - Daily'!$B:$B,$B25,'LME - Daily'!$C:$C,$C25),Summary!F$15)</f>
        <v>2.0455000000000005</v>
      </c>
      <c r="H25" s="62">
        <f>AVERAGEIFS(DailyFXHistoricals[USD/JPY],DailyFXHistoricals[Month],$B25,DailyFXHistoricals[Year],$C25)</f>
        <v>111.01637293548387</v>
      </c>
      <c r="I25" s="60">
        <f>INDEX('Lithium (linked)'!$26:$26,,MATCH(LME_Forecast_monthly[[#This Row],[Month]],'Lithium (linked)'!$4:$4,0))</f>
        <v>11.705792645717157</v>
      </c>
      <c r="J25" s="20" t="s">
        <v>114</v>
      </c>
      <c r="K25" s="20"/>
      <c r="L25" s="54">
        <f t="shared" si="2"/>
        <v>43313</v>
      </c>
      <c r="M25" s="22">
        <v>10.615778083166665</v>
      </c>
      <c r="N25" s="22">
        <v>29.429300727469709</v>
      </c>
      <c r="O25" s="22">
        <v>5.3888628969999992</v>
      </c>
      <c r="P25" s="22">
        <v>1.6357545526666668</v>
      </c>
      <c r="Q25" s="22">
        <v>9</v>
      </c>
      <c r="R25" s="22">
        <v>115</v>
      </c>
      <c r="T25" s="46">
        <f t="shared" si="3"/>
        <v>43313</v>
      </c>
      <c r="U25" s="33">
        <f t="shared" si="4"/>
        <v>1.212111430353719</v>
      </c>
      <c r="V25" s="33">
        <f t="shared" si="5"/>
        <v>2.1547789038849028</v>
      </c>
      <c r="W25" s="33">
        <f t="shared" si="6"/>
        <v>1.1207837563212735</v>
      </c>
      <c r="X25" s="33">
        <f t="shared" si="7"/>
        <v>1.250493233636643</v>
      </c>
      <c r="Y25" s="33">
        <f t="shared" si="8"/>
        <v>0.96535976465638151</v>
      </c>
      <c r="Z25" s="33">
        <f t="shared" si="8"/>
        <v>1.2654910968342874</v>
      </c>
    </row>
    <row r="26" spans="1:35">
      <c r="A26" s="61">
        <f t="shared" si="9"/>
        <v>43344</v>
      </c>
      <c r="B26">
        <f t="shared" si="0"/>
        <v>9</v>
      </c>
      <c r="C26">
        <f t="shared" si="1"/>
        <v>2018</v>
      </c>
      <c r="D26" s="62">
        <f>IFERROR(AVERAGEIFS('LME - Daily'!D:D,'LME - Daily'!$B:$B,$B26,'LME - Daily'!$C:$C,$C26),Summary!C$15)</f>
        <v>12.527249999999999</v>
      </c>
      <c r="E26" s="62">
        <f>IFERROR(AVERAGEIFS('LME - Daily'!E:E,'LME - Daily'!$B:$B,$B26,'LME - Daily'!$C:$C,$C26),Summary!D$15)</f>
        <v>62.524999999999999</v>
      </c>
      <c r="F26" s="62">
        <f>IFERROR(AVERAGEIFS('LME - Daily'!F:F,'LME - Daily'!$B:$B,$B26,'LME - Daily'!$C:$C,$C26),Summary!E$15)</f>
        <v>6.0200249999999995</v>
      </c>
      <c r="G26" s="62">
        <f>IFERROR(AVERAGEIFS('LME - Daily'!G:G,'LME - Daily'!$B:$B,$B26,'LME - Daily'!$C:$C,$C26),Summary!F$15)</f>
        <v>2.0230000000000001</v>
      </c>
      <c r="H26" s="62">
        <f>AVERAGEIFS(DailyFXHistoricals[USD/JPY],DailyFXHistoricals[Month],$B26,DailyFXHistoricals[Year],$C26)</f>
        <v>112.01632839999999</v>
      </c>
      <c r="I26" s="60">
        <f>INDEX('Lithium (linked)'!$26:$26,,MATCH(LME_Forecast_monthly[[#This Row],[Month]],'Lithium (linked)'!$4:$4,0))</f>
        <v>11.508774922588485</v>
      </c>
      <c r="J26" s="20" t="s">
        <v>114</v>
      </c>
      <c r="K26" s="20"/>
      <c r="L26" s="54">
        <f t="shared" si="2"/>
        <v>43344</v>
      </c>
      <c r="M26" s="22">
        <v>10.615778083166665</v>
      </c>
      <c r="N26" s="22">
        <v>29.429300727469709</v>
      </c>
      <c r="O26" s="22">
        <v>5.3888628969999992</v>
      </c>
      <c r="P26" s="22">
        <v>1.6357545526666668</v>
      </c>
      <c r="Q26" s="22">
        <v>9</v>
      </c>
      <c r="R26" s="22">
        <v>115</v>
      </c>
      <c r="T26" s="46">
        <f t="shared" si="3"/>
        <v>43344</v>
      </c>
      <c r="U26" s="33">
        <f t="shared" si="4"/>
        <v>1.1303859373987639</v>
      </c>
      <c r="V26" s="33">
        <f t="shared" si="5"/>
        <v>2.1245832709045076</v>
      </c>
      <c r="W26" s="33">
        <f t="shared" si="6"/>
        <v>1.1171234293882983</v>
      </c>
      <c r="X26" s="33">
        <f t="shared" si="7"/>
        <v>1.2367381137359708</v>
      </c>
      <c r="Y26" s="33">
        <f t="shared" si="8"/>
        <v>0.97405502956521728</v>
      </c>
      <c r="Z26" s="33">
        <f t="shared" si="8"/>
        <v>1.2441918835230796</v>
      </c>
    </row>
    <row r="27" spans="1:35">
      <c r="A27" s="61">
        <f t="shared" si="9"/>
        <v>43374</v>
      </c>
      <c r="B27">
        <f t="shared" si="0"/>
        <v>10</v>
      </c>
      <c r="C27">
        <f t="shared" si="1"/>
        <v>2018</v>
      </c>
      <c r="D27" s="62">
        <f>IFERROR(AVERAGEIFS('LME - Daily'!D:D,'LME - Daily'!$B:$B,$B27,'LME - Daily'!$C:$C,$C27),Summary!C$15)</f>
        <v>12.327173913043477</v>
      </c>
      <c r="E27" s="62">
        <f>IFERROR(AVERAGEIFS('LME - Daily'!E:E,'LME - Daily'!$B:$B,$B27,'LME - Daily'!$C:$C,$C27),Summary!D$15)</f>
        <v>59.109130434782607</v>
      </c>
      <c r="F27" s="62">
        <f>IFERROR(AVERAGEIFS('LME - Daily'!F:F,'LME - Daily'!$B:$B,$B27,'LME - Daily'!$C:$C,$C27),Summary!E$15)</f>
        <v>6.215891304347827</v>
      </c>
      <c r="G27" s="62">
        <f>IFERROR(AVERAGEIFS('LME - Daily'!G:G,'LME - Daily'!$B:$B,$B27,'LME - Daily'!$C:$C,$C27),Summary!F$15)</f>
        <v>2.0341739130434782</v>
      </c>
      <c r="H27" s="62">
        <f>AVERAGEIFS(DailyFXHistoricals[USD/JPY],DailyFXHistoricals[Month],$B27,DailyFXHistoricals[Year],$C27)</f>
        <v>112.75046122580646</v>
      </c>
      <c r="I27" s="60">
        <f>INDEX('Lithium (linked)'!$26:$26,,MATCH(LME_Forecast_monthly[[#This Row],[Month]],'Lithium (linked)'!$4:$4,0))</f>
        <v>11.814869695917162</v>
      </c>
      <c r="J27" s="20" t="s">
        <v>114</v>
      </c>
      <c r="K27" s="20"/>
      <c r="L27" s="54">
        <f t="shared" si="2"/>
        <v>43374</v>
      </c>
      <c r="M27" s="22">
        <v>10.615778083166665</v>
      </c>
      <c r="N27" s="22">
        <v>29.429300727469709</v>
      </c>
      <c r="O27" s="22">
        <v>5.3888628969999992</v>
      </c>
      <c r="P27" s="22">
        <v>1.6357545526666668</v>
      </c>
      <c r="Q27" s="22">
        <v>9</v>
      </c>
      <c r="R27" s="22">
        <v>115</v>
      </c>
      <c r="T27" s="46">
        <f t="shared" si="3"/>
        <v>43374</v>
      </c>
      <c r="U27" s="33">
        <f t="shared" si="4"/>
        <v>1.1123322388531593</v>
      </c>
      <c r="V27" s="33">
        <f t="shared" si="5"/>
        <v>2.0085129097073429</v>
      </c>
      <c r="W27" s="33">
        <f t="shared" si="6"/>
        <v>1.1534699292142387</v>
      </c>
      <c r="X27" s="33">
        <f t="shared" si="7"/>
        <v>1.2435691587880917</v>
      </c>
      <c r="Y27" s="33">
        <f t="shared" si="8"/>
        <v>0.9804387932678823</v>
      </c>
      <c r="Z27" s="33">
        <f t="shared" si="8"/>
        <v>1.2772832103694232</v>
      </c>
    </row>
    <row r="28" spans="1:35">
      <c r="A28" s="61">
        <f t="shared" si="9"/>
        <v>43405</v>
      </c>
      <c r="B28">
        <f t="shared" si="0"/>
        <v>11</v>
      </c>
      <c r="C28">
        <f t="shared" si="1"/>
        <v>2018</v>
      </c>
      <c r="D28" s="62">
        <f>IFERROR(AVERAGEIFS('LME - Daily'!D:D,'LME - Daily'!$B:$B,$B28,'LME - Daily'!$C:$C,$C28),Summary!C$15)</f>
        <v>11.253409090909091</v>
      </c>
      <c r="E28" s="62">
        <f>IFERROR(AVERAGEIFS('LME - Daily'!E:E,'LME - Daily'!$B:$B,$B28,'LME - Daily'!$C:$C,$C28),Summary!D$15)</f>
        <v>53.261363636363633</v>
      </c>
      <c r="F28" s="62">
        <f>IFERROR(AVERAGEIFS('LME - Daily'!F:F,'LME - Daily'!$B:$B,$B28,'LME - Daily'!$C:$C,$C28),Summary!E$15)</f>
        <v>6.1930000000000005</v>
      </c>
      <c r="G28" s="62">
        <f>IFERROR(AVERAGEIFS('LME - Daily'!G:G,'LME - Daily'!$B:$B,$B28,'LME - Daily'!$C:$C,$C28),Summary!F$15)</f>
        <v>1.9377500000000003</v>
      </c>
      <c r="H28" s="62">
        <f>AVERAGEIFS(DailyFXHistoricals[USD/JPY],DailyFXHistoricals[Month],$B28,DailyFXHistoricals[Year],$C28)</f>
        <v>113.28775479999999</v>
      </c>
      <c r="I28" s="60">
        <f>INDEX('Lithium (linked)'!$26:$26,,MATCH(LME_Forecast_monthly[[#This Row],[Month]],'Lithium (linked)'!$4:$4,0))</f>
        <v>11.835795204826399</v>
      </c>
      <c r="J28" s="20" t="s">
        <v>114</v>
      </c>
      <c r="K28" s="20"/>
      <c r="L28" s="54">
        <f t="shared" si="2"/>
        <v>43405</v>
      </c>
      <c r="M28" s="22">
        <v>10.615778083166665</v>
      </c>
      <c r="N28" s="22">
        <v>29.429300727469709</v>
      </c>
      <c r="O28" s="22">
        <v>5.3888628969999992</v>
      </c>
      <c r="P28" s="22">
        <v>1.6357545526666668</v>
      </c>
      <c r="Q28" s="22">
        <v>9</v>
      </c>
      <c r="R28" s="22">
        <v>115</v>
      </c>
      <c r="T28" s="46">
        <f t="shared" si="3"/>
        <v>43405</v>
      </c>
      <c r="U28" s="33">
        <f t="shared" si="4"/>
        <v>1.0154419672441315</v>
      </c>
      <c r="V28" s="33">
        <f t="shared" si="5"/>
        <v>1.8098073117533762</v>
      </c>
      <c r="W28" s="33">
        <f t="shared" si="6"/>
        <v>1.1492220378157454</v>
      </c>
      <c r="X28" s="33">
        <f t="shared" si="7"/>
        <v>1.1846214927789804</v>
      </c>
      <c r="Y28" s="33">
        <f t="shared" si="8"/>
        <v>0.98511091130434769</v>
      </c>
      <c r="Z28" s="33">
        <f t="shared" si="8"/>
        <v>1.2795454275488001</v>
      </c>
    </row>
    <row r="29" spans="1:35">
      <c r="A29" s="63">
        <f t="shared" si="9"/>
        <v>43435</v>
      </c>
      <c r="B29">
        <f t="shared" si="0"/>
        <v>12</v>
      </c>
      <c r="C29">
        <f t="shared" si="1"/>
        <v>2018</v>
      </c>
      <c r="D29" s="33">
        <f>IFERROR(AVERAGEIFS('LME - Daily'!D:D,'LME - Daily'!$B:$B,$B29,'LME - Daily'!$C:$C,$C29),Summary!C$15)</f>
        <v>10.836842105263157</v>
      </c>
      <c r="E29" s="33">
        <f>IFERROR(AVERAGEIFS('LME - Daily'!E:E,'LME - Daily'!$B:$B,$B29,'LME - Daily'!$C:$C,$C29),Summary!D$15)</f>
        <v>55.289473684210527</v>
      </c>
      <c r="F29" s="33">
        <f>IFERROR(AVERAGEIFS('LME - Daily'!F:F,'LME - Daily'!$B:$B,$B29,'LME - Daily'!$C:$C,$C29),Summary!E$15)</f>
        <v>6.0942105263157886</v>
      </c>
      <c r="G29" s="33">
        <f>IFERROR(AVERAGEIFS('LME - Daily'!G:G,'LME - Daily'!$B:$B,$B29,'LME - Daily'!$C:$C,$C29),Summary!F$15)</f>
        <v>1.9314473684210534</v>
      </c>
      <c r="H29" s="33">
        <f>AVERAGEIFS(DailyFXHistoricals[USD/JPY],DailyFXHistoricals[Month],$B29,DailyFXHistoricals[Year],$C29)</f>
        <v>112.18902029032259</v>
      </c>
      <c r="I29" s="60">
        <f>INDEX('Lithium (linked)'!$26:$26,,MATCH(LME_Forecast_monthly[[#This Row],[Month]],'Lithium (linked)'!$4:$4,0))</f>
        <v>11.790992152779996</v>
      </c>
      <c r="J29" s="20" t="s">
        <v>114</v>
      </c>
      <c r="K29" s="20"/>
      <c r="L29" s="54">
        <f t="shared" si="2"/>
        <v>43435</v>
      </c>
      <c r="M29" s="22">
        <v>10.615778083166665</v>
      </c>
      <c r="N29" s="22">
        <v>29.429300727469709</v>
      </c>
      <c r="O29" s="22">
        <v>5.3888628969999992</v>
      </c>
      <c r="P29" s="22">
        <v>1.6357545526666668</v>
      </c>
      <c r="Q29" s="22">
        <v>9</v>
      </c>
      <c r="R29" s="22">
        <v>115</v>
      </c>
      <c r="T29" s="46">
        <f t="shared" si="3"/>
        <v>43435</v>
      </c>
      <c r="U29" s="33">
        <f t="shared" si="4"/>
        <v>0.97785339333056254</v>
      </c>
      <c r="V29" s="33">
        <f t="shared" si="5"/>
        <v>1.8787219647595155</v>
      </c>
      <c r="W29" s="33">
        <f t="shared" si="6"/>
        <v>1.1308898821138054</v>
      </c>
      <c r="X29" s="33">
        <f t="shared" si="7"/>
        <v>1.1807684504208393</v>
      </c>
      <c r="Y29" s="33">
        <f t="shared" si="8"/>
        <v>0.9755566981767182</v>
      </c>
      <c r="Z29" s="33">
        <f t="shared" si="8"/>
        <v>1.2747018543545945</v>
      </c>
    </row>
    <row r="30" spans="1:35">
      <c r="A30" s="63">
        <f t="shared" si="9"/>
        <v>43466</v>
      </c>
      <c r="B30">
        <f>MONTH(A30)</f>
        <v>1</v>
      </c>
      <c r="C30">
        <f>YEAR(A30)</f>
        <v>2019</v>
      </c>
      <c r="D30" s="33">
        <f>IFERROR(AVERAGEIFS('LME - Daily'!D:D,'LME - Daily'!$B:$B,$B30,'LME - Daily'!$C:$C,$C30),Summary!C$15)</f>
        <v>11.454545454545455</v>
      </c>
      <c r="E30" s="33">
        <f>IFERROR(AVERAGEIFS('LME - Daily'!E:E,'LME - Daily'!$B:$B,$B30,'LME - Daily'!$C:$C,$C30),Summary!D$15)</f>
        <v>39.340909090909093</v>
      </c>
      <c r="F30" s="33">
        <f>IFERROR(AVERAGEIFS('LME - Daily'!F:F,'LME - Daily'!$B:$B,$B30,'LME - Daily'!$C:$C,$C30),Summary!E$15)</f>
        <v>5.9320227272727273</v>
      </c>
      <c r="G30" s="33">
        <f>IFERROR(AVERAGEIFS('LME - Daily'!G:G,'LME - Daily'!$B:$B,$B30,'LME - Daily'!$C:$C,$C30),Summary!F$15)</f>
        <v>1.8458863636363638</v>
      </c>
      <c r="H30" s="33">
        <f>AVERAGEIFS(DailyFXHistoricals[USD/JPY],DailyFXHistoricals[Month],$B30,DailyFXHistoricals[Year],$C30)</f>
        <v>108.97810396774196</v>
      </c>
      <c r="I30" s="60">
        <f>INDEX('Lithium (linked)'!$26:$26,,MATCH(LME_Forecast_monthly[[#This Row],[Month]],'Lithium (linked)'!$4:$4,0))</f>
        <v>12.280491188129552</v>
      </c>
      <c r="J30" s="20" t="s">
        <v>114</v>
      </c>
      <c r="K30" s="20"/>
      <c r="L30" s="54">
        <f t="shared" si="2"/>
        <v>43466</v>
      </c>
      <c r="M30" s="22">
        <v>10.615778083166665</v>
      </c>
      <c r="N30" s="22">
        <v>29.429300727469709</v>
      </c>
      <c r="O30" s="22">
        <v>5.3888628969999992</v>
      </c>
      <c r="P30" s="22">
        <v>1.6357545526666668</v>
      </c>
      <c r="Q30" s="22">
        <v>8.5</v>
      </c>
      <c r="R30" s="22">
        <v>115</v>
      </c>
      <c r="T30" s="46">
        <f t="shared" si="3"/>
        <v>43466</v>
      </c>
      <c r="U30" s="33">
        <f t="shared" si="4"/>
        <v>1.0335913389700944</v>
      </c>
      <c r="V30" s="33">
        <f t="shared" si="5"/>
        <v>1.3367938795157221</v>
      </c>
      <c r="W30" s="33">
        <f t="shared" si="6"/>
        <v>1.1007930319724979</v>
      </c>
      <c r="X30" s="33">
        <f t="shared" si="7"/>
        <v>1.1284617002148229</v>
      </c>
      <c r="Y30" s="33">
        <f t="shared" si="8"/>
        <v>0.94763568667601705</v>
      </c>
      <c r="Z30" s="33">
        <f t="shared" si="8"/>
        <v>1.3276206689869789</v>
      </c>
    </row>
    <row r="31" spans="1:35">
      <c r="A31" s="63">
        <f t="shared" si="9"/>
        <v>43497</v>
      </c>
      <c r="B31">
        <f>MONTH(A31)</f>
        <v>2</v>
      </c>
      <c r="C31">
        <f>YEAR(A31)</f>
        <v>2019</v>
      </c>
      <c r="D31" s="33">
        <f>IFERROR(AVERAGEIFS('LME - Daily'!D:D,'LME - Daily'!$B:$B,$B31,'LME - Daily'!$C:$C,$C31),Summary!C$15)</f>
        <v>12.649749999999999</v>
      </c>
      <c r="E31" s="33">
        <f>IFERROR(AVERAGEIFS('LME - Daily'!E:E,'LME - Daily'!$B:$B,$B31,'LME - Daily'!$C:$C,$C31),Summary!D$15)</f>
        <v>32.4</v>
      </c>
      <c r="F31" s="33">
        <f>IFERROR(AVERAGEIFS('LME - Daily'!F:F,'LME - Daily'!$B:$B,$B31,'LME - Daily'!$C:$C,$C31),Summary!E$15)</f>
        <v>6.2782000000000009</v>
      </c>
      <c r="G31" s="33">
        <f>IFERROR(AVERAGEIFS('LME - Daily'!G:G,'LME - Daily'!$B:$B,$B31,'LME - Daily'!$C:$C,$C31),Summary!F$15)</f>
        <v>1.85955</v>
      </c>
      <c r="H31" s="33">
        <f>AVERAGEIFS(DailyFXHistoricals[USD/JPY],DailyFXHistoricals[Month],$B31,DailyFXHistoricals[Year],$C31)</f>
        <v>110.30898582142858</v>
      </c>
      <c r="I31" s="60">
        <f>INDEX('Lithium (linked)'!$26:$26,,MATCH(LME_Forecast_monthly[[#This Row],[Month]],'Lithium (linked)'!$4:$4,0))</f>
        <v>12.292064114258476</v>
      </c>
      <c r="J31" s="20" t="s">
        <v>114</v>
      </c>
      <c r="K31" s="20"/>
      <c r="L31" s="54">
        <f t="shared" si="2"/>
        <v>43497</v>
      </c>
      <c r="M31" s="22">
        <v>10.615778083166665</v>
      </c>
      <c r="N31" s="22">
        <v>29.429300727469709</v>
      </c>
      <c r="O31" s="22">
        <v>5.3888628969999992</v>
      </c>
      <c r="P31" s="22">
        <v>1.6357545526666668</v>
      </c>
      <c r="Q31" s="22">
        <v>8.5</v>
      </c>
      <c r="R31" s="22">
        <v>115</v>
      </c>
      <c r="T31" s="46">
        <f t="shared" si="3"/>
        <v>43497</v>
      </c>
      <c r="U31" s="33">
        <f t="shared" si="4"/>
        <v>1.1414396225516386</v>
      </c>
      <c r="V31" s="33">
        <f t="shared" si="5"/>
        <v>1.1009435902008164</v>
      </c>
      <c r="W31" s="33">
        <f t="shared" si="6"/>
        <v>1.1650324233513343</v>
      </c>
      <c r="X31" s="33">
        <f t="shared" si="7"/>
        <v>1.1368148093908672</v>
      </c>
      <c r="Y31" s="33">
        <f t="shared" si="8"/>
        <v>0.95920857236024848</v>
      </c>
      <c r="Z31" s="33">
        <f t="shared" si="8"/>
        <v>1.3288717961360517</v>
      </c>
    </row>
    <row r="32" spans="1:35">
      <c r="A32" s="63">
        <f t="shared" si="9"/>
        <v>43525</v>
      </c>
      <c r="B32">
        <f t="shared" si="0"/>
        <v>3</v>
      </c>
      <c r="C32">
        <f t="shared" si="1"/>
        <v>2019</v>
      </c>
      <c r="D32" s="33">
        <f>IFERROR(AVERAGEIFS('LME - Daily'!D:D,'LME - Daily'!$B:$B,$B32,'LME - Daily'!$C:$C,$C32),Summary!C$15)</f>
        <v>13.060714285714285</v>
      </c>
      <c r="E32" s="33">
        <f>IFERROR(AVERAGEIFS('LME - Daily'!E:E,'LME - Daily'!$B:$B,$B32,'LME - Daily'!$C:$C,$C32),Summary!D$15)</f>
        <v>31.333333333333332</v>
      </c>
      <c r="F32" s="33">
        <f>IFERROR(AVERAGEIFS('LME - Daily'!F:F,'LME - Daily'!$B:$B,$B32,'LME - Daily'!$C:$C,$C32),Summary!E$15)</f>
        <v>6.4510238095238108</v>
      </c>
      <c r="G32" s="33">
        <f>IFERROR(AVERAGEIFS('LME - Daily'!G:G,'LME - Daily'!$B:$B,$B32,'LME - Daily'!$C:$C,$C32),Summary!F$15)</f>
        <v>1.8722380952380955</v>
      </c>
      <c r="H32" s="33">
        <f>AVERAGEIFS(DailyFXHistoricals[USD/JPY],DailyFXHistoricals[Month],$B32,DailyFXHistoricals[Year],$C32)</f>
        <v>111.1329492580645</v>
      </c>
      <c r="I32" s="60">
        <f>INDEX('Lithium (linked)'!$26:$26,,MATCH(LME_Forecast_monthly[[#This Row],[Month]],'Lithium (linked)'!$4:$4,0))</f>
        <v>12.28050927853058</v>
      </c>
      <c r="J32" s="20" t="s">
        <v>114</v>
      </c>
      <c r="K32" s="20"/>
      <c r="L32" s="54">
        <f t="shared" si="2"/>
        <v>43525</v>
      </c>
      <c r="M32" s="22">
        <v>10.615778083166665</v>
      </c>
      <c r="N32" s="22">
        <v>29.429300727469709</v>
      </c>
      <c r="O32" s="22">
        <v>5.3888628969999992</v>
      </c>
      <c r="P32" s="22">
        <v>1.6357545526666668</v>
      </c>
      <c r="Q32" s="22">
        <v>8.5</v>
      </c>
      <c r="R32" s="22">
        <v>115</v>
      </c>
      <c r="T32" s="46">
        <f t="shared" si="3"/>
        <v>43525</v>
      </c>
      <c r="U32" s="33">
        <f t="shared" si="4"/>
        <v>1.1785226415178567</v>
      </c>
      <c r="V32" s="33">
        <f t="shared" si="5"/>
        <v>1.0646985337332997</v>
      </c>
      <c r="W32" s="33">
        <f t="shared" si="6"/>
        <v>1.1971029756788061</v>
      </c>
      <c r="X32" s="33">
        <f t="shared" si="7"/>
        <v>1.1445715325602515</v>
      </c>
      <c r="Y32" s="33">
        <f t="shared" si="8"/>
        <v>0.96637347180925648</v>
      </c>
      <c r="Z32" s="33">
        <f t="shared" si="8"/>
        <v>1.327622624706009</v>
      </c>
    </row>
    <row r="33" spans="1:26">
      <c r="A33" s="63">
        <f t="shared" si="9"/>
        <v>43556</v>
      </c>
      <c r="B33">
        <f t="shared" si="0"/>
        <v>4</v>
      </c>
      <c r="C33">
        <f t="shared" si="1"/>
        <v>2019</v>
      </c>
      <c r="D33" s="33">
        <f>IFERROR(AVERAGEIFS('LME - Daily'!D:D,'LME - Daily'!$B:$B,$B33,'LME - Daily'!$C:$C,$C33),Summary!C$15)</f>
        <v>12.819000000000003</v>
      </c>
      <c r="E33" s="33">
        <f>IFERROR(AVERAGEIFS('LME - Daily'!E:E,'LME - Daily'!$B:$B,$B33,'LME - Daily'!$C:$C,$C33),Summary!D$15)</f>
        <v>33.977499999999999</v>
      </c>
      <c r="F33" s="33">
        <f>IFERROR(AVERAGEIFS('LME - Daily'!F:F,'LME - Daily'!$B:$B,$B33,'LME - Daily'!$C:$C,$C33),Summary!E$15)</f>
        <v>6.4450999999999992</v>
      </c>
      <c r="G33" s="33">
        <f>IFERROR(AVERAGEIFS('LME - Daily'!G:G,'LME - Daily'!$B:$B,$B33,'LME - Daily'!$C:$C,$C33),Summary!F$15)</f>
        <v>1.8489749999999998</v>
      </c>
      <c r="H33" s="33">
        <f>AVERAGEIFS(DailyFXHistoricals[USD/JPY],DailyFXHistoricals[Month],$B33,DailyFXHistoricals[Year],$C33)</f>
        <v>111.68893143333338</v>
      </c>
      <c r="I33" s="60">
        <f>INDEX('Lithium (linked)'!$26:$26,,MATCH(LME_Forecast_monthly[[#This Row],[Month]],'Lithium (linked)'!$4:$4,0))</f>
        <v>12.216817849275712</v>
      </c>
      <c r="J33" s="20" t="s">
        <v>114</v>
      </c>
      <c r="K33" s="20"/>
      <c r="L33" s="54">
        <f t="shared" si="2"/>
        <v>43556</v>
      </c>
      <c r="M33" s="22">
        <v>10.615778083166665</v>
      </c>
      <c r="N33" s="22">
        <v>29.429300727469709</v>
      </c>
      <c r="O33" s="22">
        <v>5.3888628969999992</v>
      </c>
      <c r="P33" s="22">
        <v>1.6357545526666668</v>
      </c>
      <c r="Q33" s="22">
        <v>8.5</v>
      </c>
      <c r="R33" s="22">
        <v>115</v>
      </c>
      <c r="T33" s="46">
        <f t="shared" si="3"/>
        <v>43556</v>
      </c>
      <c r="U33" s="33">
        <f t="shared" si="4"/>
        <v>1.1567117548955086</v>
      </c>
      <c r="V33" s="33">
        <f t="shared" si="5"/>
        <v>1.1545466307422296</v>
      </c>
      <c r="W33" s="33">
        <f t="shared" si="6"/>
        <v>1.1960037067537961</v>
      </c>
      <c r="X33" s="33">
        <f t="shared" si="7"/>
        <v>1.1303499030375512</v>
      </c>
      <c r="Y33" s="33">
        <f t="shared" si="8"/>
        <v>0.97120809942029029</v>
      </c>
      <c r="Z33" s="33">
        <f t="shared" si="8"/>
        <v>1.3207370647865637</v>
      </c>
    </row>
    <row r="34" spans="1:26">
      <c r="A34" s="63">
        <f t="shared" si="9"/>
        <v>43586</v>
      </c>
      <c r="B34">
        <f t="shared" si="0"/>
        <v>5</v>
      </c>
      <c r="C34">
        <f t="shared" si="1"/>
        <v>2019</v>
      </c>
      <c r="D34" s="33">
        <f>IFERROR(AVERAGEIFS('LME - Daily'!D:D,'LME - Daily'!$B:$B,$B34,'LME - Daily'!$C:$C,$C34),Summary!C$15)</f>
        <v>11.998333333333333</v>
      </c>
      <c r="E34" s="33">
        <f>IFERROR(AVERAGEIFS('LME - Daily'!E:E,'LME - Daily'!$B:$B,$B34,'LME - Daily'!$C:$C,$C34),Summary!D$15)</f>
        <v>34.547619047619051</v>
      </c>
      <c r="F34" s="33">
        <f>IFERROR(AVERAGEIFS('LME - Daily'!F:F,'LME - Daily'!$B:$B,$B34,'LME - Daily'!$C:$C,$C34),Summary!E$15)</f>
        <v>6.0283095238095248</v>
      </c>
      <c r="G34" s="33">
        <f>IFERROR(AVERAGEIFS('LME - Daily'!G:G,'LME - Daily'!$B:$B,$B34,'LME - Daily'!$C:$C,$C34),Summary!F$15)</f>
        <v>1.7753333333333334</v>
      </c>
      <c r="H34" s="33">
        <f>AVERAGEIFS(DailyFXHistoricals[USD/JPY],DailyFXHistoricals[Month],$B34,DailyFXHistoricals[Year],$C34)</f>
        <v>110.03369251612904</v>
      </c>
      <c r="I34" s="60">
        <f>INDEX('Lithium (linked)'!$26:$26,,MATCH(LME_Forecast_monthly[[#This Row],[Month]],'Lithium (linked)'!$4:$4,0))</f>
        <v>12.243878802698479</v>
      </c>
      <c r="J34" s="20" t="s">
        <v>114</v>
      </c>
      <c r="K34" s="20"/>
      <c r="L34" s="54">
        <f t="shared" si="2"/>
        <v>43586</v>
      </c>
      <c r="M34" s="22">
        <v>10.615778083166665</v>
      </c>
      <c r="N34" s="22">
        <v>29.429300727469709</v>
      </c>
      <c r="O34" s="22">
        <v>5.3888628969999992</v>
      </c>
      <c r="P34" s="22">
        <v>1.6357545526666668</v>
      </c>
      <c r="Q34" s="22">
        <v>8.5</v>
      </c>
      <c r="R34" s="22">
        <v>115</v>
      </c>
      <c r="T34" s="46">
        <f t="shared" si="3"/>
        <v>43586</v>
      </c>
      <c r="U34" s="33">
        <f t="shared" si="4"/>
        <v>1.0826595838849578</v>
      </c>
      <c r="V34" s="33">
        <f t="shared" si="5"/>
        <v>1.173919127999254</v>
      </c>
      <c r="W34" s="33">
        <f t="shared" si="6"/>
        <v>1.1186607711184318</v>
      </c>
      <c r="X34" s="33">
        <f t="shared" si="7"/>
        <v>1.0853299050515373</v>
      </c>
      <c r="Y34" s="33">
        <f t="shared" si="8"/>
        <v>0.95681471753155689</v>
      </c>
      <c r="Z34" s="33">
        <f t="shared" si="8"/>
        <v>1.3236625732647007</v>
      </c>
    </row>
    <row r="35" spans="1:26">
      <c r="A35" s="63">
        <f t="shared" si="9"/>
        <v>43617</v>
      </c>
      <c r="B35">
        <f t="shared" ref="B35:B65" si="10">MONTH(A35)</f>
        <v>6</v>
      </c>
      <c r="C35">
        <f t="shared" ref="C35:C65" si="11">YEAR(A35)</f>
        <v>2019</v>
      </c>
      <c r="D35" s="33">
        <f>IFERROR(AVERAGEIFS('LME - Daily'!D:D,'LME - Daily'!$B:$B,$B35,'LME - Daily'!$C:$C,$C35),Summary!C$15)</f>
        <v>11.97</v>
      </c>
      <c r="E35" s="33">
        <f>IFERROR(AVERAGEIFS('LME - Daily'!E:E,'LME - Daily'!$B:$B,$B35,'LME - Daily'!$C:$C,$C35),Summary!D$15)</f>
        <v>28.955000000000002</v>
      </c>
      <c r="F35" s="33">
        <f>IFERROR(AVERAGEIFS('LME - Daily'!F:F,'LME - Daily'!$B:$B,$B35,'LME - Daily'!$C:$C,$C35),Summary!E$15)</f>
        <v>5.8684250000000002</v>
      </c>
      <c r="G35" s="33">
        <f>IFERROR(AVERAGEIFS('LME - Daily'!G:G,'LME - Daily'!$B:$B,$B35,'LME - Daily'!$C:$C,$C35),Summary!F$15)</f>
        <v>1.7540749999999998</v>
      </c>
      <c r="H35" s="33">
        <f>AVERAGEIFS(DailyFXHistoricals[USD/JPY],DailyFXHistoricals[Month],$B35,DailyFXHistoricals[Year],$C35)</f>
        <v>108.06387083333334</v>
      </c>
      <c r="I35" s="60">
        <f>INDEX('Lithium (linked)'!$26:$26,,MATCH(LME_Forecast_monthly[[#This Row],[Month]],'Lithium (linked)'!$4:$4,0))</f>
        <v>12.273055108217692</v>
      </c>
      <c r="J35" t="s">
        <v>87</v>
      </c>
      <c r="K35" s="20"/>
      <c r="L35" s="54">
        <f t="shared" ref="L35:L65" si="12">A35</f>
        <v>43617</v>
      </c>
      <c r="M35" s="22">
        <v>10.615778083166665</v>
      </c>
      <c r="N35" s="22">
        <v>29.429300727469709</v>
      </c>
      <c r="O35" s="22">
        <v>5.3888628969999992</v>
      </c>
      <c r="P35" s="22">
        <v>1.6357545526666668</v>
      </c>
      <c r="Q35" s="22">
        <v>8.5</v>
      </c>
      <c r="R35" s="22">
        <v>115</v>
      </c>
      <c r="T35" s="46">
        <f t="shared" ref="T35:T65" si="13">A35</f>
        <v>43617</v>
      </c>
      <c r="U35" s="33">
        <f t="shared" ref="U35:U65" si="14">D35/U$1</f>
        <v>1.0801029492237486</v>
      </c>
      <c r="V35" s="33">
        <f t="shared" ref="V35:V65" si="15">E35/V$1</f>
        <v>0.98388338439088396</v>
      </c>
      <c r="W35" s="33">
        <f t="shared" ref="W35:W65" si="16">F35/W$1</f>
        <v>1.0889913349376499</v>
      </c>
      <c r="X35" s="33">
        <f t="shared" ref="X35:X65" si="17">G35/X$1</f>
        <v>1.0723338639898283</v>
      </c>
      <c r="Y35" s="33">
        <f t="shared" ref="Y35:Z65" si="18">H35/Y$1</f>
        <v>0.93968583333333344</v>
      </c>
      <c r="Z35" s="33">
        <f t="shared" si="18"/>
        <v>1.3268167684559669</v>
      </c>
    </row>
    <row r="36" spans="1:26">
      <c r="A36" s="63">
        <f t="shared" si="9"/>
        <v>43647</v>
      </c>
      <c r="B36">
        <f t="shared" si="10"/>
        <v>7</v>
      </c>
      <c r="C36">
        <f t="shared" si="11"/>
        <v>2019</v>
      </c>
      <c r="D36" s="33">
        <f>IFERROR(AVERAGEIFS('LME - Daily'!D:D,'LME - Daily'!$B:$B,$B36,'LME - Daily'!$C:$C,$C36),Summary!C$15)</f>
        <v>13.462391304347825</v>
      </c>
      <c r="E36" s="33">
        <f>IFERROR(AVERAGEIFS('LME - Daily'!E:E,'LME - Daily'!$B:$B,$B36,'LME - Daily'!$C:$C,$C36),Summary!D$15)</f>
        <v>28.195652173913043</v>
      </c>
      <c r="F36" s="33">
        <f>IFERROR(AVERAGEIFS('LME - Daily'!F:F,'LME - Daily'!$B:$B,$B36,'LME - Daily'!$C:$C,$C36),Summary!E$15)</f>
        <v>5.9398478260869565</v>
      </c>
      <c r="G36" s="33">
        <f>IFERROR(AVERAGEIFS('LME - Daily'!G:G,'LME - Daily'!$B:$B,$B36,'LME - Daily'!$C:$C,$C36),Summary!F$15)</f>
        <v>1.7928260869565213</v>
      </c>
      <c r="H36" s="33">
        <f>AVERAGEIFS(DailyFXHistoricals[USD/JPY],DailyFXHistoricals[Month],$B36,DailyFXHistoricals[Year],$C36)</f>
        <v>108.22319703225804</v>
      </c>
      <c r="I36" s="60">
        <f>INDEX('Lithium (linked)'!$26:$26,,MATCH(LME_Forecast_monthly[[#This Row],[Month]],'Lithium (linked)'!$4:$4,0))</f>
        <v>12.456402224937078</v>
      </c>
      <c r="J36" t="s">
        <v>87</v>
      </c>
      <c r="K36" s="20"/>
      <c r="L36" s="54">
        <f t="shared" si="12"/>
        <v>43647</v>
      </c>
      <c r="M36" s="22">
        <v>10.615778083166665</v>
      </c>
      <c r="N36" s="22">
        <v>29.429300727469709</v>
      </c>
      <c r="O36" s="22">
        <v>5.3888628969999992</v>
      </c>
      <c r="P36" s="22">
        <v>1.6357545526666668</v>
      </c>
      <c r="Q36" s="22">
        <v>8.5</v>
      </c>
      <c r="R36" s="22">
        <v>115</v>
      </c>
      <c r="T36" s="46">
        <f t="shared" si="13"/>
        <v>43647</v>
      </c>
      <c r="U36" s="33">
        <f t="shared" si="14"/>
        <v>1.2147676316984324</v>
      </c>
      <c r="V36" s="33">
        <f t="shared" si="15"/>
        <v>0.95808094235806418</v>
      </c>
      <c r="W36" s="33">
        <f t="shared" si="16"/>
        <v>1.1022451191685898</v>
      </c>
      <c r="X36" s="33">
        <f t="shared" si="17"/>
        <v>1.0960239016506423</v>
      </c>
      <c r="Y36" s="33">
        <f t="shared" si="18"/>
        <v>0.94107127854137429</v>
      </c>
      <c r="Z36" s="33">
        <f t="shared" si="18"/>
        <v>1.3466380783715761</v>
      </c>
    </row>
    <row r="37" spans="1:26">
      <c r="A37" s="63">
        <f t="shared" si="9"/>
        <v>43678</v>
      </c>
      <c r="B37">
        <f t="shared" si="10"/>
        <v>8</v>
      </c>
      <c r="C37">
        <f t="shared" si="11"/>
        <v>2019</v>
      </c>
      <c r="D37" s="33">
        <f>IFERROR(AVERAGEIFS('LME - Daily'!D:D,'LME - Daily'!$B:$B,$B37,'LME - Daily'!$C:$C,$C37),Summary!C$15)</f>
        <v>15.682142857142859</v>
      </c>
      <c r="E37" s="33">
        <f>IFERROR(AVERAGEIFS('LME - Daily'!E:E,'LME - Daily'!$B:$B,$B37,'LME - Daily'!$C:$C,$C37),Summary!D$15)</f>
        <v>30.004761904761907</v>
      </c>
      <c r="F37" s="33">
        <f>IFERROR(AVERAGEIFS('LME - Daily'!F:F,'LME - Daily'!$B:$B,$B37,'LME - Daily'!$C:$C,$C37),Summary!E$15)</f>
        <v>5.7079761904761908</v>
      </c>
      <c r="G37" s="33">
        <f>IFERROR(AVERAGEIFS('LME - Daily'!G:G,'LME - Daily'!$B:$B,$B37,'LME - Daily'!$C:$C,$C37),Summary!F$15)</f>
        <v>1.7409285714285714</v>
      </c>
      <c r="H37" s="33">
        <f>AVERAGEIFS(DailyFXHistoricals[USD/JPY],DailyFXHistoricals[Month],$B37,DailyFXHistoricals[Year],$C37)</f>
        <v>106.21709354838707</v>
      </c>
      <c r="I37" s="60">
        <f>INDEX('Lithium (linked)'!$26:$26,,MATCH(LME_Forecast_monthly[[#This Row],[Month]],'Lithium (linked)'!$4:$4,0))</f>
        <v>12.488863538866823</v>
      </c>
      <c r="J37" t="s">
        <v>87</v>
      </c>
      <c r="K37" s="20"/>
      <c r="L37" s="54">
        <f t="shared" si="12"/>
        <v>43678</v>
      </c>
      <c r="M37" s="22">
        <v>10.615778083166665</v>
      </c>
      <c r="N37" s="22">
        <v>29.429300727469709</v>
      </c>
      <c r="O37" s="22">
        <v>5.3888628969999992</v>
      </c>
      <c r="P37" s="22">
        <v>1.6357545526666668</v>
      </c>
      <c r="Q37" s="22">
        <v>8.5</v>
      </c>
      <c r="R37" s="22">
        <v>115</v>
      </c>
      <c r="T37" s="46">
        <f t="shared" si="13"/>
        <v>43678</v>
      </c>
      <c r="U37" s="33">
        <f t="shared" si="14"/>
        <v>1.4150650584919087</v>
      </c>
      <c r="V37" s="33">
        <f t="shared" si="15"/>
        <v>1.0195540214367056</v>
      </c>
      <c r="W37" s="33">
        <f t="shared" si="16"/>
        <v>1.0592171854388508</v>
      </c>
      <c r="X37" s="33">
        <f t="shared" si="17"/>
        <v>1.0642969439335785</v>
      </c>
      <c r="Y37" s="33">
        <f t="shared" si="18"/>
        <v>0.92362690042075712</v>
      </c>
      <c r="Z37" s="33">
        <f t="shared" si="18"/>
        <v>1.3501474096072243</v>
      </c>
    </row>
    <row r="38" spans="1:26">
      <c r="A38" s="63">
        <f t="shared" si="9"/>
        <v>43709</v>
      </c>
      <c r="B38">
        <f t="shared" si="10"/>
        <v>9</v>
      </c>
      <c r="C38">
        <f t="shared" si="11"/>
        <v>2019</v>
      </c>
      <c r="D38" s="33">
        <f>IFERROR(AVERAGEIFS('LME - Daily'!D:D,'LME - Daily'!$B:$B,$B38,'LME - Daily'!$C:$C,$C38),Summary!C$15)</f>
        <v>15.644065393518506</v>
      </c>
      <c r="E38" s="33">
        <f>IFERROR(AVERAGEIFS('LME - Daily'!E:E,'LME - Daily'!$B:$B,$B38,'LME - Daily'!$C:$C,$C38),Summary!D$15)</f>
        <v>31.711670524691343</v>
      </c>
      <c r="F38" s="33">
        <f>IFERROR(AVERAGEIFS('LME - Daily'!F:F,'LME - Daily'!$B:$B,$B38,'LME - Daily'!$C:$C,$C38),Summary!E$15)</f>
        <v>5.7960872878086418</v>
      </c>
      <c r="G38" s="33">
        <f>IFERROR(AVERAGEIFS('LME - Daily'!G:G,'LME - Daily'!$B:$B,$B38,'LME - Daily'!$C:$C,$C38),Summary!F$15)</f>
        <v>1.7610879629629619</v>
      </c>
      <c r="H38" s="33">
        <f>AVERAGEIFS(DailyFXHistoricals[USD/JPY],DailyFXHistoricals[Month],$B38,DailyFXHistoricals[Year],$C38)</f>
        <v>107.10196843626368</v>
      </c>
      <c r="I38" s="60">
        <f>INDEX('Lithium (linked)'!$26:$26,,MATCH(LME_Forecast_monthly[[#This Row],[Month]],'Lithium (linked)'!$4:$4,0))</f>
        <v>12.500581203776038</v>
      </c>
      <c r="J38" t="s">
        <v>87</v>
      </c>
      <c r="K38" s="20"/>
      <c r="L38" s="54">
        <f t="shared" si="12"/>
        <v>43709</v>
      </c>
      <c r="M38" s="22">
        <v>10.615778083166665</v>
      </c>
      <c r="N38" s="22">
        <v>29.429300727469709</v>
      </c>
      <c r="O38" s="22">
        <v>5.3888628969999992</v>
      </c>
      <c r="P38" s="22">
        <v>1.6357545526666668</v>
      </c>
      <c r="Q38" s="22">
        <v>8.5</v>
      </c>
      <c r="R38" s="22">
        <v>115</v>
      </c>
      <c r="T38" s="46">
        <f t="shared" si="13"/>
        <v>43709</v>
      </c>
      <c r="U38" s="33">
        <f t="shared" si="14"/>
        <v>1.411629170374981</v>
      </c>
      <c r="V38" s="33">
        <f t="shared" si="15"/>
        <v>1.0775543332937991</v>
      </c>
      <c r="W38" s="33">
        <f t="shared" si="16"/>
        <v>1.0755677772086847</v>
      </c>
      <c r="X38" s="33">
        <f t="shared" si="17"/>
        <v>1.0766211593860289</v>
      </c>
      <c r="Y38" s="33">
        <f t="shared" si="18"/>
        <v>0.93132146466316235</v>
      </c>
      <c r="Z38" s="33">
        <f t="shared" si="18"/>
        <v>1.3514141841920044</v>
      </c>
    </row>
    <row r="39" spans="1:26">
      <c r="A39" s="63">
        <f t="shared" si="9"/>
        <v>43739</v>
      </c>
      <c r="B39">
        <f t="shared" si="10"/>
        <v>10</v>
      </c>
      <c r="C39">
        <f t="shared" si="11"/>
        <v>2019</v>
      </c>
      <c r="D39" s="33">
        <f>IFERROR(AVERAGEIFS('LME - Daily'!D:D,'LME - Daily'!$B:$B,$B39,'LME - Daily'!$C:$C,$C39),Summary!C$15)</f>
        <v>14.60226562499999</v>
      </c>
      <c r="E39" s="33">
        <f>IFERROR(AVERAGEIFS('LME - Daily'!E:E,'LME - Daily'!$B:$B,$B39,'LME - Daily'!$C:$C,$C39),Summary!D$15)</f>
        <v>29.823437499999983</v>
      </c>
      <c r="F39" s="33">
        <f>IFERROR(AVERAGEIFS('LME - Daily'!F:F,'LME - Daily'!$B:$B,$B39,'LME - Daily'!$C:$C,$C39),Summary!E$15)</f>
        <v>5.8283984374999989</v>
      </c>
      <c r="G39" s="33">
        <f>IFERROR(AVERAGEIFS('LME - Daily'!G:G,'LME - Daily'!$B:$B,$B39,'LME - Daily'!$C:$C,$C39),Summary!F$15)</f>
        <v>1.7644999999999988</v>
      </c>
      <c r="H39" s="33">
        <f>AVERAGEIFS(DailyFXHistoricals[USD/JPY],DailyFXHistoricals[Month],$B39,DailyFXHistoricals[Year],$C39)</f>
        <v>107.29976410989006</v>
      </c>
      <c r="I39" s="60">
        <f>INDEX('Lithium (linked)'!$26:$26,,MATCH(LME_Forecast_monthly[[#This Row],[Month]],'Lithium (linked)'!$4:$4,0))</f>
        <v>12.457250392562159</v>
      </c>
      <c r="J39" t="s">
        <v>87</v>
      </c>
      <c r="K39" s="20"/>
      <c r="L39" s="54">
        <f t="shared" si="12"/>
        <v>43739</v>
      </c>
      <c r="M39" s="22">
        <v>10.615778083166665</v>
      </c>
      <c r="N39" s="22">
        <v>29.429300727469709</v>
      </c>
      <c r="O39" s="22">
        <v>5.3888628969999992</v>
      </c>
      <c r="P39" s="22">
        <v>1.6357545526666668</v>
      </c>
      <c r="Q39" s="22">
        <v>8.5</v>
      </c>
      <c r="R39" s="22">
        <v>115</v>
      </c>
      <c r="T39" s="46">
        <f t="shared" si="13"/>
        <v>43739</v>
      </c>
      <c r="U39" s="33">
        <f t="shared" si="14"/>
        <v>1.3176232386726028</v>
      </c>
      <c r="V39" s="33">
        <f t="shared" si="15"/>
        <v>1.0133926652277667</v>
      </c>
      <c r="W39" s="33">
        <f t="shared" si="16"/>
        <v>1.0815636895762724</v>
      </c>
      <c r="X39" s="33">
        <f t="shared" si="17"/>
        <v>1.0787070695438057</v>
      </c>
      <c r="Y39" s="33">
        <f t="shared" si="18"/>
        <v>0.93304142704252224</v>
      </c>
      <c r="Z39" s="33">
        <f t="shared" si="18"/>
        <v>1.3467297721688822</v>
      </c>
    </row>
    <row r="40" spans="1:26">
      <c r="A40" s="63">
        <f t="shared" si="9"/>
        <v>43770</v>
      </c>
      <c r="B40">
        <f t="shared" si="10"/>
        <v>11</v>
      </c>
      <c r="C40">
        <f t="shared" si="11"/>
        <v>2019</v>
      </c>
      <c r="D40" s="33">
        <f>IFERROR(AVERAGEIFS('LME - Daily'!D:D,'LME - Daily'!$B:$B,$B40,'LME - Daily'!$C:$C,$C40),Summary!C$15)</f>
        <v>14.602265624999992</v>
      </c>
      <c r="E40" s="33">
        <f>IFERROR(AVERAGEIFS('LME - Daily'!E:E,'LME - Daily'!$B:$B,$B40,'LME - Daily'!$C:$C,$C40),Summary!D$15)</f>
        <v>29.823437499999986</v>
      </c>
      <c r="F40" s="33">
        <f>IFERROR(AVERAGEIFS('LME - Daily'!F:F,'LME - Daily'!$B:$B,$B40,'LME - Daily'!$C:$C,$C40),Summary!E$15)</f>
        <v>5.8283984374999989</v>
      </c>
      <c r="G40" s="33">
        <f>IFERROR(AVERAGEIFS('LME - Daily'!G:G,'LME - Daily'!$B:$B,$B40,'LME - Daily'!$C:$C,$C40),Summary!F$15)</f>
        <v>1.7644999999999988</v>
      </c>
      <c r="H40" s="33">
        <f>AVERAGEIFS(DailyFXHistoricals[USD/JPY],DailyFXHistoricals[Month],$B40,DailyFXHistoricals[Year],$C40)</f>
        <v>107.29976410989006</v>
      </c>
      <c r="I40" s="60">
        <f>INDEX('Lithium (linked)'!$26:$26,,MATCH(LME_Forecast_monthly[[#This Row],[Month]],'Lithium (linked)'!$4:$4,0))</f>
        <v>12.509022842526383</v>
      </c>
      <c r="J40" t="s">
        <v>87</v>
      </c>
      <c r="K40" s="20"/>
      <c r="L40" s="54">
        <f t="shared" si="12"/>
        <v>43770</v>
      </c>
      <c r="M40" s="22">
        <v>10.615778083166665</v>
      </c>
      <c r="N40" s="22">
        <v>29.429300727469709</v>
      </c>
      <c r="O40" s="22">
        <v>5.3888628969999992</v>
      </c>
      <c r="P40" s="22">
        <v>1.6357545526666668</v>
      </c>
      <c r="Q40" s="22">
        <v>8.5</v>
      </c>
      <c r="R40" s="22">
        <v>115</v>
      </c>
      <c r="T40" s="46">
        <f t="shared" si="13"/>
        <v>43770</v>
      </c>
      <c r="U40" s="33">
        <f t="shared" si="14"/>
        <v>1.317623238672603</v>
      </c>
      <c r="V40" s="33">
        <f t="shared" si="15"/>
        <v>1.0133926652277669</v>
      </c>
      <c r="W40" s="33">
        <f t="shared" si="16"/>
        <v>1.0815636895762724</v>
      </c>
      <c r="X40" s="33">
        <f t="shared" si="17"/>
        <v>1.0787070695438057</v>
      </c>
      <c r="Y40" s="33">
        <f t="shared" si="18"/>
        <v>0.93304142704252224</v>
      </c>
      <c r="Z40" s="33">
        <f t="shared" si="18"/>
        <v>1.3523267937866363</v>
      </c>
    </row>
    <row r="41" spans="1:26">
      <c r="A41" s="63">
        <f t="shared" si="9"/>
        <v>43800</v>
      </c>
      <c r="B41">
        <f t="shared" si="10"/>
        <v>12</v>
      </c>
      <c r="C41">
        <f t="shared" si="11"/>
        <v>2019</v>
      </c>
      <c r="D41" s="33">
        <f>IFERROR(AVERAGEIFS('LME - Daily'!D:D,'LME - Daily'!$B:$B,$B41,'LME - Daily'!$C:$C,$C41),Summary!C$15)</f>
        <v>14.60226562499999</v>
      </c>
      <c r="E41" s="33">
        <f>IFERROR(AVERAGEIFS('LME - Daily'!E:E,'LME - Daily'!$B:$B,$B41,'LME - Daily'!$C:$C,$C41),Summary!D$15)</f>
        <v>29.823437499999983</v>
      </c>
      <c r="F41" s="33">
        <f>IFERROR(AVERAGEIFS('LME - Daily'!F:F,'LME - Daily'!$B:$B,$B41,'LME - Daily'!$C:$C,$C41),Summary!E$15)</f>
        <v>5.8283984374999989</v>
      </c>
      <c r="G41" s="33">
        <f>IFERROR(AVERAGEIFS('LME - Daily'!G:G,'LME - Daily'!$B:$B,$B41,'LME - Daily'!$C:$C,$C41),Summary!F$15)</f>
        <v>1.7644999999999988</v>
      </c>
      <c r="H41" s="33">
        <f>AVERAGEIFS(DailyFXHistoricals[USD/JPY],DailyFXHistoricals[Month],$B41,DailyFXHistoricals[Year],$C41)</f>
        <v>107.29976410989006</v>
      </c>
      <c r="I41" s="60">
        <f>INDEX('Lithium (linked)'!$26:$26,,MATCH(LME_Forecast_monthly[[#This Row],[Month]],'Lithium (linked)'!$4:$4,0))</f>
        <v>12.506104778504024</v>
      </c>
      <c r="J41" t="s">
        <v>87</v>
      </c>
      <c r="K41" s="20"/>
      <c r="L41" s="54">
        <f t="shared" si="12"/>
        <v>43800</v>
      </c>
      <c r="M41" s="22">
        <v>10.615778083166665</v>
      </c>
      <c r="N41" s="22">
        <v>29.429300727469709</v>
      </c>
      <c r="O41" s="22">
        <v>5.3888628969999992</v>
      </c>
      <c r="P41" s="22">
        <v>1.6357545526666668</v>
      </c>
      <c r="Q41" s="22">
        <v>8.5</v>
      </c>
      <c r="R41" s="22">
        <v>115</v>
      </c>
      <c r="T41" s="46">
        <f t="shared" si="13"/>
        <v>43800</v>
      </c>
      <c r="U41" s="33">
        <f t="shared" si="14"/>
        <v>1.3176232386726028</v>
      </c>
      <c r="V41" s="33">
        <f t="shared" si="15"/>
        <v>1.0133926652277667</v>
      </c>
      <c r="W41" s="33">
        <f t="shared" si="16"/>
        <v>1.0815636895762724</v>
      </c>
      <c r="X41" s="33">
        <f t="shared" si="17"/>
        <v>1.0787070695438057</v>
      </c>
      <c r="Y41" s="33">
        <f t="shared" si="18"/>
        <v>0.93304142704252224</v>
      </c>
      <c r="Z41" s="33">
        <f t="shared" si="18"/>
        <v>1.3520113274058407</v>
      </c>
    </row>
    <row r="42" spans="1:26">
      <c r="A42" s="63">
        <f t="shared" si="9"/>
        <v>43831</v>
      </c>
      <c r="B42">
        <f t="shared" si="10"/>
        <v>1</v>
      </c>
      <c r="C42">
        <f t="shared" si="11"/>
        <v>2020</v>
      </c>
      <c r="D42" s="33">
        <f>IFERROR(AVERAGEIFS('LME - Daily'!D:D,'LME - Daily'!$B:$B,$B42,'LME - Daily'!$C:$C,$C42),Summary!C$15)</f>
        <v>14.60226562499999</v>
      </c>
      <c r="E42" s="33">
        <f>IFERROR(AVERAGEIFS('LME - Daily'!E:E,'LME - Daily'!$B:$B,$B42,'LME - Daily'!$C:$C,$C42),Summary!D$15)</f>
        <v>29.823437499999983</v>
      </c>
      <c r="F42" s="33">
        <f>IFERROR(AVERAGEIFS('LME - Daily'!F:F,'LME - Daily'!$B:$B,$B42,'LME - Daily'!$C:$C,$C42),Summary!E$15)</f>
        <v>5.8283984374999989</v>
      </c>
      <c r="G42" s="33">
        <f>IFERROR(AVERAGEIFS('LME - Daily'!G:G,'LME - Daily'!$B:$B,$B42,'LME - Daily'!$C:$C,$C42),Summary!F$15)</f>
        <v>1.7644999999999988</v>
      </c>
      <c r="H42" s="33">
        <f>AVERAGEIFS(DailyFXHistoricals[USD/JPY],DailyFXHistoricals[Month],$B42,DailyFXHistoricals[Year],$C42)</f>
        <v>107.29976410989006</v>
      </c>
      <c r="I42" s="60">
        <f>INDEX('Lithium (linked)'!$26:$26,,MATCH(LME_Forecast_monthly[[#This Row],[Month]],'Lithium (linked)'!$4:$4,0))</f>
        <v>11.83816752935995</v>
      </c>
      <c r="J42" t="s">
        <v>87</v>
      </c>
      <c r="K42" s="20"/>
      <c r="L42" s="54">
        <f t="shared" si="12"/>
        <v>43831</v>
      </c>
      <c r="M42" s="22">
        <v>10.615778083166665</v>
      </c>
      <c r="N42" s="22">
        <v>29.429300727469709</v>
      </c>
      <c r="O42" s="22">
        <v>5.3888628969999992</v>
      </c>
      <c r="P42" s="22">
        <v>1.6357545526666668</v>
      </c>
      <c r="Q42" s="22">
        <v>8.5</v>
      </c>
      <c r="R42" s="22">
        <v>115</v>
      </c>
      <c r="T42" s="46">
        <f t="shared" si="13"/>
        <v>43831</v>
      </c>
      <c r="U42" s="33">
        <f t="shared" si="14"/>
        <v>1.3176232386726028</v>
      </c>
      <c r="V42" s="33">
        <f t="shared" si="15"/>
        <v>1.0133926652277667</v>
      </c>
      <c r="W42" s="33">
        <f t="shared" si="16"/>
        <v>1.0815636895762724</v>
      </c>
      <c r="X42" s="33">
        <f t="shared" si="17"/>
        <v>1.0787070695438057</v>
      </c>
      <c r="Y42" s="33">
        <f t="shared" si="18"/>
        <v>0.93304142704252224</v>
      </c>
      <c r="Z42" s="33">
        <f t="shared" si="18"/>
        <v>1.2798018950659409</v>
      </c>
    </row>
    <row r="43" spans="1:26">
      <c r="A43" s="63">
        <f t="shared" si="9"/>
        <v>43862</v>
      </c>
      <c r="B43">
        <f t="shared" si="10"/>
        <v>2</v>
      </c>
      <c r="C43">
        <f t="shared" si="11"/>
        <v>2020</v>
      </c>
      <c r="D43" s="33">
        <f>IFERROR(AVERAGEIFS('LME - Daily'!D:D,'LME - Daily'!$B:$B,$B43,'LME - Daily'!$C:$C,$C43),Summary!C$15)</f>
        <v>14.602265624999992</v>
      </c>
      <c r="E43" s="33">
        <f>IFERROR(AVERAGEIFS('LME - Daily'!E:E,'LME - Daily'!$B:$B,$B43,'LME - Daily'!$C:$C,$C43),Summary!D$15)</f>
        <v>29.823437499999986</v>
      </c>
      <c r="F43" s="33">
        <f>IFERROR(AVERAGEIFS('LME - Daily'!F:F,'LME - Daily'!$B:$B,$B43,'LME - Daily'!$C:$C,$C43),Summary!E$15)</f>
        <v>5.8283984374999989</v>
      </c>
      <c r="G43" s="33">
        <f>IFERROR(AVERAGEIFS('LME - Daily'!G:G,'LME - Daily'!$B:$B,$B43,'LME - Daily'!$C:$C,$C43),Summary!F$15)</f>
        <v>1.7644999999999988</v>
      </c>
      <c r="H43" s="33">
        <f>AVERAGEIFS(DailyFXHistoricals[USD/JPY],DailyFXHistoricals[Month],$B43,DailyFXHistoricals[Year],$C43)</f>
        <v>107.29976410989006</v>
      </c>
      <c r="I43" s="60">
        <f>INDEX('Lithium (linked)'!$26:$26,,MATCH(LME_Forecast_monthly[[#This Row],[Month]],'Lithium (linked)'!$4:$4,0))</f>
        <v>12.136510369618886</v>
      </c>
      <c r="J43" t="s">
        <v>87</v>
      </c>
      <c r="K43" s="20"/>
      <c r="L43" s="54">
        <f t="shared" si="12"/>
        <v>43862</v>
      </c>
      <c r="M43" s="22">
        <v>10.615778083166665</v>
      </c>
      <c r="N43" s="22">
        <v>29.429300727469709</v>
      </c>
      <c r="O43" s="22">
        <v>5.3888628969999992</v>
      </c>
      <c r="P43" s="22">
        <v>1.6357545526666668</v>
      </c>
      <c r="Q43" s="22">
        <v>8.5</v>
      </c>
      <c r="R43" s="22">
        <v>115</v>
      </c>
      <c r="T43" s="46">
        <f t="shared" si="13"/>
        <v>43862</v>
      </c>
      <c r="U43" s="33">
        <f t="shared" si="14"/>
        <v>1.317623238672603</v>
      </c>
      <c r="V43" s="33">
        <f t="shared" si="15"/>
        <v>1.0133926652277669</v>
      </c>
      <c r="W43" s="33">
        <f t="shared" si="16"/>
        <v>1.0815636895762724</v>
      </c>
      <c r="X43" s="33">
        <f t="shared" si="17"/>
        <v>1.0787070695438057</v>
      </c>
      <c r="Y43" s="33">
        <f t="shared" si="18"/>
        <v>0.93304142704252224</v>
      </c>
      <c r="Z43" s="33">
        <f t="shared" si="18"/>
        <v>1.312055175093934</v>
      </c>
    </row>
    <row r="44" spans="1:26">
      <c r="A44" s="63">
        <f t="shared" si="9"/>
        <v>43891</v>
      </c>
      <c r="B44">
        <f t="shared" si="10"/>
        <v>3</v>
      </c>
      <c r="C44">
        <f t="shared" si="11"/>
        <v>2020</v>
      </c>
      <c r="D44" s="33">
        <f>IFERROR(AVERAGEIFS('LME - Daily'!D:D,'LME - Daily'!$B:$B,$B44,'LME - Daily'!$C:$C,$C44),Summary!C$15)</f>
        <v>14.60226562499999</v>
      </c>
      <c r="E44" s="33">
        <f>IFERROR(AVERAGEIFS('LME - Daily'!E:E,'LME - Daily'!$B:$B,$B44,'LME - Daily'!$C:$C,$C44),Summary!D$15)</f>
        <v>29.823437499999983</v>
      </c>
      <c r="F44" s="33">
        <f>IFERROR(AVERAGEIFS('LME - Daily'!F:F,'LME - Daily'!$B:$B,$B44,'LME - Daily'!$C:$C,$C44),Summary!E$15)</f>
        <v>5.8283984374999989</v>
      </c>
      <c r="G44" s="33">
        <f>IFERROR(AVERAGEIFS('LME - Daily'!G:G,'LME - Daily'!$B:$B,$B44,'LME - Daily'!$C:$C,$C44),Summary!F$15)</f>
        <v>1.7644999999999988</v>
      </c>
      <c r="H44" s="33">
        <f>AVERAGEIFS(DailyFXHistoricals[USD/JPY],DailyFXHistoricals[Month],$B44,DailyFXHistoricals[Year],$C44)</f>
        <v>107.29976410989006</v>
      </c>
      <c r="I44" s="60">
        <f>INDEX('Lithium (linked)'!$26:$26,,MATCH(LME_Forecast_monthly[[#This Row],[Month]],'Lithium (linked)'!$4:$4,0))</f>
        <v>12.344260865692524</v>
      </c>
      <c r="J44" t="s">
        <v>87</v>
      </c>
      <c r="K44" s="20"/>
      <c r="L44" s="54">
        <f t="shared" si="12"/>
        <v>43891</v>
      </c>
      <c r="M44" s="22">
        <v>10.615778083166665</v>
      </c>
      <c r="N44" s="22">
        <v>29.429300727469709</v>
      </c>
      <c r="O44" s="22">
        <v>5.3888628969999992</v>
      </c>
      <c r="P44" s="22">
        <v>1.6357545526666668</v>
      </c>
      <c r="Q44" s="22">
        <v>8.5</v>
      </c>
      <c r="R44" s="22">
        <v>115</v>
      </c>
      <c r="T44" s="46">
        <f t="shared" si="13"/>
        <v>43891</v>
      </c>
      <c r="U44" s="33">
        <f t="shared" si="14"/>
        <v>1.3176232386726028</v>
      </c>
      <c r="V44" s="33">
        <f t="shared" si="15"/>
        <v>1.0133926652277667</v>
      </c>
      <c r="W44" s="33">
        <f t="shared" si="16"/>
        <v>1.0815636895762724</v>
      </c>
      <c r="X44" s="33">
        <f t="shared" si="17"/>
        <v>1.0787070695438057</v>
      </c>
      <c r="Y44" s="33">
        <f t="shared" si="18"/>
        <v>0.93304142704252224</v>
      </c>
      <c r="Z44" s="33">
        <f t="shared" si="18"/>
        <v>1.3345146881829759</v>
      </c>
    </row>
    <row r="45" spans="1:26">
      <c r="A45" s="63">
        <f t="shared" si="9"/>
        <v>43922</v>
      </c>
      <c r="B45">
        <f t="shared" si="10"/>
        <v>4</v>
      </c>
      <c r="C45">
        <f t="shared" si="11"/>
        <v>2020</v>
      </c>
      <c r="D45" s="33">
        <f>IFERROR(AVERAGEIFS('LME - Daily'!D:D,'LME - Daily'!$B:$B,$B45,'LME - Daily'!$C:$C,$C45),Summary!C$15)</f>
        <v>14.602265624999992</v>
      </c>
      <c r="E45" s="33">
        <f>IFERROR(AVERAGEIFS('LME - Daily'!E:E,'LME - Daily'!$B:$B,$B45,'LME - Daily'!$C:$C,$C45),Summary!D$15)</f>
        <v>29.823437499999986</v>
      </c>
      <c r="F45" s="33">
        <f>IFERROR(AVERAGEIFS('LME - Daily'!F:F,'LME - Daily'!$B:$B,$B45,'LME - Daily'!$C:$C,$C45),Summary!E$15)</f>
        <v>5.8283984374999989</v>
      </c>
      <c r="G45" s="33">
        <f>IFERROR(AVERAGEIFS('LME - Daily'!G:G,'LME - Daily'!$B:$B,$B45,'LME - Daily'!$C:$C,$C45),Summary!F$15)</f>
        <v>1.7644999999999988</v>
      </c>
      <c r="H45" s="33">
        <f>AVERAGEIFS(DailyFXHistoricals[USD/JPY],DailyFXHistoricals[Month],$B45,DailyFXHistoricals[Year],$C45)</f>
        <v>107.29976410989006</v>
      </c>
      <c r="I45" s="60">
        <f>INDEX('Lithium (linked)'!$26:$26,,MATCH(LME_Forecast_monthly[[#This Row],[Month]],'Lithium (linked)'!$4:$4,0))</f>
        <v>12.358855758076649</v>
      </c>
      <c r="J45" t="s">
        <v>87</v>
      </c>
      <c r="K45" s="20"/>
      <c r="L45" s="54">
        <f t="shared" si="12"/>
        <v>43922</v>
      </c>
      <c r="M45" s="22">
        <v>10.615778083166665</v>
      </c>
      <c r="N45" s="22">
        <v>29.429300727469709</v>
      </c>
      <c r="O45" s="22">
        <v>5.3888628969999992</v>
      </c>
      <c r="P45" s="22">
        <v>1.6357545526666668</v>
      </c>
      <c r="Q45" s="22">
        <v>8.5</v>
      </c>
      <c r="R45" s="22">
        <v>115</v>
      </c>
      <c r="T45" s="46">
        <f t="shared" si="13"/>
        <v>43922</v>
      </c>
      <c r="U45" s="33">
        <f t="shared" si="14"/>
        <v>1.317623238672603</v>
      </c>
      <c r="V45" s="33">
        <f t="shared" si="15"/>
        <v>1.0133926652277669</v>
      </c>
      <c r="W45" s="33">
        <f t="shared" si="16"/>
        <v>1.0815636895762724</v>
      </c>
      <c r="X45" s="33">
        <f t="shared" si="17"/>
        <v>1.0787070695438057</v>
      </c>
      <c r="Y45" s="33">
        <f t="shared" si="18"/>
        <v>0.93304142704252224</v>
      </c>
      <c r="Z45" s="33">
        <f t="shared" si="18"/>
        <v>1.3360925143866649</v>
      </c>
    </row>
    <row r="46" spans="1:26">
      <c r="A46" s="63">
        <f t="shared" si="9"/>
        <v>43952</v>
      </c>
      <c r="B46">
        <f t="shared" si="10"/>
        <v>5</v>
      </c>
      <c r="C46">
        <f t="shared" si="11"/>
        <v>2020</v>
      </c>
      <c r="D46" s="33">
        <f>IFERROR(AVERAGEIFS('LME - Daily'!D:D,'LME - Daily'!$B:$B,$B46,'LME - Daily'!$C:$C,$C46),Summary!C$15)</f>
        <v>14.60226562499999</v>
      </c>
      <c r="E46" s="33">
        <f>IFERROR(AVERAGEIFS('LME - Daily'!E:E,'LME - Daily'!$B:$B,$B46,'LME - Daily'!$C:$C,$C46),Summary!D$15)</f>
        <v>29.823437499999983</v>
      </c>
      <c r="F46" s="33">
        <f>IFERROR(AVERAGEIFS('LME - Daily'!F:F,'LME - Daily'!$B:$B,$B46,'LME - Daily'!$C:$C,$C46),Summary!E$15)</f>
        <v>5.8283984374999989</v>
      </c>
      <c r="G46" s="33">
        <f>IFERROR(AVERAGEIFS('LME - Daily'!G:G,'LME - Daily'!$B:$B,$B46,'LME - Daily'!$C:$C,$C46),Summary!F$15)</f>
        <v>1.7644999999999988</v>
      </c>
      <c r="H46" s="33">
        <f>AVERAGEIFS(DailyFXHistoricals[USD/JPY],DailyFXHistoricals[Month],$B46,DailyFXHistoricals[Year],$C46)</f>
        <v>107.29976410989006</v>
      </c>
      <c r="I46" s="60">
        <f>INDEX('Lithium (linked)'!$26:$26,,MATCH(LME_Forecast_monthly[[#This Row],[Month]],'Lithium (linked)'!$4:$4,0))</f>
        <v>12.409738711638848</v>
      </c>
      <c r="J46" t="s">
        <v>87</v>
      </c>
      <c r="K46" s="20"/>
      <c r="L46" s="54">
        <f t="shared" si="12"/>
        <v>43952</v>
      </c>
      <c r="M46" s="22">
        <v>10.615778083166665</v>
      </c>
      <c r="N46" s="22">
        <v>29.429300727469709</v>
      </c>
      <c r="O46" s="22">
        <v>5.3888628969999992</v>
      </c>
      <c r="P46" s="22">
        <v>1.6357545526666668</v>
      </c>
      <c r="Q46" s="22">
        <v>8.5</v>
      </c>
      <c r="R46" s="22">
        <v>115</v>
      </c>
      <c r="T46" s="46">
        <f t="shared" si="13"/>
        <v>43952</v>
      </c>
      <c r="U46" s="33">
        <f t="shared" si="14"/>
        <v>1.3176232386726028</v>
      </c>
      <c r="V46" s="33">
        <f t="shared" si="15"/>
        <v>1.0133926652277667</v>
      </c>
      <c r="W46" s="33">
        <f t="shared" si="16"/>
        <v>1.0815636895762724</v>
      </c>
      <c r="X46" s="33">
        <f t="shared" si="17"/>
        <v>1.0787070695438057</v>
      </c>
      <c r="Y46" s="33">
        <f t="shared" si="18"/>
        <v>0.93304142704252224</v>
      </c>
      <c r="Z46" s="33">
        <f t="shared" si="18"/>
        <v>1.3415933742312272</v>
      </c>
    </row>
    <row r="47" spans="1:26">
      <c r="A47" s="63">
        <f t="shared" si="9"/>
        <v>43983</v>
      </c>
      <c r="B47">
        <f t="shared" si="10"/>
        <v>6</v>
      </c>
      <c r="C47">
        <f t="shared" si="11"/>
        <v>2020</v>
      </c>
      <c r="D47" s="33">
        <f>IFERROR(AVERAGEIFS('LME - Daily'!D:D,'LME - Daily'!$B:$B,$B47,'LME - Daily'!$C:$C,$C47),Summary!C$15)</f>
        <v>14.602265624999992</v>
      </c>
      <c r="E47" s="33">
        <f>IFERROR(AVERAGEIFS('LME - Daily'!E:E,'LME - Daily'!$B:$B,$B47,'LME - Daily'!$C:$C,$C47),Summary!D$15)</f>
        <v>29.823437499999986</v>
      </c>
      <c r="F47" s="33">
        <f>IFERROR(AVERAGEIFS('LME - Daily'!F:F,'LME - Daily'!$B:$B,$B47,'LME - Daily'!$C:$C,$C47),Summary!E$15)</f>
        <v>5.8283984374999989</v>
      </c>
      <c r="G47" s="33">
        <f>IFERROR(AVERAGEIFS('LME - Daily'!G:G,'LME - Daily'!$B:$B,$B47,'LME - Daily'!$C:$C,$C47),Summary!F$15)</f>
        <v>1.7644999999999988</v>
      </c>
      <c r="H47" s="33">
        <f>AVERAGEIFS(DailyFXHistoricals[USD/JPY],DailyFXHistoricals[Month],$B47,DailyFXHistoricals[Year],$C47)</f>
        <v>107.29976410989006</v>
      </c>
      <c r="I47" s="60">
        <f>INDEX('Lithium (linked)'!$26:$26,,MATCH(LME_Forecast_monthly[[#This Row],[Month]],'Lithium (linked)'!$4:$4,0))</f>
        <v>12.800970915341207</v>
      </c>
      <c r="J47" t="s">
        <v>87</v>
      </c>
      <c r="K47" s="20"/>
      <c r="L47" s="54">
        <f t="shared" si="12"/>
        <v>43983</v>
      </c>
      <c r="M47" s="22">
        <v>10.615778083166665</v>
      </c>
      <c r="N47" s="22">
        <v>29.429300727469709</v>
      </c>
      <c r="O47" s="22">
        <v>5.3888628969999992</v>
      </c>
      <c r="P47" s="22">
        <v>1.6357545526666668</v>
      </c>
      <c r="Q47" s="22">
        <v>8.5</v>
      </c>
      <c r="R47" s="22">
        <v>115</v>
      </c>
      <c r="T47" s="46">
        <f t="shared" si="13"/>
        <v>43983</v>
      </c>
      <c r="U47" s="33">
        <f t="shared" si="14"/>
        <v>1.317623238672603</v>
      </c>
      <c r="V47" s="33">
        <f t="shared" si="15"/>
        <v>1.0133926652277669</v>
      </c>
      <c r="W47" s="33">
        <f t="shared" si="16"/>
        <v>1.0815636895762724</v>
      </c>
      <c r="X47" s="33">
        <f t="shared" si="17"/>
        <v>1.0787070695438057</v>
      </c>
      <c r="Y47" s="33">
        <f t="shared" si="18"/>
        <v>0.93304142704252224</v>
      </c>
      <c r="Z47" s="33">
        <f t="shared" si="18"/>
        <v>1.383888747604455</v>
      </c>
    </row>
    <row r="48" spans="1:26">
      <c r="A48" s="63">
        <f t="shared" si="9"/>
        <v>44013</v>
      </c>
      <c r="B48">
        <f t="shared" si="10"/>
        <v>7</v>
      </c>
      <c r="C48">
        <f t="shared" si="11"/>
        <v>2020</v>
      </c>
      <c r="D48" s="33">
        <f>IFERROR(AVERAGEIFS('LME - Daily'!D:D,'LME - Daily'!$B:$B,$B48,'LME - Daily'!$C:$C,$C48),Summary!C$15)</f>
        <v>14.60226562499999</v>
      </c>
      <c r="E48" s="33">
        <f>IFERROR(AVERAGEIFS('LME - Daily'!E:E,'LME - Daily'!$B:$B,$B48,'LME - Daily'!$C:$C,$C48),Summary!D$15)</f>
        <v>29.823437499999983</v>
      </c>
      <c r="F48" s="33">
        <f>IFERROR(AVERAGEIFS('LME - Daily'!F:F,'LME - Daily'!$B:$B,$B48,'LME - Daily'!$C:$C,$C48),Summary!E$15)</f>
        <v>5.8283984374999989</v>
      </c>
      <c r="G48" s="33">
        <f>IFERROR(AVERAGEIFS('LME - Daily'!G:G,'LME - Daily'!$B:$B,$B48,'LME - Daily'!$C:$C,$C48),Summary!F$15)</f>
        <v>1.7644999999999988</v>
      </c>
      <c r="H48" s="33">
        <f>AVERAGEIFS(DailyFXHistoricals[USD/JPY],DailyFXHistoricals[Month],$B48,DailyFXHistoricals[Year],$C48)</f>
        <v>107.29976410989006</v>
      </c>
      <c r="I48" s="60">
        <f>INDEX('Lithium (linked)'!$26:$26,,MATCH(LME_Forecast_monthly[[#This Row],[Month]],'Lithium (linked)'!$4:$4,0))</f>
        <v>12.436792009817211</v>
      </c>
      <c r="J48" t="s">
        <v>87</v>
      </c>
      <c r="K48" s="20"/>
      <c r="L48" s="54">
        <f t="shared" si="12"/>
        <v>44013</v>
      </c>
      <c r="M48" s="22">
        <v>10.615778083166665</v>
      </c>
      <c r="N48" s="22">
        <v>29.429300727469709</v>
      </c>
      <c r="O48" s="22">
        <v>5.3888628969999992</v>
      </c>
      <c r="P48" s="22">
        <v>1.6357545526666668</v>
      </c>
      <c r="Q48" s="22">
        <v>8.5</v>
      </c>
      <c r="R48" s="22">
        <v>115</v>
      </c>
      <c r="T48" s="46">
        <f t="shared" si="13"/>
        <v>44013</v>
      </c>
      <c r="U48" s="33">
        <f t="shared" si="14"/>
        <v>1.3176232386726028</v>
      </c>
      <c r="V48" s="33">
        <f t="shared" si="15"/>
        <v>1.0133926652277667</v>
      </c>
      <c r="W48" s="33">
        <f t="shared" si="16"/>
        <v>1.0815636895762724</v>
      </c>
      <c r="X48" s="33">
        <f t="shared" si="17"/>
        <v>1.0787070695438057</v>
      </c>
      <c r="Y48" s="33">
        <f t="shared" si="18"/>
        <v>0.93304142704252224</v>
      </c>
      <c r="Z48" s="33">
        <f t="shared" si="18"/>
        <v>1.3445180551153744</v>
      </c>
    </row>
    <row r="49" spans="1:26">
      <c r="A49" s="63">
        <f t="shared" si="9"/>
        <v>44044</v>
      </c>
      <c r="B49">
        <f t="shared" si="10"/>
        <v>8</v>
      </c>
      <c r="C49">
        <f t="shared" si="11"/>
        <v>2020</v>
      </c>
      <c r="D49" s="33">
        <f>IFERROR(AVERAGEIFS('LME - Daily'!D:D,'LME - Daily'!$B:$B,$B49,'LME - Daily'!$C:$C,$C49),Summary!C$15)</f>
        <v>14.602265625000001</v>
      </c>
      <c r="E49" s="33">
        <f>IFERROR(AVERAGEIFS('LME - Daily'!E:E,'LME - Daily'!$B:$B,$B49,'LME - Daily'!$C:$C,$C49),Summary!D$15)</f>
        <v>29.823437500000004</v>
      </c>
      <c r="F49" s="33">
        <f>IFERROR(AVERAGEIFS('LME - Daily'!F:F,'LME - Daily'!$B:$B,$B49,'LME - Daily'!$C:$C,$C49),Summary!E$15)</f>
        <v>5.8283984374999989</v>
      </c>
      <c r="G49" s="33">
        <f>IFERROR(AVERAGEIFS('LME - Daily'!G:G,'LME - Daily'!$B:$B,$B49,'LME - Daily'!$C:$C,$C49),Summary!F$15)</f>
        <v>1.7645</v>
      </c>
      <c r="H49" s="33">
        <f>AVERAGEIFS(DailyFXHistoricals[USD/JPY],DailyFXHistoricals[Month],$B49,DailyFXHistoricals[Year],$C49)</f>
        <v>107.29976410989006</v>
      </c>
      <c r="I49" s="60">
        <f>INDEX('Lithium (linked)'!$26:$26,,MATCH(LME_Forecast_monthly[[#This Row],[Month]],'Lithium (linked)'!$4:$4,0))</f>
        <v>12.397364445004223</v>
      </c>
      <c r="J49" t="s">
        <v>87</v>
      </c>
      <c r="K49" s="20"/>
      <c r="L49" s="54">
        <f t="shared" si="12"/>
        <v>44044</v>
      </c>
      <c r="M49" s="22">
        <v>10.615778083166665</v>
      </c>
      <c r="N49" s="22">
        <v>29.429300727469709</v>
      </c>
      <c r="O49" s="22">
        <v>5.3888628969999992</v>
      </c>
      <c r="P49" s="22">
        <v>1.6357545526666668</v>
      </c>
      <c r="Q49" s="22">
        <v>8.5</v>
      </c>
      <c r="R49" s="22">
        <v>115</v>
      </c>
      <c r="T49" s="46">
        <f t="shared" si="13"/>
        <v>44044</v>
      </c>
      <c r="U49" s="33">
        <f t="shared" si="14"/>
        <v>1.3176232386726037</v>
      </c>
      <c r="V49" s="33">
        <f t="shared" si="15"/>
        <v>1.0133926652277674</v>
      </c>
      <c r="W49" s="33">
        <f t="shared" si="16"/>
        <v>1.0815636895762724</v>
      </c>
      <c r="X49" s="33">
        <f t="shared" si="17"/>
        <v>1.0787070695438064</v>
      </c>
      <c r="Y49" s="33">
        <f t="shared" si="18"/>
        <v>0.93304142704252224</v>
      </c>
      <c r="Z49" s="33">
        <f t="shared" si="18"/>
        <v>1.3402556156761325</v>
      </c>
    </row>
    <row r="50" spans="1:26">
      <c r="A50" s="63">
        <f t="shared" si="9"/>
        <v>44075</v>
      </c>
      <c r="B50">
        <f t="shared" si="10"/>
        <v>9</v>
      </c>
      <c r="C50">
        <f t="shared" si="11"/>
        <v>2020</v>
      </c>
      <c r="D50" s="33">
        <f>IFERROR(AVERAGEIFS('LME - Daily'!D:D,'LME - Daily'!$B:$B,$B50,'LME - Daily'!$C:$C,$C50),Summary!C$15)</f>
        <v>14.596085838607587</v>
      </c>
      <c r="E50" s="33">
        <f>IFERROR(AVERAGEIFS('LME - Daily'!E:E,'LME - Daily'!$B:$B,$B50,'LME - Daily'!$C:$C,$C50),Summary!D$15)</f>
        <v>29.819369725738266</v>
      </c>
      <c r="F50" s="33">
        <f>IFERROR(AVERAGEIFS('LME - Daily'!F:F,'LME - Daily'!$B:$B,$B50,'LME - Daily'!$C:$C,$C50),Summary!E$15)</f>
        <v>5.8286305511603347</v>
      </c>
      <c r="G50" s="33">
        <f>IFERROR(AVERAGEIFS('LME - Daily'!G:G,'LME - Daily'!$B:$B,$B50,'LME - Daily'!$C:$C,$C50),Summary!F$15)</f>
        <v>1.7644882911392392</v>
      </c>
      <c r="H50" s="33">
        <f>AVERAGEIFS(DailyFXHistoricals[USD/JPY],DailyFXHistoricals[Month],$B50,DailyFXHistoricals[Year],$C50)</f>
        <v>107.29976410989006</v>
      </c>
      <c r="I50" s="60">
        <f>INDEX('Lithium (linked)'!$26:$26,,MATCH(LME_Forecast_monthly[[#This Row],[Month]],'Lithium (linked)'!$4:$4,0))</f>
        <v>12.482845341883404</v>
      </c>
      <c r="J50" t="s">
        <v>87</v>
      </c>
      <c r="K50" s="20"/>
      <c r="L50" s="54">
        <f t="shared" si="12"/>
        <v>44075</v>
      </c>
      <c r="M50" s="22">
        <v>10.615778083166665</v>
      </c>
      <c r="N50" s="22">
        <v>29.429300727469709</v>
      </c>
      <c r="O50" s="22">
        <v>5.3888628969999992</v>
      </c>
      <c r="P50" s="22">
        <v>1.6357545526666668</v>
      </c>
      <c r="Q50" s="22">
        <v>8.5</v>
      </c>
      <c r="R50" s="22">
        <v>115</v>
      </c>
      <c r="T50" s="46">
        <f t="shared" si="13"/>
        <v>44075</v>
      </c>
      <c r="U50" s="33">
        <f t="shared" si="14"/>
        <v>1.3170656108106138</v>
      </c>
      <c r="V50" s="33">
        <f t="shared" si="15"/>
        <v>1.0132544433141921</v>
      </c>
      <c r="W50" s="33">
        <f t="shared" si="16"/>
        <v>1.0816067624220234</v>
      </c>
      <c r="X50" s="33">
        <f t="shared" si="17"/>
        <v>1.0786999114645324</v>
      </c>
      <c r="Y50" s="33">
        <f t="shared" si="18"/>
        <v>0.93304142704252224</v>
      </c>
      <c r="Z50" s="33">
        <f t="shared" si="18"/>
        <v>1.3494967937171252</v>
      </c>
    </row>
    <row r="51" spans="1:26">
      <c r="A51" s="63">
        <f t="shared" si="9"/>
        <v>44105</v>
      </c>
      <c r="B51">
        <f t="shared" si="10"/>
        <v>10</v>
      </c>
      <c r="C51">
        <f t="shared" si="11"/>
        <v>2020</v>
      </c>
      <c r="D51" s="33">
        <f>IFERROR(AVERAGEIFS('LME - Daily'!D:D,'LME - Daily'!$B:$B,$B51,'LME - Daily'!$C:$C,$C51),Summary!C$15)</f>
        <v>14.596085838607587</v>
      </c>
      <c r="E51" s="33">
        <f>IFERROR(AVERAGEIFS('LME - Daily'!E:E,'LME - Daily'!$B:$B,$B51,'LME - Daily'!$C:$C,$C51),Summary!D$15)</f>
        <v>29.819369725738266</v>
      </c>
      <c r="F51" s="33">
        <f>IFERROR(AVERAGEIFS('LME - Daily'!F:F,'LME - Daily'!$B:$B,$B51,'LME - Daily'!$C:$C,$C51),Summary!E$15)</f>
        <v>5.8286305511603347</v>
      </c>
      <c r="G51" s="33">
        <f>IFERROR(AVERAGEIFS('LME - Daily'!G:G,'LME - Daily'!$B:$B,$B51,'LME - Daily'!$C:$C,$C51),Summary!F$15)</f>
        <v>1.7644882911392392</v>
      </c>
      <c r="H51" s="33">
        <f>AVERAGEIFS(DailyFXHistoricals[USD/JPY],DailyFXHistoricals[Month],$B51,DailyFXHistoricals[Year],$C51)</f>
        <v>107.29976410989006</v>
      </c>
      <c r="I51" s="60">
        <f>INDEX('Lithium (linked)'!$26:$26,,MATCH(LME_Forecast_monthly[[#This Row],[Month]],'Lithium (linked)'!$4:$4,0))</f>
        <v>12.460735319941707</v>
      </c>
      <c r="J51" t="s">
        <v>87</v>
      </c>
      <c r="K51" s="20"/>
      <c r="L51" s="54">
        <f t="shared" si="12"/>
        <v>44105</v>
      </c>
      <c r="M51" s="22">
        <v>10.615778083166665</v>
      </c>
      <c r="N51" s="22">
        <v>29.429300727469709</v>
      </c>
      <c r="O51" s="22">
        <v>5.3888628969999992</v>
      </c>
      <c r="P51" s="22">
        <v>1.6357545526666668</v>
      </c>
      <c r="Q51" s="22">
        <v>8.5</v>
      </c>
      <c r="R51" s="22">
        <v>115</v>
      </c>
      <c r="T51" s="46">
        <f t="shared" si="13"/>
        <v>44105</v>
      </c>
      <c r="U51" s="33">
        <f t="shared" si="14"/>
        <v>1.3170656108106138</v>
      </c>
      <c r="V51" s="33">
        <f t="shared" si="15"/>
        <v>1.0132544433141921</v>
      </c>
      <c r="W51" s="33">
        <f t="shared" si="16"/>
        <v>1.0816067624220234</v>
      </c>
      <c r="X51" s="33">
        <f t="shared" si="17"/>
        <v>1.0786999114645324</v>
      </c>
      <c r="Y51" s="33">
        <f t="shared" si="18"/>
        <v>0.93304142704252224</v>
      </c>
      <c r="Z51" s="33">
        <f t="shared" si="18"/>
        <v>1.3471065210747792</v>
      </c>
    </row>
    <row r="52" spans="1:26">
      <c r="A52" s="63">
        <f t="shared" si="9"/>
        <v>44136</v>
      </c>
      <c r="B52">
        <f t="shared" si="10"/>
        <v>11</v>
      </c>
      <c r="C52">
        <f t="shared" si="11"/>
        <v>2020</v>
      </c>
      <c r="D52" s="33">
        <f>IFERROR(AVERAGEIFS('LME - Daily'!D:D,'LME - Daily'!$B:$B,$B52,'LME - Daily'!$C:$C,$C52),Summary!C$15)</f>
        <v>14.596085838607587</v>
      </c>
      <c r="E52" s="33">
        <f>IFERROR(AVERAGEIFS('LME - Daily'!E:E,'LME - Daily'!$B:$B,$B52,'LME - Daily'!$C:$C,$C52),Summary!D$15)</f>
        <v>29.819369725738266</v>
      </c>
      <c r="F52" s="33">
        <f>IFERROR(AVERAGEIFS('LME - Daily'!F:F,'LME - Daily'!$B:$B,$B52,'LME - Daily'!$C:$C,$C52),Summary!E$15)</f>
        <v>5.8286305511603347</v>
      </c>
      <c r="G52" s="33">
        <f>IFERROR(AVERAGEIFS('LME - Daily'!G:G,'LME - Daily'!$B:$B,$B52,'LME - Daily'!$C:$C,$C52),Summary!F$15)</f>
        <v>1.7644882911392392</v>
      </c>
      <c r="H52" s="33">
        <f>AVERAGEIFS(DailyFXHistoricals[USD/JPY],DailyFXHistoricals[Month],$B52,DailyFXHistoricals[Year],$C52)</f>
        <v>107.29976410989006</v>
      </c>
      <c r="I52" s="60">
        <f>INDEX('Lithium (linked)'!$26:$26,,MATCH(LME_Forecast_monthly[[#This Row],[Month]],'Lithium (linked)'!$4:$4,0))</f>
        <v>12.86900598630656</v>
      </c>
      <c r="J52" t="s">
        <v>87</v>
      </c>
      <c r="K52" s="20"/>
      <c r="L52" s="54">
        <f t="shared" si="12"/>
        <v>44136</v>
      </c>
      <c r="M52" s="22">
        <v>10.615778083166665</v>
      </c>
      <c r="N52" s="22">
        <v>29.429300727469709</v>
      </c>
      <c r="O52" s="22">
        <v>5.3888628969999992</v>
      </c>
      <c r="P52" s="22">
        <v>1.6357545526666668</v>
      </c>
      <c r="Q52" s="22">
        <v>8.5</v>
      </c>
      <c r="R52" s="22">
        <v>115</v>
      </c>
      <c r="T52" s="46">
        <f t="shared" si="13"/>
        <v>44136</v>
      </c>
      <c r="U52" s="33">
        <f t="shared" si="14"/>
        <v>1.3170656108106138</v>
      </c>
      <c r="V52" s="33">
        <f t="shared" si="15"/>
        <v>1.0132544433141921</v>
      </c>
      <c r="W52" s="33">
        <f t="shared" si="16"/>
        <v>1.0816067624220234</v>
      </c>
      <c r="X52" s="33">
        <f t="shared" si="17"/>
        <v>1.0786999114645324</v>
      </c>
      <c r="Y52" s="33">
        <f t="shared" si="18"/>
        <v>0.93304142704252224</v>
      </c>
      <c r="Z52" s="33">
        <f t="shared" si="18"/>
        <v>1.3912438904115203</v>
      </c>
    </row>
    <row r="53" spans="1:26">
      <c r="A53" s="63">
        <f t="shared" si="9"/>
        <v>44166</v>
      </c>
      <c r="B53">
        <f t="shared" si="10"/>
        <v>12</v>
      </c>
      <c r="C53">
        <f t="shared" si="11"/>
        <v>2020</v>
      </c>
      <c r="D53" s="33">
        <f>IFERROR(AVERAGEIFS('LME - Daily'!D:D,'LME - Daily'!$B:$B,$B53,'LME - Daily'!$C:$C,$C53),Summary!C$15)</f>
        <v>14.596085838607587</v>
      </c>
      <c r="E53" s="33">
        <f>IFERROR(AVERAGEIFS('LME - Daily'!E:E,'LME - Daily'!$B:$B,$B53,'LME - Daily'!$C:$C,$C53),Summary!D$15)</f>
        <v>29.819369725738266</v>
      </c>
      <c r="F53" s="33">
        <f>IFERROR(AVERAGEIFS('LME - Daily'!F:F,'LME - Daily'!$B:$B,$B53,'LME - Daily'!$C:$C,$C53),Summary!E$15)</f>
        <v>5.8286305511603347</v>
      </c>
      <c r="G53" s="33">
        <f>IFERROR(AVERAGEIFS('LME - Daily'!G:G,'LME - Daily'!$B:$B,$B53,'LME - Daily'!$C:$C,$C53),Summary!F$15)</f>
        <v>1.7644882911392392</v>
      </c>
      <c r="H53" s="33">
        <f>AVERAGEIFS(DailyFXHistoricals[USD/JPY],DailyFXHistoricals[Month],$B53,DailyFXHistoricals[Year],$C53)</f>
        <v>107.29976410989006</v>
      </c>
      <c r="I53" s="60">
        <f>INDEX('Lithium (linked)'!$26:$26,,MATCH(LME_Forecast_monthly[[#This Row],[Month]],'Lithium (linked)'!$4:$4,0))</f>
        <v>12.808083557522052</v>
      </c>
      <c r="J53" t="s">
        <v>87</v>
      </c>
      <c r="K53" s="20"/>
      <c r="L53" s="54">
        <f t="shared" si="12"/>
        <v>44166</v>
      </c>
      <c r="M53" s="22">
        <v>10.615778083166665</v>
      </c>
      <c r="N53" s="22">
        <v>29.429300727469709</v>
      </c>
      <c r="O53" s="22">
        <v>5.3888628969999992</v>
      </c>
      <c r="P53" s="22">
        <v>1.6357545526666668</v>
      </c>
      <c r="Q53" s="22">
        <v>8.5</v>
      </c>
      <c r="R53" s="22">
        <v>115</v>
      </c>
      <c r="T53" s="46">
        <f t="shared" si="13"/>
        <v>44166</v>
      </c>
      <c r="U53" s="33">
        <f t="shared" si="14"/>
        <v>1.3170656108106138</v>
      </c>
      <c r="V53" s="33">
        <f t="shared" si="15"/>
        <v>1.0132544433141921</v>
      </c>
      <c r="W53" s="33">
        <f t="shared" si="16"/>
        <v>1.0816067624220234</v>
      </c>
      <c r="X53" s="33">
        <f t="shared" si="17"/>
        <v>1.0786999114645324</v>
      </c>
      <c r="Y53" s="33">
        <f t="shared" si="18"/>
        <v>0.93304142704252224</v>
      </c>
      <c r="Z53" s="33">
        <f t="shared" si="18"/>
        <v>1.3846576818942762</v>
      </c>
    </row>
    <row r="54" spans="1:26">
      <c r="A54" s="63">
        <f t="shared" si="9"/>
        <v>44197</v>
      </c>
      <c r="B54">
        <f t="shared" si="10"/>
        <v>1</v>
      </c>
      <c r="C54">
        <f t="shared" si="11"/>
        <v>2021</v>
      </c>
      <c r="D54" s="33">
        <f>IFERROR(AVERAGEIFS('LME - Daily'!D:D,'LME - Daily'!$B:$B,$B54,'LME - Daily'!$C:$C,$C54),Summary!C$15)</f>
        <v>14.596085838607587</v>
      </c>
      <c r="E54" s="33">
        <f>IFERROR(AVERAGEIFS('LME - Daily'!E:E,'LME - Daily'!$B:$B,$B54,'LME - Daily'!$C:$C,$C54),Summary!D$15)</f>
        <v>29.819369725738266</v>
      </c>
      <c r="F54" s="33">
        <f>IFERROR(AVERAGEIFS('LME - Daily'!F:F,'LME - Daily'!$B:$B,$B54,'LME - Daily'!$C:$C,$C54),Summary!E$15)</f>
        <v>5.8286305511603347</v>
      </c>
      <c r="G54" s="33">
        <f>IFERROR(AVERAGEIFS('LME - Daily'!G:G,'LME - Daily'!$B:$B,$B54,'LME - Daily'!$C:$C,$C54),Summary!F$15)</f>
        <v>1.7644882911392392</v>
      </c>
      <c r="H54" s="33">
        <f>AVERAGEIFS(DailyFXHistoricals[USD/JPY],DailyFXHistoricals[Month],$B54,DailyFXHistoricals[Year],$C54)</f>
        <v>107.29976410989006</v>
      </c>
      <c r="I54" s="60">
        <f>INDEX('Lithium (linked)'!$26:$26,,MATCH(LME_Forecast_monthly[[#This Row],[Month]],'Lithium (linked)'!$4:$4,0))</f>
        <v>13.270967128793943</v>
      </c>
      <c r="J54" t="s">
        <v>87</v>
      </c>
      <c r="K54" s="20"/>
      <c r="L54" s="54">
        <f t="shared" si="12"/>
        <v>44197</v>
      </c>
      <c r="M54" s="22">
        <v>10.615778083166665</v>
      </c>
      <c r="N54" s="22">
        <v>29.429300727469709</v>
      </c>
      <c r="O54" s="22">
        <v>5.3888628969999992</v>
      </c>
      <c r="P54" s="22">
        <v>1.6357545526666668</v>
      </c>
      <c r="Q54" s="22">
        <v>8.5</v>
      </c>
      <c r="R54" s="22">
        <v>115</v>
      </c>
      <c r="T54" s="46">
        <f t="shared" si="13"/>
        <v>44197</v>
      </c>
      <c r="U54" s="33">
        <f t="shared" si="14"/>
        <v>1.3170656108106138</v>
      </c>
      <c r="V54" s="33">
        <f t="shared" si="15"/>
        <v>1.0132544433141921</v>
      </c>
      <c r="W54" s="33">
        <f t="shared" si="16"/>
        <v>1.0816067624220234</v>
      </c>
      <c r="X54" s="33">
        <f t="shared" si="17"/>
        <v>1.0786999114645324</v>
      </c>
      <c r="Y54" s="33">
        <f t="shared" si="18"/>
        <v>0.93304142704252224</v>
      </c>
      <c r="Z54" s="33">
        <f t="shared" si="18"/>
        <v>1.434699149058805</v>
      </c>
    </row>
    <row r="55" spans="1:26">
      <c r="A55" s="64">
        <f t="shared" si="9"/>
        <v>44228</v>
      </c>
      <c r="B55" s="65">
        <f t="shared" si="10"/>
        <v>2</v>
      </c>
      <c r="C55" s="65">
        <f t="shared" si="11"/>
        <v>2021</v>
      </c>
      <c r="D55" s="60">
        <f>IFERROR(AVERAGEIFS('LME - Daily'!D:D,'LME - Daily'!$B:$B,$B55,'LME - Daily'!$C:$C,$C55),Summary!C$15)</f>
        <v>14.596085838607587</v>
      </c>
      <c r="E55" s="60">
        <f>IFERROR(AVERAGEIFS('LME - Daily'!E:E,'LME - Daily'!$B:$B,$B55,'LME - Daily'!$C:$C,$C55),Summary!D$15)</f>
        <v>29.819369725738266</v>
      </c>
      <c r="F55" s="60">
        <f>IFERROR(AVERAGEIFS('LME - Daily'!F:F,'LME - Daily'!$B:$B,$B55,'LME - Daily'!$C:$C,$C55),Summary!E$15)</f>
        <v>5.8286305511603347</v>
      </c>
      <c r="G55" s="60">
        <f>IFERROR(AVERAGEIFS('LME - Daily'!G:G,'LME - Daily'!$B:$B,$B55,'LME - Daily'!$C:$C,$C55),Summary!F$15)</f>
        <v>1.7644882911392392</v>
      </c>
      <c r="H55" s="33">
        <f>AVERAGEIFS(DailyFXHistoricals[USD/JPY],DailyFXHistoricals[Month],$B55,DailyFXHistoricals[Year],$C55)</f>
        <v>107.29976410989006</v>
      </c>
      <c r="I55" s="60">
        <f>INDEX('Lithium (linked)'!$26:$26,,MATCH(LME_Forecast_monthly[[#This Row],[Month]],'Lithium (linked)'!$4:$4,0))</f>
        <v>13.270967128793943</v>
      </c>
      <c r="J55" t="s">
        <v>87</v>
      </c>
      <c r="K55" s="20"/>
      <c r="L55" s="54">
        <f t="shared" si="12"/>
        <v>44228</v>
      </c>
      <c r="M55" s="22">
        <v>10.615778083166665</v>
      </c>
      <c r="N55" s="22">
        <v>29.429300727469709</v>
      </c>
      <c r="O55" s="22">
        <v>5.3888628969999992</v>
      </c>
      <c r="P55" s="22">
        <v>1.6357545526666668</v>
      </c>
      <c r="Q55" s="22">
        <v>8.5</v>
      </c>
      <c r="R55" s="22">
        <v>115</v>
      </c>
      <c r="T55" s="46">
        <f t="shared" si="13"/>
        <v>44228</v>
      </c>
      <c r="U55" s="33">
        <f t="shared" si="14"/>
        <v>1.3170656108106138</v>
      </c>
      <c r="V55" s="33">
        <f t="shared" si="15"/>
        <v>1.0132544433141921</v>
      </c>
      <c r="W55" s="33">
        <f t="shared" si="16"/>
        <v>1.0816067624220234</v>
      </c>
      <c r="X55" s="33">
        <f t="shared" si="17"/>
        <v>1.0786999114645324</v>
      </c>
      <c r="Y55" s="33">
        <f t="shared" si="18"/>
        <v>0.93304142704252224</v>
      </c>
      <c r="Z55" s="33">
        <f t="shared" si="18"/>
        <v>1.434699149058805</v>
      </c>
    </row>
    <row r="56" spans="1:26">
      <c r="A56" s="64">
        <f t="shared" si="9"/>
        <v>44256</v>
      </c>
      <c r="B56" s="65">
        <f t="shared" si="10"/>
        <v>3</v>
      </c>
      <c r="C56" s="65">
        <f t="shared" si="11"/>
        <v>2021</v>
      </c>
      <c r="D56" s="60">
        <f>IFERROR(AVERAGEIFS('LME - Daily'!D:D,'LME - Daily'!$B:$B,$B56,'LME - Daily'!$C:$C,$C56),Summary!C$15)</f>
        <v>14.596085838607587</v>
      </c>
      <c r="E56" s="60">
        <f>IFERROR(AVERAGEIFS('LME - Daily'!E:E,'LME - Daily'!$B:$B,$B56,'LME - Daily'!$C:$C,$C56),Summary!D$15)</f>
        <v>29.819369725738266</v>
      </c>
      <c r="F56" s="60">
        <f>IFERROR(AVERAGEIFS('LME - Daily'!F:F,'LME - Daily'!$B:$B,$B56,'LME - Daily'!$C:$C,$C56),Summary!E$15)</f>
        <v>5.8286305511603347</v>
      </c>
      <c r="G56" s="60">
        <f>IFERROR(AVERAGEIFS('LME - Daily'!G:G,'LME - Daily'!$B:$B,$B56,'LME - Daily'!$C:$C,$C56),Summary!F$15)</f>
        <v>1.7644882911392392</v>
      </c>
      <c r="H56" s="33">
        <f>AVERAGEIFS(DailyFXHistoricals[USD/JPY],DailyFXHistoricals[Month],$B56,DailyFXHistoricals[Year],$C56)</f>
        <v>107.29976410989006</v>
      </c>
      <c r="I56" s="60">
        <f>INDEX('Lithium (linked)'!$26:$26,,MATCH(LME_Forecast_monthly[[#This Row],[Month]],'Lithium (linked)'!$4:$4,0))</f>
        <v>13.270967128793943</v>
      </c>
      <c r="J56" t="s">
        <v>87</v>
      </c>
      <c r="K56" s="20"/>
      <c r="L56" s="54">
        <f t="shared" si="12"/>
        <v>44256</v>
      </c>
      <c r="M56" s="22">
        <v>10.615778083166665</v>
      </c>
      <c r="N56" s="22">
        <v>29.429300727469709</v>
      </c>
      <c r="O56" s="22">
        <v>5.3888628969999992</v>
      </c>
      <c r="P56" s="22">
        <v>1.6357545526666668</v>
      </c>
      <c r="Q56" s="22">
        <v>8.5</v>
      </c>
      <c r="R56" s="22">
        <v>115</v>
      </c>
      <c r="T56" s="46">
        <f t="shared" si="13"/>
        <v>44256</v>
      </c>
      <c r="U56" s="33">
        <f t="shared" si="14"/>
        <v>1.3170656108106138</v>
      </c>
      <c r="V56" s="33">
        <f t="shared" si="15"/>
        <v>1.0132544433141921</v>
      </c>
      <c r="W56" s="33">
        <f t="shared" si="16"/>
        <v>1.0816067624220234</v>
      </c>
      <c r="X56" s="33">
        <f t="shared" si="17"/>
        <v>1.0786999114645324</v>
      </c>
      <c r="Y56" s="33">
        <f t="shared" si="18"/>
        <v>0.93304142704252224</v>
      </c>
      <c r="Z56" s="33">
        <f t="shared" si="18"/>
        <v>1.434699149058805</v>
      </c>
    </row>
    <row r="57" spans="1:26">
      <c r="A57" s="64">
        <f t="shared" si="9"/>
        <v>44287</v>
      </c>
      <c r="B57" s="65">
        <f t="shared" si="10"/>
        <v>4</v>
      </c>
      <c r="C57" s="65">
        <f t="shared" si="11"/>
        <v>2021</v>
      </c>
      <c r="D57" s="60">
        <f>IFERROR(AVERAGEIFS('LME - Daily'!D:D,'LME - Daily'!$B:$B,$B57,'LME - Daily'!$C:$C,$C57),Summary!C$15)</f>
        <v>14.596085838607587</v>
      </c>
      <c r="E57" s="60">
        <f>IFERROR(AVERAGEIFS('LME - Daily'!E:E,'LME - Daily'!$B:$B,$B57,'LME - Daily'!$C:$C,$C57),Summary!D$15)</f>
        <v>29.819369725738266</v>
      </c>
      <c r="F57" s="60">
        <f>IFERROR(AVERAGEIFS('LME - Daily'!F:F,'LME - Daily'!$B:$B,$B57,'LME - Daily'!$C:$C,$C57),Summary!E$15)</f>
        <v>5.8286305511603347</v>
      </c>
      <c r="G57" s="60">
        <f>IFERROR(AVERAGEIFS('LME - Daily'!G:G,'LME - Daily'!$B:$B,$B57,'LME - Daily'!$C:$C,$C57),Summary!F$15)</f>
        <v>1.7644882911392392</v>
      </c>
      <c r="H57" s="33">
        <f>AVERAGEIFS(DailyFXHistoricals[USD/JPY],DailyFXHistoricals[Month],$B57,DailyFXHistoricals[Year],$C57)</f>
        <v>107.29976410989006</v>
      </c>
      <c r="I57" s="60">
        <f>INDEX('Lithium (linked)'!$26:$26,,MATCH(LME_Forecast_monthly[[#This Row],[Month]],'Lithium (linked)'!$4:$4,0))</f>
        <v>13.270967128793943</v>
      </c>
      <c r="J57" t="s">
        <v>87</v>
      </c>
      <c r="K57" s="20"/>
      <c r="L57" s="54">
        <f t="shared" si="12"/>
        <v>44287</v>
      </c>
      <c r="M57" s="22">
        <v>10.615778083166665</v>
      </c>
      <c r="N57" s="22">
        <v>29.429300727469709</v>
      </c>
      <c r="O57" s="22">
        <v>5.3888628969999992</v>
      </c>
      <c r="P57" s="22">
        <v>1.6357545526666668</v>
      </c>
      <c r="Q57" s="22">
        <v>8.5</v>
      </c>
      <c r="R57" s="22">
        <v>115</v>
      </c>
      <c r="T57" s="46">
        <f t="shared" si="13"/>
        <v>44287</v>
      </c>
      <c r="U57" s="33">
        <f t="shared" si="14"/>
        <v>1.3170656108106138</v>
      </c>
      <c r="V57" s="33">
        <f t="shared" si="15"/>
        <v>1.0132544433141921</v>
      </c>
      <c r="W57" s="33">
        <f t="shared" si="16"/>
        <v>1.0816067624220234</v>
      </c>
      <c r="X57" s="33">
        <f t="shared" si="17"/>
        <v>1.0786999114645324</v>
      </c>
      <c r="Y57" s="33">
        <f t="shared" si="18"/>
        <v>0.93304142704252224</v>
      </c>
      <c r="Z57" s="33">
        <f t="shared" si="18"/>
        <v>1.434699149058805</v>
      </c>
    </row>
    <row r="58" spans="1:26">
      <c r="A58" s="64">
        <f t="shared" si="9"/>
        <v>44317</v>
      </c>
      <c r="B58" s="65">
        <f t="shared" si="10"/>
        <v>5</v>
      </c>
      <c r="C58" s="65">
        <f t="shared" si="11"/>
        <v>2021</v>
      </c>
      <c r="D58" s="60">
        <f>IFERROR(AVERAGEIFS('LME - Daily'!D:D,'LME - Daily'!$B:$B,$B58,'LME - Daily'!$C:$C,$C58),Summary!C$15)</f>
        <v>14.596085838607587</v>
      </c>
      <c r="E58" s="60">
        <f>IFERROR(AVERAGEIFS('LME - Daily'!E:E,'LME - Daily'!$B:$B,$B58,'LME - Daily'!$C:$C,$C58),Summary!D$15)</f>
        <v>29.819369725738266</v>
      </c>
      <c r="F58" s="60">
        <f>IFERROR(AVERAGEIFS('LME - Daily'!F:F,'LME - Daily'!$B:$B,$B58,'LME - Daily'!$C:$C,$C58),Summary!E$15)</f>
        <v>5.8286305511603347</v>
      </c>
      <c r="G58" s="60">
        <f>IFERROR(AVERAGEIFS('LME - Daily'!G:G,'LME - Daily'!$B:$B,$B58,'LME - Daily'!$C:$C,$C58),Summary!F$15)</f>
        <v>1.7644882911392392</v>
      </c>
      <c r="H58" s="33">
        <f>AVERAGEIFS(DailyFXHistoricals[USD/JPY],DailyFXHistoricals[Month],$B58,DailyFXHistoricals[Year],$C58)</f>
        <v>107.29976410989006</v>
      </c>
      <c r="I58" s="60">
        <f>INDEX('Lithium (linked)'!$26:$26,,MATCH(LME_Forecast_monthly[[#This Row],[Month]],'Lithium (linked)'!$4:$4,0))</f>
        <v>13.270967128793943</v>
      </c>
      <c r="J58" t="s">
        <v>87</v>
      </c>
      <c r="K58" s="20"/>
      <c r="L58" s="54">
        <f t="shared" si="12"/>
        <v>44317</v>
      </c>
      <c r="M58" s="22">
        <v>10.615778083166665</v>
      </c>
      <c r="N58" s="22">
        <v>29.429300727469709</v>
      </c>
      <c r="O58" s="22">
        <v>5.3888628969999992</v>
      </c>
      <c r="P58" s="22">
        <v>1.6357545526666668</v>
      </c>
      <c r="Q58" s="22">
        <v>8.5</v>
      </c>
      <c r="R58" s="22">
        <v>115</v>
      </c>
      <c r="T58" s="46">
        <f t="shared" si="13"/>
        <v>44317</v>
      </c>
      <c r="U58" s="33">
        <f t="shared" si="14"/>
        <v>1.3170656108106138</v>
      </c>
      <c r="V58" s="33">
        <f t="shared" si="15"/>
        <v>1.0132544433141921</v>
      </c>
      <c r="W58" s="33">
        <f t="shared" si="16"/>
        <v>1.0816067624220234</v>
      </c>
      <c r="X58" s="33">
        <f t="shared" si="17"/>
        <v>1.0786999114645324</v>
      </c>
      <c r="Y58" s="33">
        <f t="shared" si="18"/>
        <v>0.93304142704252224</v>
      </c>
      <c r="Z58" s="33">
        <f t="shared" si="18"/>
        <v>1.434699149058805</v>
      </c>
    </row>
    <row r="59" spans="1:26">
      <c r="A59" s="64">
        <f t="shared" si="9"/>
        <v>44348</v>
      </c>
      <c r="B59" s="65">
        <f t="shared" si="10"/>
        <v>6</v>
      </c>
      <c r="C59" s="65">
        <f t="shared" si="11"/>
        <v>2021</v>
      </c>
      <c r="D59" s="60">
        <f>IFERROR(AVERAGEIFS('LME - Daily'!D:D,'LME - Daily'!$B:$B,$B59,'LME - Daily'!$C:$C,$C59),Summary!C$15)</f>
        <v>14.596085838607587</v>
      </c>
      <c r="E59" s="60">
        <f>IFERROR(AVERAGEIFS('LME - Daily'!E:E,'LME - Daily'!$B:$B,$B59,'LME - Daily'!$C:$C,$C59),Summary!D$15)</f>
        <v>29.819369725738266</v>
      </c>
      <c r="F59" s="60">
        <f>IFERROR(AVERAGEIFS('LME - Daily'!F:F,'LME - Daily'!$B:$B,$B59,'LME - Daily'!$C:$C,$C59),Summary!E$15)</f>
        <v>5.8286305511603347</v>
      </c>
      <c r="G59" s="60">
        <f>IFERROR(AVERAGEIFS('LME - Daily'!G:G,'LME - Daily'!$B:$B,$B59,'LME - Daily'!$C:$C,$C59),Summary!F$15)</f>
        <v>1.7644882911392392</v>
      </c>
      <c r="H59" s="33">
        <f>AVERAGEIFS(DailyFXHistoricals[USD/JPY],DailyFXHistoricals[Month],$B59,DailyFXHistoricals[Year],$C59)</f>
        <v>107.29976410989006</v>
      </c>
      <c r="I59" s="60">
        <f>INDEX('Lithium (linked)'!$26:$26,,MATCH(LME_Forecast_monthly[[#This Row],[Month]],'Lithium (linked)'!$4:$4,0))</f>
        <v>13.270967128793943</v>
      </c>
      <c r="J59" t="s">
        <v>87</v>
      </c>
      <c r="K59" s="20"/>
      <c r="L59" s="54">
        <f t="shared" si="12"/>
        <v>44348</v>
      </c>
      <c r="M59" s="22">
        <v>10.615778083166665</v>
      </c>
      <c r="N59" s="22">
        <v>29.429300727469709</v>
      </c>
      <c r="O59" s="22">
        <v>5.3888628969999992</v>
      </c>
      <c r="P59" s="22">
        <v>1.6357545526666668</v>
      </c>
      <c r="Q59" s="22">
        <v>8.5</v>
      </c>
      <c r="R59" s="22">
        <v>115</v>
      </c>
      <c r="T59" s="46">
        <f t="shared" si="13"/>
        <v>44348</v>
      </c>
      <c r="U59" s="33">
        <f t="shared" si="14"/>
        <v>1.3170656108106138</v>
      </c>
      <c r="V59" s="33">
        <f t="shared" si="15"/>
        <v>1.0132544433141921</v>
      </c>
      <c r="W59" s="33">
        <f t="shared" si="16"/>
        <v>1.0816067624220234</v>
      </c>
      <c r="X59" s="33">
        <f t="shared" si="17"/>
        <v>1.0786999114645324</v>
      </c>
      <c r="Y59" s="33">
        <f t="shared" si="18"/>
        <v>0.93304142704252224</v>
      </c>
      <c r="Z59" s="33">
        <f t="shared" si="18"/>
        <v>1.434699149058805</v>
      </c>
    </row>
    <row r="60" spans="1:26">
      <c r="A60" s="64">
        <f t="shared" si="9"/>
        <v>44378</v>
      </c>
      <c r="B60" s="65">
        <f t="shared" si="10"/>
        <v>7</v>
      </c>
      <c r="C60" s="65">
        <f t="shared" si="11"/>
        <v>2021</v>
      </c>
      <c r="D60" s="60">
        <f>IFERROR(AVERAGEIFS('LME - Daily'!D:D,'LME - Daily'!$B:$B,$B60,'LME - Daily'!$C:$C,$C60),Summary!C$15)</f>
        <v>14.596085838607587</v>
      </c>
      <c r="E60" s="60">
        <f>IFERROR(AVERAGEIFS('LME - Daily'!E:E,'LME - Daily'!$B:$B,$B60,'LME - Daily'!$C:$C,$C60),Summary!D$15)</f>
        <v>29.819369725738266</v>
      </c>
      <c r="F60" s="60">
        <f>IFERROR(AVERAGEIFS('LME - Daily'!F:F,'LME - Daily'!$B:$B,$B60,'LME - Daily'!$C:$C,$C60),Summary!E$15)</f>
        <v>5.8286305511603347</v>
      </c>
      <c r="G60" s="60">
        <f>IFERROR(AVERAGEIFS('LME - Daily'!G:G,'LME - Daily'!$B:$B,$B60,'LME - Daily'!$C:$C,$C60),Summary!F$15)</f>
        <v>1.7644882911392392</v>
      </c>
      <c r="H60" s="33">
        <f>AVERAGEIFS(DailyFXHistoricals[USD/JPY],DailyFXHistoricals[Month],$B60,DailyFXHistoricals[Year],$C60)</f>
        <v>107.29976410989006</v>
      </c>
      <c r="I60" s="60">
        <f>INDEX('Lithium (linked)'!$26:$26,,MATCH(LME_Forecast_monthly[[#This Row],[Month]],'Lithium (linked)'!$4:$4,0))</f>
        <v>13.270967128793943</v>
      </c>
      <c r="J60" t="s">
        <v>87</v>
      </c>
      <c r="K60" s="20"/>
      <c r="L60" s="54">
        <f t="shared" si="12"/>
        <v>44378</v>
      </c>
      <c r="M60" s="22">
        <v>10.615778083166665</v>
      </c>
      <c r="N60" s="22">
        <v>29.429300727469709</v>
      </c>
      <c r="O60" s="22">
        <v>5.3888628969999992</v>
      </c>
      <c r="P60" s="22">
        <v>1.6357545526666668</v>
      </c>
      <c r="Q60" s="22">
        <v>8.5</v>
      </c>
      <c r="R60" s="22">
        <v>115</v>
      </c>
      <c r="T60" s="46">
        <f t="shared" si="13"/>
        <v>44378</v>
      </c>
      <c r="U60" s="33">
        <f t="shared" si="14"/>
        <v>1.3170656108106138</v>
      </c>
      <c r="V60" s="33">
        <f t="shared" si="15"/>
        <v>1.0132544433141921</v>
      </c>
      <c r="W60" s="33">
        <f t="shared" si="16"/>
        <v>1.0816067624220234</v>
      </c>
      <c r="X60" s="33">
        <f t="shared" si="17"/>
        <v>1.0786999114645324</v>
      </c>
      <c r="Y60" s="33">
        <f t="shared" si="18"/>
        <v>0.93304142704252224</v>
      </c>
      <c r="Z60" s="33">
        <f t="shared" si="18"/>
        <v>1.434699149058805</v>
      </c>
    </row>
    <row r="61" spans="1:26">
      <c r="A61" s="64">
        <f t="shared" si="9"/>
        <v>44409</v>
      </c>
      <c r="B61" s="65">
        <f t="shared" si="10"/>
        <v>8</v>
      </c>
      <c r="C61" s="65">
        <f t="shared" si="11"/>
        <v>2021</v>
      </c>
      <c r="D61" s="60">
        <f>IFERROR(AVERAGEIFS('LME - Daily'!D:D,'LME - Daily'!$B:$B,$B61,'LME - Daily'!$C:$C,$C61),Summary!C$15)</f>
        <v>14.596085838607587</v>
      </c>
      <c r="E61" s="60">
        <f>IFERROR(AVERAGEIFS('LME - Daily'!E:E,'LME - Daily'!$B:$B,$B61,'LME - Daily'!$C:$C,$C61),Summary!D$15)</f>
        <v>29.819369725738266</v>
      </c>
      <c r="F61" s="60">
        <f>IFERROR(AVERAGEIFS('LME - Daily'!F:F,'LME - Daily'!$B:$B,$B61,'LME - Daily'!$C:$C,$C61),Summary!E$15)</f>
        <v>5.8286305511603347</v>
      </c>
      <c r="G61" s="60">
        <f>IFERROR(AVERAGEIFS('LME - Daily'!G:G,'LME - Daily'!$B:$B,$B61,'LME - Daily'!$C:$C,$C61),Summary!F$15)</f>
        <v>1.7644882911392392</v>
      </c>
      <c r="H61" s="33">
        <f>AVERAGEIFS(DailyFXHistoricals[USD/JPY],DailyFXHistoricals[Month],$B61,DailyFXHistoricals[Year],$C61)</f>
        <v>107.29976410989006</v>
      </c>
      <c r="I61" s="60">
        <f>INDEX('Lithium (linked)'!$26:$26,,MATCH(LME_Forecast_monthly[[#This Row],[Month]],'Lithium (linked)'!$4:$4,0))</f>
        <v>13.270967128793943</v>
      </c>
      <c r="J61" t="s">
        <v>87</v>
      </c>
      <c r="K61" s="20"/>
      <c r="L61" s="54">
        <f t="shared" si="12"/>
        <v>44409</v>
      </c>
      <c r="M61" s="22">
        <v>10.615778083166665</v>
      </c>
      <c r="N61" s="22">
        <v>29.429300727469709</v>
      </c>
      <c r="O61" s="22">
        <v>5.3888628969999992</v>
      </c>
      <c r="P61" s="22">
        <v>1.6357545526666668</v>
      </c>
      <c r="Q61" s="22">
        <v>8.5</v>
      </c>
      <c r="R61" s="22">
        <v>115</v>
      </c>
      <c r="T61" s="46">
        <f t="shared" si="13"/>
        <v>44409</v>
      </c>
      <c r="U61" s="33">
        <f t="shared" si="14"/>
        <v>1.3170656108106138</v>
      </c>
      <c r="V61" s="33">
        <f t="shared" si="15"/>
        <v>1.0132544433141921</v>
      </c>
      <c r="W61" s="33">
        <f t="shared" si="16"/>
        <v>1.0816067624220234</v>
      </c>
      <c r="X61" s="33">
        <f t="shared" si="17"/>
        <v>1.0786999114645324</v>
      </c>
      <c r="Y61" s="33">
        <f t="shared" si="18"/>
        <v>0.93304142704252224</v>
      </c>
      <c r="Z61" s="33">
        <f t="shared" si="18"/>
        <v>1.434699149058805</v>
      </c>
    </row>
    <row r="62" spans="1:26">
      <c r="A62" s="64">
        <f t="shared" si="9"/>
        <v>44440</v>
      </c>
      <c r="B62" s="65">
        <f t="shared" si="10"/>
        <v>9</v>
      </c>
      <c r="C62" s="65">
        <f t="shared" si="11"/>
        <v>2021</v>
      </c>
      <c r="D62" s="60">
        <f>IFERROR(AVERAGEIFS('LME - Daily'!D:D,'LME - Daily'!$B:$B,$B62,'LME - Daily'!$C:$C,$C62),Summary!C$15)</f>
        <v>14.596085838607587</v>
      </c>
      <c r="E62" s="60">
        <f>IFERROR(AVERAGEIFS('LME - Daily'!E:E,'LME - Daily'!$B:$B,$B62,'LME - Daily'!$C:$C,$C62),Summary!D$15)</f>
        <v>29.819369725738266</v>
      </c>
      <c r="F62" s="60">
        <f>IFERROR(AVERAGEIFS('LME - Daily'!F:F,'LME - Daily'!$B:$B,$B62,'LME - Daily'!$C:$C,$C62),Summary!E$15)</f>
        <v>5.8286305511603347</v>
      </c>
      <c r="G62" s="60">
        <f>IFERROR(AVERAGEIFS('LME - Daily'!G:G,'LME - Daily'!$B:$B,$B62,'LME - Daily'!$C:$C,$C62),Summary!F$15)</f>
        <v>1.7644882911392392</v>
      </c>
      <c r="H62" s="33">
        <f>AVERAGEIFS(DailyFXHistoricals[USD/JPY],DailyFXHistoricals[Month],$B62,DailyFXHistoricals[Year],$C62)</f>
        <v>107.29976410989006</v>
      </c>
      <c r="I62" s="60">
        <f>INDEX('Lithium (linked)'!$26:$26,,MATCH(LME_Forecast_monthly[[#This Row],[Month]],'Lithium (linked)'!$4:$4,0))</f>
        <v>13.270967128793943</v>
      </c>
      <c r="J62" t="s">
        <v>87</v>
      </c>
      <c r="K62" s="20"/>
      <c r="L62" s="54">
        <f t="shared" si="12"/>
        <v>44440</v>
      </c>
      <c r="M62" s="22">
        <v>10.615778083166665</v>
      </c>
      <c r="N62" s="22">
        <v>29.429300727469709</v>
      </c>
      <c r="O62" s="22">
        <v>5.3888628969999992</v>
      </c>
      <c r="P62" s="22">
        <v>1.6357545526666668</v>
      </c>
      <c r="Q62" s="22">
        <v>8.5</v>
      </c>
      <c r="R62" s="22">
        <v>115</v>
      </c>
      <c r="T62" s="46">
        <f t="shared" si="13"/>
        <v>44440</v>
      </c>
      <c r="U62" s="33">
        <f t="shared" si="14"/>
        <v>1.3170656108106138</v>
      </c>
      <c r="V62" s="33">
        <f t="shared" si="15"/>
        <v>1.0132544433141921</v>
      </c>
      <c r="W62" s="33">
        <f t="shared" si="16"/>
        <v>1.0816067624220234</v>
      </c>
      <c r="X62" s="33">
        <f t="shared" si="17"/>
        <v>1.0786999114645324</v>
      </c>
      <c r="Y62" s="33">
        <f t="shared" si="18"/>
        <v>0.93304142704252224</v>
      </c>
      <c r="Z62" s="33">
        <f t="shared" si="18"/>
        <v>1.434699149058805</v>
      </c>
    </row>
    <row r="63" spans="1:26">
      <c r="A63" s="64">
        <f t="shared" si="9"/>
        <v>44470</v>
      </c>
      <c r="B63" s="65">
        <f t="shared" si="10"/>
        <v>10</v>
      </c>
      <c r="C63" s="65">
        <f t="shared" si="11"/>
        <v>2021</v>
      </c>
      <c r="D63" s="60">
        <f>IFERROR(AVERAGEIFS('LME - Daily'!D:D,'LME - Daily'!$B:$B,$B63,'LME - Daily'!$C:$C,$C63),Summary!C$15)</f>
        <v>14.596085838607587</v>
      </c>
      <c r="E63" s="60">
        <f>IFERROR(AVERAGEIFS('LME - Daily'!E:E,'LME - Daily'!$B:$B,$B63,'LME - Daily'!$C:$C,$C63),Summary!D$15)</f>
        <v>29.819369725738266</v>
      </c>
      <c r="F63" s="60">
        <f>IFERROR(AVERAGEIFS('LME - Daily'!F:F,'LME - Daily'!$B:$B,$B63,'LME - Daily'!$C:$C,$C63),Summary!E$15)</f>
        <v>5.8286305511603347</v>
      </c>
      <c r="G63" s="60">
        <f>IFERROR(AVERAGEIFS('LME - Daily'!G:G,'LME - Daily'!$B:$B,$B63,'LME - Daily'!$C:$C,$C63),Summary!F$15)</f>
        <v>1.7644882911392392</v>
      </c>
      <c r="H63" s="33">
        <f>AVERAGEIFS(DailyFXHistoricals[USD/JPY],DailyFXHistoricals[Month],$B63,DailyFXHistoricals[Year],$C63)</f>
        <v>107.29976410989006</v>
      </c>
      <c r="I63" s="60">
        <f>INDEX('Lithium (linked)'!$26:$26,,MATCH(LME_Forecast_monthly[[#This Row],[Month]],'Lithium (linked)'!$4:$4,0))</f>
        <v>13.270967128793943</v>
      </c>
      <c r="J63" t="s">
        <v>87</v>
      </c>
      <c r="K63" s="20"/>
      <c r="L63" s="54">
        <f t="shared" si="12"/>
        <v>44470</v>
      </c>
      <c r="M63" s="22">
        <v>10.615778083166665</v>
      </c>
      <c r="N63" s="22">
        <v>29.429300727469709</v>
      </c>
      <c r="O63" s="22">
        <v>5.3888628969999992</v>
      </c>
      <c r="P63" s="22">
        <v>1.6357545526666668</v>
      </c>
      <c r="Q63" s="22">
        <v>8.5</v>
      </c>
      <c r="R63" s="22">
        <v>115</v>
      </c>
      <c r="T63" s="46">
        <f t="shared" si="13"/>
        <v>44470</v>
      </c>
      <c r="U63" s="33">
        <f t="shared" si="14"/>
        <v>1.3170656108106138</v>
      </c>
      <c r="V63" s="33">
        <f t="shared" si="15"/>
        <v>1.0132544433141921</v>
      </c>
      <c r="W63" s="33">
        <f t="shared" si="16"/>
        <v>1.0816067624220234</v>
      </c>
      <c r="X63" s="33">
        <f t="shared" si="17"/>
        <v>1.0786999114645324</v>
      </c>
      <c r="Y63" s="33">
        <f t="shared" si="18"/>
        <v>0.93304142704252224</v>
      </c>
      <c r="Z63" s="33">
        <f t="shared" si="18"/>
        <v>1.434699149058805</v>
      </c>
    </row>
    <row r="64" spans="1:26">
      <c r="A64" s="64">
        <f t="shared" si="9"/>
        <v>44501</v>
      </c>
      <c r="B64" s="65">
        <f t="shared" si="10"/>
        <v>11</v>
      </c>
      <c r="C64" s="65">
        <f t="shared" si="11"/>
        <v>2021</v>
      </c>
      <c r="D64" s="60">
        <f>IFERROR(AVERAGEIFS('LME - Daily'!D:D,'LME - Daily'!$B:$B,$B64,'LME - Daily'!$C:$C,$C64),Summary!C$15)</f>
        <v>14.596085838607587</v>
      </c>
      <c r="E64" s="60">
        <f>IFERROR(AVERAGEIFS('LME - Daily'!E:E,'LME - Daily'!$B:$B,$B64,'LME - Daily'!$C:$C,$C64),Summary!D$15)</f>
        <v>29.819369725738266</v>
      </c>
      <c r="F64" s="60">
        <f>IFERROR(AVERAGEIFS('LME - Daily'!F:F,'LME - Daily'!$B:$B,$B64,'LME - Daily'!$C:$C,$C64),Summary!E$15)</f>
        <v>5.8286305511603347</v>
      </c>
      <c r="G64" s="60">
        <f>IFERROR(AVERAGEIFS('LME - Daily'!G:G,'LME - Daily'!$B:$B,$B64,'LME - Daily'!$C:$C,$C64),Summary!F$15)</f>
        <v>1.7644882911392392</v>
      </c>
      <c r="H64" s="33">
        <f>AVERAGEIFS(DailyFXHistoricals[USD/JPY],DailyFXHistoricals[Month],$B64,DailyFXHistoricals[Year],$C64)</f>
        <v>107.29976410989006</v>
      </c>
      <c r="I64" s="60">
        <f>INDEX('Lithium (linked)'!$26:$26,,MATCH(LME_Forecast_monthly[[#This Row],[Month]],'Lithium (linked)'!$4:$4,0))</f>
        <v>13.270967128793943</v>
      </c>
      <c r="J64" t="s">
        <v>87</v>
      </c>
      <c r="K64" s="20"/>
      <c r="L64" s="54">
        <f t="shared" si="12"/>
        <v>44501</v>
      </c>
      <c r="M64" s="22">
        <v>10.615778083166665</v>
      </c>
      <c r="N64" s="22">
        <v>29.429300727469709</v>
      </c>
      <c r="O64" s="22">
        <v>5.3888628969999992</v>
      </c>
      <c r="P64" s="22">
        <v>1.6357545526666668</v>
      </c>
      <c r="Q64" s="22">
        <v>8.5</v>
      </c>
      <c r="R64" s="22">
        <v>115</v>
      </c>
      <c r="T64" s="46">
        <f t="shared" si="13"/>
        <v>44501</v>
      </c>
      <c r="U64" s="33">
        <f t="shared" si="14"/>
        <v>1.3170656108106138</v>
      </c>
      <c r="V64" s="33">
        <f t="shared" si="15"/>
        <v>1.0132544433141921</v>
      </c>
      <c r="W64" s="33">
        <f t="shared" si="16"/>
        <v>1.0816067624220234</v>
      </c>
      <c r="X64" s="33">
        <f t="shared" si="17"/>
        <v>1.0786999114645324</v>
      </c>
      <c r="Y64" s="33">
        <f t="shared" si="18"/>
        <v>0.93304142704252224</v>
      </c>
      <c r="Z64" s="33">
        <f t="shared" si="18"/>
        <v>1.434699149058805</v>
      </c>
    </row>
    <row r="65" spans="1:26">
      <c r="A65" s="64">
        <f t="shared" si="9"/>
        <v>44531</v>
      </c>
      <c r="B65" s="65">
        <f t="shared" si="10"/>
        <v>12</v>
      </c>
      <c r="C65" s="65">
        <f t="shared" si="11"/>
        <v>2021</v>
      </c>
      <c r="D65" s="60">
        <f>IFERROR(AVERAGEIFS('LME - Daily'!D:D,'LME - Daily'!$B:$B,$B65,'LME - Daily'!$C:$C,$C65),Summary!C$15)</f>
        <v>14.596085838607587</v>
      </c>
      <c r="E65" s="60">
        <f>IFERROR(AVERAGEIFS('LME - Daily'!E:E,'LME - Daily'!$B:$B,$B65,'LME - Daily'!$C:$C,$C65),Summary!D$15)</f>
        <v>29.819369725738266</v>
      </c>
      <c r="F65" s="60">
        <f>IFERROR(AVERAGEIFS('LME - Daily'!F:F,'LME - Daily'!$B:$B,$B65,'LME - Daily'!$C:$C,$C65),Summary!E$15)</f>
        <v>5.8286305511603347</v>
      </c>
      <c r="G65" s="60">
        <f>IFERROR(AVERAGEIFS('LME - Daily'!G:G,'LME - Daily'!$B:$B,$B65,'LME - Daily'!$C:$C,$C65),Summary!F$15)</f>
        <v>1.7644882911392392</v>
      </c>
      <c r="H65" s="33">
        <f>AVERAGEIFS(DailyFXHistoricals[USD/JPY],DailyFXHistoricals[Month],$B65,DailyFXHistoricals[Year],$C65)</f>
        <v>107.29976410989011</v>
      </c>
      <c r="I65" s="60">
        <f>INDEX('Lithium (linked)'!$26:$26,,MATCH(LME_Forecast_monthly[[#This Row],[Month]],'Lithium (linked)'!$4:$4,0))</f>
        <v>13.270967128793943</v>
      </c>
      <c r="J65" t="s">
        <v>87</v>
      </c>
      <c r="K65" s="20"/>
      <c r="L65" s="54">
        <f t="shared" si="12"/>
        <v>44531</v>
      </c>
      <c r="M65" s="22">
        <v>10.615778083166665</v>
      </c>
      <c r="N65" s="22">
        <v>29.429300727469709</v>
      </c>
      <c r="O65" s="22">
        <v>5.3888628969999992</v>
      </c>
      <c r="P65" s="22">
        <v>1.6357545526666668</v>
      </c>
      <c r="Q65" s="22">
        <v>8.5</v>
      </c>
      <c r="R65" s="22">
        <v>115</v>
      </c>
      <c r="T65" s="46">
        <f t="shared" si="13"/>
        <v>44531</v>
      </c>
      <c r="U65" s="33">
        <f t="shared" si="14"/>
        <v>1.3170656108106138</v>
      </c>
      <c r="V65" s="33">
        <f t="shared" si="15"/>
        <v>1.0132544433141921</v>
      </c>
      <c r="W65" s="33">
        <f t="shared" si="16"/>
        <v>1.0816067624220234</v>
      </c>
      <c r="X65" s="33">
        <f t="shared" si="17"/>
        <v>1.0786999114645324</v>
      </c>
      <c r="Y65" s="33">
        <f t="shared" si="18"/>
        <v>0.93304142704252269</v>
      </c>
      <c r="Z65" s="33">
        <f t="shared" si="18"/>
        <v>1.434699149058805</v>
      </c>
    </row>
    <row r="66" spans="1:26">
      <c r="R66" s="20"/>
      <c r="S66" s="20"/>
    </row>
    <row r="67" spans="1:26">
      <c r="R67" s="20"/>
      <c r="S67" s="20"/>
    </row>
    <row r="68" spans="1:26">
      <c r="R68" s="20"/>
      <c r="S68" s="20"/>
      <c r="U68" s="46"/>
      <c r="V68" s="33"/>
      <c r="W68" s="33"/>
      <c r="X68" s="33"/>
      <c r="Y68" s="33"/>
    </row>
    <row r="69" spans="1:26">
      <c r="R69" s="20"/>
      <c r="S69" s="20"/>
    </row>
    <row r="257" spans="28:28">
      <c r="AB257" s="12"/>
    </row>
    <row r="258" spans="28:28">
      <c r="AB258" s="12"/>
    </row>
    <row r="259" spans="28:28">
      <c r="AB259" s="12"/>
    </row>
    <row r="260" spans="28:28">
      <c r="AB260" s="12"/>
    </row>
    <row r="261" spans="28:28">
      <c r="AB261" s="12"/>
    </row>
    <row r="262" spans="28:28">
      <c r="AB262" s="12"/>
    </row>
    <row r="263" spans="28:28">
      <c r="AB263" s="12"/>
    </row>
    <row r="264" spans="28:28">
      <c r="AB264" s="12"/>
    </row>
    <row r="265" spans="28:28">
      <c r="AB265" s="12"/>
    </row>
    <row r="266" spans="28:28">
      <c r="AB266" s="12"/>
    </row>
    <row r="267" spans="28:28">
      <c r="AB267" s="12"/>
    </row>
    <row r="268" spans="28:28">
      <c r="AB268" s="12"/>
    </row>
    <row r="269" spans="28:28">
      <c r="AB269" s="12"/>
    </row>
    <row r="270" spans="28:28">
      <c r="AB270" s="12"/>
    </row>
    <row r="271" spans="28:28">
      <c r="AB271" s="12"/>
    </row>
    <row r="272" spans="28:28">
      <c r="AB272" s="12"/>
    </row>
  </sheetData>
  <mergeCells count="1">
    <mergeCell ref="L1:Q1"/>
  </mergeCells>
  <conditionalFormatting sqref="A3:J65">
    <cfRule type="expression" dxfId="55" priority="2">
      <formula>$J3="Forecast"</formula>
    </cfRule>
  </conditionalFormatting>
  <pageMargins left="0.7" right="0.7" top="0.75" bottom="0.75" header="0.3" footer="0.3"/>
  <pageSetup orientation="portrait" r:id="rId1"/>
  <drawing r:id="rId2"/>
  <legacyDrawing r:id="rId3"/>
  <tableParts count="2"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 tint="0.499984740745262"/>
  </sheetPr>
  <dimension ref="A1:W1084"/>
  <sheetViews>
    <sheetView tabSelected="1" zoomScale="80" zoomScaleNormal="80" workbookViewId="0">
      <pane xSplit="1" ySplit="2" topLeftCell="J571" activePane="bottomRight" state="frozen"/>
      <selection pane="bottomRight" activeCell="R572" sqref="R572:R752"/>
      <selection pane="bottomLeft" activeCell="A3" sqref="A3"/>
      <selection pane="topRight" activeCell="B1" sqref="B1"/>
    </sheetView>
  </sheetViews>
  <sheetFormatPr defaultRowHeight="15" outlineLevelCol="1"/>
  <cols>
    <col min="1" max="1" width="10.85546875" bestFit="1" customWidth="1"/>
    <col min="2" max="2" width="7" bestFit="1" customWidth="1"/>
    <col min="3" max="3" width="5.5703125" bestFit="1" customWidth="1"/>
    <col min="4" max="4" width="7.7109375" bestFit="1" customWidth="1"/>
    <col min="5" max="5" width="6.7109375" bestFit="1" customWidth="1"/>
    <col min="6" max="6" width="7.7109375" bestFit="1" customWidth="1"/>
    <col min="7" max="7" width="10.85546875" customWidth="1"/>
    <col min="8" max="8" width="11.7109375" customWidth="1"/>
    <col min="9" max="9" width="8.7109375" customWidth="1"/>
    <col min="10" max="11" width="17.140625" customWidth="1" outlineLevel="1"/>
    <col min="12" max="15" width="17.140625" customWidth="1"/>
  </cols>
  <sheetData>
    <row r="1" spans="1:19">
      <c r="A1" s="136" t="s">
        <v>9</v>
      </c>
      <c r="B1" s="136"/>
      <c r="C1" s="136"/>
      <c r="D1" s="136"/>
      <c r="E1" s="136"/>
      <c r="F1" s="136"/>
      <c r="G1" s="136"/>
      <c r="H1" s="136"/>
      <c r="I1" s="128"/>
      <c r="J1" s="137" t="s">
        <v>116</v>
      </c>
      <c r="K1" s="137"/>
      <c r="L1" s="137"/>
      <c r="M1" s="137"/>
      <c r="N1" s="137" t="s">
        <v>117</v>
      </c>
      <c r="O1" s="137"/>
    </row>
    <row r="2" spans="1:19" ht="45">
      <c r="A2" s="2" t="s">
        <v>0</v>
      </c>
      <c r="B2" s="2" t="s">
        <v>110</v>
      </c>
      <c r="C2" s="2" t="s">
        <v>64</v>
      </c>
      <c r="D2" s="2" t="s">
        <v>24</v>
      </c>
      <c r="E2" s="2" t="s">
        <v>25</v>
      </c>
      <c r="F2" s="2" t="s">
        <v>27</v>
      </c>
      <c r="G2" s="2" t="s">
        <v>28</v>
      </c>
      <c r="H2" s="2" t="s">
        <v>118</v>
      </c>
      <c r="I2" s="113" t="s">
        <v>119</v>
      </c>
      <c r="J2" s="112" t="s">
        <v>120</v>
      </c>
      <c r="K2" s="112" t="s">
        <v>121</v>
      </c>
      <c r="L2" s="112" t="s">
        <v>122</v>
      </c>
      <c r="M2" s="112" t="s">
        <v>123</v>
      </c>
      <c r="N2" s="112" t="s">
        <v>124</v>
      </c>
      <c r="O2" s="112" t="s">
        <v>125</v>
      </c>
      <c r="Q2" t="s">
        <v>126</v>
      </c>
      <c r="R2">
        <v>0.453592</v>
      </c>
      <c r="S2" t="s">
        <v>127</v>
      </c>
    </row>
    <row r="3" spans="1:19">
      <c r="A3" s="12">
        <v>42646</v>
      </c>
      <c r="B3">
        <f t="shared" ref="B3:B66" si="0">MONTH(A3)</f>
        <v>10</v>
      </c>
      <c r="C3">
        <f t="shared" ref="C3:C66" si="1">YEAR(A3)</f>
        <v>2016</v>
      </c>
      <c r="D3" s="29">
        <v>10.19</v>
      </c>
      <c r="E3" s="28">
        <v>27.3</v>
      </c>
      <c r="F3" s="29">
        <v>4.8070000000000004</v>
      </c>
      <c r="G3" s="29">
        <v>1.65</v>
      </c>
      <c r="H3" s="8" t="s">
        <v>35</v>
      </c>
      <c r="I3" t="str">
        <f t="shared" ref="I3:I66" si="2">TEXT($A3,"ddd")</f>
        <v>Mon</v>
      </c>
      <c r="J3" s="49"/>
      <c r="K3" s="49"/>
      <c r="L3" s="48"/>
      <c r="M3" s="48"/>
      <c r="N3" s="48"/>
      <c r="O3" s="48"/>
    </row>
    <row r="4" spans="1:19">
      <c r="A4" s="12">
        <v>42647</v>
      </c>
      <c r="B4">
        <f t="shared" si="0"/>
        <v>10</v>
      </c>
      <c r="C4">
        <f t="shared" si="1"/>
        <v>2016</v>
      </c>
      <c r="D4" s="29">
        <v>10.154999999999999</v>
      </c>
      <c r="E4" s="28">
        <v>28</v>
      </c>
      <c r="F4" s="29">
        <v>4.7904999999999998</v>
      </c>
      <c r="G4" s="29">
        <v>1.6705000000000001</v>
      </c>
      <c r="H4" s="8" t="s">
        <v>35</v>
      </c>
      <c r="I4" t="str">
        <f t="shared" si="2"/>
        <v>Tue</v>
      </c>
      <c r="J4" s="52"/>
      <c r="K4" s="52"/>
      <c r="L4" s="51"/>
      <c r="M4" s="51"/>
      <c r="N4" s="51"/>
      <c r="O4" s="51"/>
    </row>
    <row r="5" spans="1:19">
      <c r="A5" s="12">
        <v>42648</v>
      </c>
      <c r="B5">
        <f t="shared" si="0"/>
        <v>10</v>
      </c>
      <c r="C5">
        <f t="shared" si="1"/>
        <v>2016</v>
      </c>
      <c r="D5" s="29">
        <v>9.9700000000000006</v>
      </c>
      <c r="E5" s="28">
        <v>27.9</v>
      </c>
      <c r="F5" s="29">
        <v>4.7774999999999999</v>
      </c>
      <c r="G5" s="29">
        <v>1.6625000000000001</v>
      </c>
      <c r="H5" s="8" t="s">
        <v>35</v>
      </c>
      <c r="I5" t="str">
        <f t="shared" si="2"/>
        <v>Wed</v>
      </c>
      <c r="J5" s="49">
        <v>12.45</v>
      </c>
      <c r="K5" s="49">
        <v>13.15</v>
      </c>
      <c r="L5" s="48">
        <f>J5/$R$2</f>
        <v>27.447574031288028</v>
      </c>
      <c r="M5" s="48">
        <f>K5/$R$2</f>
        <v>28.990811125416673</v>
      </c>
      <c r="N5" s="48"/>
      <c r="O5" s="48"/>
    </row>
    <row r="6" spans="1:19">
      <c r="A6" s="12">
        <v>42649</v>
      </c>
      <c r="B6">
        <f t="shared" si="0"/>
        <v>10</v>
      </c>
      <c r="C6">
        <f t="shared" si="1"/>
        <v>2016</v>
      </c>
      <c r="D6" s="29">
        <v>10.119999999999999</v>
      </c>
      <c r="E6" s="28">
        <v>28.5</v>
      </c>
      <c r="F6" s="29">
        <v>4.742</v>
      </c>
      <c r="G6" s="29">
        <v>1.6675</v>
      </c>
      <c r="H6" s="8" t="s">
        <v>35</v>
      </c>
      <c r="I6" t="str">
        <f t="shared" si="2"/>
        <v>Thu</v>
      </c>
      <c r="J6" s="52"/>
      <c r="K6" s="52"/>
      <c r="L6" s="51"/>
      <c r="M6" s="51"/>
      <c r="N6" s="51"/>
      <c r="O6" s="51"/>
    </row>
    <row r="7" spans="1:19">
      <c r="A7" s="12">
        <v>42650</v>
      </c>
      <c r="B7">
        <f t="shared" si="0"/>
        <v>10</v>
      </c>
      <c r="C7">
        <f t="shared" si="1"/>
        <v>2016</v>
      </c>
      <c r="D7" s="29">
        <v>10.26</v>
      </c>
      <c r="E7" s="28">
        <v>28.5</v>
      </c>
      <c r="F7" s="29">
        <v>4.742</v>
      </c>
      <c r="G7" s="29">
        <v>1.675</v>
      </c>
      <c r="H7" s="8" t="s">
        <v>35</v>
      </c>
      <c r="I7" t="str">
        <f t="shared" si="2"/>
        <v>Fri</v>
      </c>
      <c r="J7" s="49">
        <v>12.45</v>
      </c>
      <c r="K7" s="49">
        <v>13.15</v>
      </c>
      <c r="L7" s="48">
        <f>J7/$R$2</f>
        <v>27.447574031288028</v>
      </c>
      <c r="M7" s="48">
        <f>K7/$R$2</f>
        <v>28.990811125416673</v>
      </c>
      <c r="N7" s="48"/>
      <c r="O7" s="48"/>
    </row>
    <row r="8" spans="1:19">
      <c r="A8" s="12">
        <v>42653</v>
      </c>
      <c r="B8">
        <f t="shared" si="0"/>
        <v>10</v>
      </c>
      <c r="C8">
        <f t="shared" si="1"/>
        <v>2016</v>
      </c>
      <c r="D8" s="29">
        <v>10.305</v>
      </c>
      <c r="E8" s="28">
        <v>29</v>
      </c>
      <c r="F8" s="29">
        <v>4.7859999999999996</v>
      </c>
      <c r="G8" s="29">
        <v>1.6779999999999999</v>
      </c>
      <c r="H8" s="8" t="s">
        <v>35</v>
      </c>
      <c r="I8" t="str">
        <f t="shared" si="2"/>
        <v>Mon</v>
      </c>
      <c r="J8" s="52"/>
      <c r="K8" s="52"/>
      <c r="L8" s="51"/>
      <c r="M8" s="51"/>
      <c r="N8" s="51"/>
      <c r="O8" s="51"/>
    </row>
    <row r="9" spans="1:19">
      <c r="A9" s="12">
        <v>42654</v>
      </c>
      <c r="B9">
        <f t="shared" si="0"/>
        <v>10</v>
      </c>
      <c r="C9">
        <f t="shared" si="1"/>
        <v>2016</v>
      </c>
      <c r="D9" s="29">
        <v>10.414999999999999</v>
      </c>
      <c r="E9" s="28">
        <v>28.5</v>
      </c>
      <c r="F9" s="29">
        <v>4.8014999999999999</v>
      </c>
      <c r="G9" s="29">
        <v>1.673</v>
      </c>
      <c r="H9" s="8" t="s">
        <v>35</v>
      </c>
      <c r="I9" t="str">
        <f t="shared" si="2"/>
        <v>Tue</v>
      </c>
      <c r="J9" s="49"/>
      <c r="K9" s="49"/>
      <c r="L9" s="48"/>
      <c r="M9" s="48"/>
      <c r="N9" s="48"/>
      <c r="O9" s="48"/>
    </row>
    <row r="10" spans="1:19">
      <c r="A10" s="12">
        <v>42655</v>
      </c>
      <c r="B10">
        <f t="shared" si="0"/>
        <v>10</v>
      </c>
      <c r="C10">
        <f t="shared" si="1"/>
        <v>2016</v>
      </c>
      <c r="D10" s="29">
        <v>10.574999999999999</v>
      </c>
      <c r="E10" s="28">
        <v>28.5</v>
      </c>
      <c r="F10" s="29">
        <v>4.8049999999999997</v>
      </c>
      <c r="G10" s="29">
        <v>1.6839999999999999</v>
      </c>
      <c r="H10" s="8" t="s">
        <v>35</v>
      </c>
      <c r="I10" t="str">
        <f t="shared" si="2"/>
        <v>Wed</v>
      </c>
      <c r="J10" s="52">
        <v>12.5</v>
      </c>
      <c r="K10" s="52">
        <v>13.15</v>
      </c>
      <c r="L10" s="51">
        <f>J10/$R$2</f>
        <v>27.557805252297218</v>
      </c>
      <c r="M10" s="51">
        <f>K10/$R$2</f>
        <v>28.990811125416673</v>
      </c>
      <c r="N10" s="51"/>
      <c r="O10" s="51"/>
    </row>
    <row r="11" spans="1:19">
      <c r="A11" s="12">
        <v>42656</v>
      </c>
      <c r="B11">
        <f t="shared" si="0"/>
        <v>10</v>
      </c>
      <c r="C11">
        <f t="shared" si="1"/>
        <v>2016</v>
      </c>
      <c r="D11" s="29">
        <v>10.414999999999999</v>
      </c>
      <c r="E11" s="28">
        <v>28.3</v>
      </c>
      <c r="F11" s="29">
        <v>4.7545000000000002</v>
      </c>
      <c r="G11" s="29">
        <v>1.681</v>
      </c>
      <c r="H11" s="8" t="s">
        <v>35</v>
      </c>
      <c r="I11" t="str">
        <f t="shared" si="2"/>
        <v>Thu</v>
      </c>
      <c r="J11" s="49"/>
      <c r="K11" s="49"/>
      <c r="L11" s="48"/>
      <c r="M11" s="48"/>
      <c r="N11" s="48"/>
      <c r="O11" s="48"/>
    </row>
    <row r="12" spans="1:19">
      <c r="A12" s="12">
        <v>42657</v>
      </c>
      <c r="B12">
        <f t="shared" si="0"/>
        <v>10</v>
      </c>
      <c r="C12">
        <f t="shared" si="1"/>
        <v>2016</v>
      </c>
      <c r="D12" s="29">
        <v>10.435</v>
      </c>
      <c r="E12" s="28">
        <v>28.3</v>
      </c>
      <c r="F12" s="29">
        <v>4.6725000000000003</v>
      </c>
      <c r="G12" s="29">
        <v>1.6850000000000001</v>
      </c>
      <c r="H12" s="8" t="s">
        <v>35</v>
      </c>
      <c r="I12" t="str">
        <f t="shared" si="2"/>
        <v>Fri</v>
      </c>
      <c r="J12" s="52">
        <v>12.5</v>
      </c>
      <c r="K12" s="52">
        <v>13.15</v>
      </c>
      <c r="L12" s="51">
        <f>J12/$R$2</f>
        <v>27.557805252297218</v>
      </c>
      <c r="M12" s="51">
        <f>K12/$R$2</f>
        <v>28.990811125416673</v>
      </c>
      <c r="N12" s="51"/>
      <c r="O12" s="51"/>
    </row>
    <row r="13" spans="1:19">
      <c r="A13" s="12">
        <v>42660</v>
      </c>
      <c r="B13">
        <f t="shared" si="0"/>
        <v>10</v>
      </c>
      <c r="C13">
        <f t="shared" si="1"/>
        <v>2016</v>
      </c>
      <c r="D13" s="39">
        <v>10.4</v>
      </c>
      <c r="E13" s="28">
        <v>28.004999999999999</v>
      </c>
      <c r="F13" s="29">
        <v>4.6715</v>
      </c>
      <c r="G13" s="29">
        <v>1.645</v>
      </c>
      <c r="H13" s="8" t="s">
        <v>35</v>
      </c>
      <c r="I13" t="str">
        <f t="shared" si="2"/>
        <v>Mon</v>
      </c>
      <c r="J13" s="49"/>
      <c r="K13" s="49"/>
      <c r="L13" s="48"/>
      <c r="M13" s="48"/>
      <c r="N13" s="48"/>
      <c r="O13" s="48"/>
    </row>
    <row r="14" spans="1:19">
      <c r="A14" s="12">
        <v>42661</v>
      </c>
      <c r="B14">
        <f t="shared" si="0"/>
        <v>10</v>
      </c>
      <c r="C14">
        <f t="shared" si="1"/>
        <v>2016</v>
      </c>
      <c r="D14" s="39">
        <v>10.335000000000001</v>
      </c>
      <c r="E14" s="28">
        <v>28.5</v>
      </c>
      <c r="F14" s="29">
        <v>4.6654999999999998</v>
      </c>
      <c r="G14" s="29">
        <v>1.6635</v>
      </c>
      <c r="H14" s="8" t="s">
        <v>35</v>
      </c>
      <c r="I14" t="str">
        <f t="shared" si="2"/>
        <v>Tue</v>
      </c>
      <c r="J14" s="52"/>
      <c r="K14" s="52"/>
      <c r="L14" s="51"/>
      <c r="M14" s="51"/>
      <c r="N14" s="51"/>
      <c r="O14" s="51"/>
    </row>
    <row r="15" spans="1:19">
      <c r="A15" s="12">
        <v>42662</v>
      </c>
      <c r="B15">
        <f t="shared" si="0"/>
        <v>10</v>
      </c>
      <c r="C15">
        <f t="shared" si="1"/>
        <v>2016</v>
      </c>
      <c r="D15" s="39">
        <v>10.28</v>
      </c>
      <c r="E15" s="28">
        <v>28.3</v>
      </c>
      <c r="F15" s="29">
        <v>4.6425000000000001</v>
      </c>
      <c r="G15" s="29">
        <v>1.6220000000000001</v>
      </c>
      <c r="H15" s="8" t="s">
        <v>35</v>
      </c>
      <c r="I15" t="str">
        <f t="shared" si="2"/>
        <v>Wed</v>
      </c>
      <c r="J15" s="49">
        <v>12.5</v>
      </c>
      <c r="K15" s="49">
        <v>13.15</v>
      </c>
      <c r="L15" s="48">
        <f>J15/$R$2</f>
        <v>27.557805252297218</v>
      </c>
      <c r="M15" s="48">
        <f>K15/$R$2</f>
        <v>28.990811125416673</v>
      </c>
      <c r="N15" s="48"/>
      <c r="O15" s="48"/>
    </row>
    <row r="16" spans="1:19">
      <c r="A16" s="12">
        <v>42663</v>
      </c>
      <c r="B16">
        <f t="shared" si="0"/>
        <v>10</v>
      </c>
      <c r="C16">
        <f t="shared" si="1"/>
        <v>2016</v>
      </c>
      <c r="D16" s="39">
        <v>10.164999999999999</v>
      </c>
      <c r="E16" s="28">
        <v>28.5</v>
      </c>
      <c r="F16" s="29">
        <v>4.6334999999999997</v>
      </c>
      <c r="G16" s="29">
        <v>1.6125</v>
      </c>
      <c r="H16" s="8" t="s">
        <v>35</v>
      </c>
      <c r="I16" t="str">
        <f t="shared" si="2"/>
        <v>Thu</v>
      </c>
      <c r="J16" s="52"/>
      <c r="K16" s="52"/>
      <c r="L16" s="51"/>
      <c r="M16" s="51"/>
      <c r="N16" s="51"/>
      <c r="O16" s="51"/>
    </row>
    <row r="17" spans="1:15">
      <c r="A17" s="12">
        <v>42664</v>
      </c>
      <c r="B17">
        <f t="shared" si="0"/>
        <v>10</v>
      </c>
      <c r="C17">
        <f t="shared" si="1"/>
        <v>2016</v>
      </c>
      <c r="D17" s="39">
        <v>9.9949999999999992</v>
      </c>
      <c r="E17" s="28">
        <v>28.1</v>
      </c>
      <c r="F17" s="29">
        <v>4.6369999999999996</v>
      </c>
      <c r="G17" s="29">
        <v>1.617</v>
      </c>
      <c r="H17" s="8" t="s">
        <v>35</v>
      </c>
      <c r="I17" t="str">
        <f t="shared" si="2"/>
        <v>Fri</v>
      </c>
      <c r="J17" s="49">
        <v>12.7</v>
      </c>
      <c r="K17" s="49">
        <v>13.25</v>
      </c>
      <c r="L17" s="48">
        <f>J17/$R$2</f>
        <v>27.998730136333972</v>
      </c>
      <c r="M17" s="48">
        <f>K17/$R$2</f>
        <v>29.21127356743505</v>
      </c>
      <c r="N17" s="48"/>
      <c r="O17" s="48"/>
    </row>
    <row r="18" spans="1:15">
      <c r="A18" s="12">
        <v>42667</v>
      </c>
      <c r="B18">
        <f t="shared" si="0"/>
        <v>10</v>
      </c>
      <c r="C18">
        <f t="shared" si="1"/>
        <v>2016</v>
      </c>
      <c r="D18" s="39">
        <v>10.02</v>
      </c>
      <c r="E18" s="28">
        <v>28.75</v>
      </c>
      <c r="F18" s="29">
        <v>4.6204999999999998</v>
      </c>
      <c r="G18" s="29">
        <v>1.6265000000000001</v>
      </c>
      <c r="H18" s="8" t="s">
        <v>35</v>
      </c>
      <c r="I18" t="str">
        <f t="shared" si="2"/>
        <v>Mon</v>
      </c>
      <c r="J18" s="52"/>
      <c r="K18" s="52"/>
      <c r="L18" s="51"/>
      <c r="M18" s="51"/>
      <c r="N18" s="51"/>
      <c r="O18" s="51"/>
    </row>
    <row r="19" spans="1:15">
      <c r="A19" s="12">
        <v>42668</v>
      </c>
      <c r="B19">
        <f t="shared" si="0"/>
        <v>10</v>
      </c>
      <c r="C19">
        <f t="shared" si="1"/>
        <v>2016</v>
      </c>
      <c r="D19" s="39">
        <v>10.255000000000001</v>
      </c>
      <c r="E19" s="28">
        <v>28.9</v>
      </c>
      <c r="F19" s="29">
        <v>4.72</v>
      </c>
      <c r="G19" s="29">
        <v>1.651</v>
      </c>
      <c r="H19" s="8" t="s">
        <v>35</v>
      </c>
      <c r="I19" t="str">
        <f t="shared" si="2"/>
        <v>Tue</v>
      </c>
      <c r="J19" s="49"/>
      <c r="K19" s="49"/>
      <c r="L19" s="48"/>
      <c r="M19" s="48"/>
      <c r="N19" s="48"/>
      <c r="O19" s="48"/>
    </row>
    <row r="20" spans="1:15">
      <c r="A20" s="12">
        <v>42669</v>
      </c>
      <c r="B20">
        <f t="shared" si="0"/>
        <v>10</v>
      </c>
      <c r="C20">
        <f t="shared" si="1"/>
        <v>2016</v>
      </c>
      <c r="D20" s="39">
        <v>10.15</v>
      </c>
      <c r="E20" s="28">
        <v>28.4</v>
      </c>
      <c r="F20" s="29">
        <v>4.7175000000000002</v>
      </c>
      <c r="G20" s="29">
        <v>1.673</v>
      </c>
      <c r="H20" s="8" t="s">
        <v>35</v>
      </c>
      <c r="I20" t="str">
        <f t="shared" si="2"/>
        <v>Wed</v>
      </c>
      <c r="J20" s="52">
        <v>12.7</v>
      </c>
      <c r="K20" s="52">
        <v>13.45</v>
      </c>
      <c r="L20" s="51">
        <f>J20/$R$2</f>
        <v>27.998730136333972</v>
      </c>
      <c r="M20" s="51">
        <f>K20/$R$2</f>
        <v>29.652198451471808</v>
      </c>
      <c r="N20" s="51"/>
      <c r="O20" s="51"/>
    </row>
    <row r="21" spans="1:15">
      <c r="A21" s="12">
        <v>42670</v>
      </c>
      <c r="B21">
        <f t="shared" si="0"/>
        <v>10</v>
      </c>
      <c r="C21">
        <f t="shared" si="1"/>
        <v>2016</v>
      </c>
      <c r="D21" s="39">
        <v>10.265000000000001</v>
      </c>
      <c r="E21" s="28">
        <v>28.75</v>
      </c>
      <c r="F21" s="29">
        <v>4.774</v>
      </c>
      <c r="G21" s="29">
        <v>1.6815</v>
      </c>
      <c r="H21" s="8" t="s">
        <v>35</v>
      </c>
      <c r="I21" t="str">
        <f t="shared" si="2"/>
        <v>Thu</v>
      </c>
      <c r="J21" s="49"/>
      <c r="K21" s="49"/>
      <c r="L21" s="48"/>
      <c r="M21" s="48"/>
      <c r="N21" s="48"/>
      <c r="O21" s="48"/>
    </row>
    <row r="22" spans="1:15">
      <c r="A22" s="12">
        <v>42671</v>
      </c>
      <c r="B22">
        <f t="shared" si="0"/>
        <v>10</v>
      </c>
      <c r="C22">
        <f t="shared" si="1"/>
        <v>2016</v>
      </c>
      <c r="D22" s="39">
        <v>10.34</v>
      </c>
      <c r="E22" s="28">
        <v>28.5</v>
      </c>
      <c r="F22" s="29">
        <v>4.7869999999999999</v>
      </c>
      <c r="G22" s="29">
        <v>1.7015</v>
      </c>
      <c r="H22" s="8" t="s">
        <v>35</v>
      </c>
      <c r="I22" t="str">
        <f t="shared" si="2"/>
        <v>Fri</v>
      </c>
      <c r="J22" s="52">
        <v>12.7</v>
      </c>
      <c r="K22" s="52">
        <v>13.45</v>
      </c>
      <c r="L22" s="51">
        <f>J22/$R$2</f>
        <v>27.998730136333972</v>
      </c>
      <c r="M22" s="51">
        <f>K22/$R$2</f>
        <v>29.652198451471808</v>
      </c>
      <c r="N22" s="51"/>
      <c r="O22" s="51"/>
    </row>
    <row r="23" spans="1:15">
      <c r="A23" s="12">
        <v>42674</v>
      </c>
      <c r="B23">
        <f t="shared" si="0"/>
        <v>10</v>
      </c>
      <c r="C23">
        <f t="shared" si="1"/>
        <v>2016</v>
      </c>
      <c r="D23" s="39">
        <v>10.55</v>
      </c>
      <c r="E23" s="28">
        <v>28.8</v>
      </c>
      <c r="F23" s="29">
        <v>4.8274999999999997</v>
      </c>
      <c r="G23" s="29">
        <v>1.7230000000000001</v>
      </c>
      <c r="H23" s="8" t="s">
        <v>35</v>
      </c>
      <c r="I23" t="str">
        <f t="shared" si="2"/>
        <v>Mon</v>
      </c>
      <c r="J23" s="49"/>
      <c r="K23" s="49"/>
      <c r="L23" s="48"/>
      <c r="M23" s="48"/>
      <c r="N23" s="48"/>
      <c r="O23" s="48"/>
    </row>
    <row r="24" spans="1:15">
      <c r="A24" s="12">
        <v>42675</v>
      </c>
      <c r="B24">
        <f t="shared" si="0"/>
        <v>11</v>
      </c>
      <c r="C24">
        <f t="shared" si="1"/>
        <v>2016</v>
      </c>
      <c r="D24" s="39">
        <v>10.445</v>
      </c>
      <c r="E24" s="28">
        <v>28.5</v>
      </c>
      <c r="F24" s="29">
        <v>4.8624999999999998</v>
      </c>
      <c r="G24" s="29">
        <v>1.732</v>
      </c>
      <c r="H24" s="8" t="s">
        <v>35</v>
      </c>
      <c r="I24" t="str">
        <f t="shared" si="2"/>
        <v>Tue</v>
      </c>
      <c r="J24" s="52"/>
      <c r="K24" s="52"/>
      <c r="L24" s="51"/>
      <c r="M24" s="51"/>
      <c r="N24" s="51"/>
      <c r="O24" s="51"/>
    </row>
    <row r="25" spans="1:15">
      <c r="A25" s="12">
        <v>42676</v>
      </c>
      <c r="B25">
        <f t="shared" si="0"/>
        <v>11</v>
      </c>
      <c r="C25">
        <f t="shared" si="1"/>
        <v>2016</v>
      </c>
      <c r="D25" s="39">
        <v>10.355</v>
      </c>
      <c r="E25" s="28">
        <v>28.5</v>
      </c>
      <c r="F25" s="29">
        <v>4.8710000000000004</v>
      </c>
      <c r="G25" s="29">
        <v>1.7090000000000001</v>
      </c>
      <c r="H25" s="8" t="s">
        <v>35</v>
      </c>
      <c r="I25" t="str">
        <f t="shared" si="2"/>
        <v>Wed</v>
      </c>
      <c r="J25" s="49">
        <v>12.7</v>
      </c>
      <c r="K25" s="49">
        <v>13.45</v>
      </c>
      <c r="L25" s="48">
        <f>J25/$R$2</f>
        <v>27.998730136333972</v>
      </c>
      <c r="M25" s="48">
        <f>K25/$R$2</f>
        <v>29.652198451471808</v>
      </c>
      <c r="N25" s="48"/>
      <c r="O25" s="48"/>
    </row>
    <row r="26" spans="1:15">
      <c r="A26" s="12">
        <v>42677</v>
      </c>
      <c r="B26">
        <f t="shared" si="0"/>
        <v>11</v>
      </c>
      <c r="C26">
        <f t="shared" si="1"/>
        <v>2016</v>
      </c>
      <c r="D26" s="39">
        <v>10.44</v>
      </c>
      <c r="E26" s="28">
        <v>28.8</v>
      </c>
      <c r="F26" s="29">
        <v>4.9180000000000001</v>
      </c>
      <c r="G26" s="29">
        <v>1.726</v>
      </c>
      <c r="H26" s="8" t="s">
        <v>35</v>
      </c>
      <c r="I26" t="str">
        <f t="shared" si="2"/>
        <v>Thu</v>
      </c>
      <c r="J26" s="52"/>
      <c r="K26" s="52"/>
      <c r="L26" s="51"/>
      <c r="M26" s="51"/>
      <c r="N26" s="51"/>
      <c r="O26" s="51"/>
    </row>
    <row r="27" spans="1:15">
      <c r="A27" s="12">
        <v>42678</v>
      </c>
      <c r="B27">
        <f t="shared" si="0"/>
        <v>11</v>
      </c>
      <c r="C27">
        <f t="shared" si="1"/>
        <v>2016</v>
      </c>
      <c r="D27" s="29">
        <v>10.385</v>
      </c>
      <c r="E27" s="28">
        <v>28.7</v>
      </c>
      <c r="F27" s="29">
        <v>4.9429999999999996</v>
      </c>
      <c r="G27" s="29">
        <v>1.7184999999999999</v>
      </c>
      <c r="H27" s="8" t="s">
        <v>35</v>
      </c>
      <c r="I27" t="str">
        <f t="shared" si="2"/>
        <v>Fri</v>
      </c>
      <c r="J27" s="49">
        <v>12.85</v>
      </c>
      <c r="K27" s="49">
        <v>13.6</v>
      </c>
      <c r="L27" s="48">
        <f>J27/$R$2</f>
        <v>28.329423799361539</v>
      </c>
      <c r="M27" s="48">
        <f>K27/$R$2</f>
        <v>29.982892114499375</v>
      </c>
      <c r="N27" s="48"/>
      <c r="O27" s="48"/>
    </row>
    <row r="28" spans="1:15">
      <c r="A28" s="12">
        <v>42681</v>
      </c>
      <c r="B28">
        <f t="shared" si="0"/>
        <v>11</v>
      </c>
      <c r="C28">
        <f t="shared" si="1"/>
        <v>2016</v>
      </c>
      <c r="D28" s="29">
        <v>10.93</v>
      </c>
      <c r="E28" s="28">
        <v>29</v>
      </c>
      <c r="F28" s="29">
        <v>5.032</v>
      </c>
      <c r="G28" s="29">
        <v>1.716</v>
      </c>
      <c r="H28" s="8" t="s">
        <v>35</v>
      </c>
      <c r="I28" t="str">
        <f t="shared" si="2"/>
        <v>Mon</v>
      </c>
      <c r="J28" s="52"/>
      <c r="K28" s="52"/>
      <c r="L28" s="51"/>
      <c r="M28" s="51"/>
      <c r="N28" s="51"/>
      <c r="O28" s="51"/>
    </row>
    <row r="29" spans="1:15">
      <c r="A29" s="12">
        <v>42682</v>
      </c>
      <c r="B29">
        <f t="shared" si="0"/>
        <v>11</v>
      </c>
      <c r="C29">
        <f t="shared" si="1"/>
        <v>2016</v>
      </c>
      <c r="D29" s="29">
        <v>11.14</v>
      </c>
      <c r="E29" s="28">
        <v>29</v>
      </c>
      <c r="F29" s="29">
        <v>5.0439999999999996</v>
      </c>
      <c r="G29" s="29">
        <v>1.706</v>
      </c>
      <c r="H29" s="8" t="s">
        <v>35</v>
      </c>
      <c r="I29" t="str">
        <f t="shared" si="2"/>
        <v>Tue</v>
      </c>
      <c r="J29" s="49"/>
      <c r="K29" s="49"/>
      <c r="L29" s="48"/>
      <c r="M29" s="48"/>
      <c r="N29" s="48"/>
      <c r="O29" s="48"/>
    </row>
    <row r="30" spans="1:15">
      <c r="A30" s="12">
        <v>42683</v>
      </c>
      <c r="B30">
        <f t="shared" si="0"/>
        <v>11</v>
      </c>
      <c r="C30">
        <f t="shared" si="1"/>
        <v>2016</v>
      </c>
      <c r="D30" s="29">
        <v>11.45</v>
      </c>
      <c r="E30" s="28">
        <v>29.25</v>
      </c>
      <c r="F30" s="29">
        <v>5.335</v>
      </c>
      <c r="G30" s="29">
        <v>1.7375</v>
      </c>
      <c r="H30" s="8" t="s">
        <v>35</v>
      </c>
      <c r="I30" t="str">
        <f t="shared" si="2"/>
        <v>Wed</v>
      </c>
      <c r="J30" s="52">
        <v>12.95</v>
      </c>
      <c r="K30" s="52">
        <v>13.6</v>
      </c>
      <c r="L30" s="51">
        <f>J30/$R$2</f>
        <v>28.549886241379916</v>
      </c>
      <c r="M30" s="51">
        <f>K30/$R$2</f>
        <v>29.982892114499375</v>
      </c>
      <c r="N30" s="51"/>
      <c r="O30" s="51"/>
    </row>
    <row r="31" spans="1:15">
      <c r="A31" s="12">
        <v>42684</v>
      </c>
      <c r="B31">
        <f t="shared" si="0"/>
        <v>11</v>
      </c>
      <c r="C31">
        <f t="shared" si="1"/>
        <v>2016</v>
      </c>
      <c r="D31" s="29">
        <v>11.71</v>
      </c>
      <c r="E31" s="28">
        <v>29.2</v>
      </c>
      <c r="F31" s="29">
        <v>5.6189999999999998</v>
      </c>
      <c r="G31" s="29">
        <v>1.7725</v>
      </c>
      <c r="H31" s="8" t="s">
        <v>35</v>
      </c>
      <c r="I31" t="str">
        <f t="shared" si="2"/>
        <v>Thu</v>
      </c>
      <c r="J31" s="49"/>
      <c r="K31" s="49"/>
      <c r="L31" s="48"/>
      <c r="M31" s="48"/>
      <c r="N31" s="48"/>
      <c r="O31" s="48"/>
    </row>
    <row r="32" spans="1:15">
      <c r="A32" s="12">
        <v>42685</v>
      </c>
      <c r="B32">
        <f t="shared" si="0"/>
        <v>11</v>
      </c>
      <c r="C32">
        <f t="shared" si="1"/>
        <v>2016</v>
      </c>
      <c r="D32" s="29">
        <v>11.734999999999999</v>
      </c>
      <c r="E32" s="28">
        <v>29.5</v>
      </c>
      <c r="F32" s="29">
        <v>5.9</v>
      </c>
      <c r="G32" s="29">
        <v>1.7769999999999999</v>
      </c>
      <c r="H32" s="8" t="s">
        <v>35</v>
      </c>
      <c r="I32" t="str">
        <f t="shared" si="2"/>
        <v>Fri</v>
      </c>
      <c r="J32" s="52">
        <v>13.05</v>
      </c>
      <c r="K32" s="52">
        <v>13.65</v>
      </c>
      <c r="L32" s="51">
        <f>J32/$R$2</f>
        <v>28.770348683398296</v>
      </c>
      <c r="M32" s="51">
        <f>K32/$R$2</f>
        <v>30.093123335508565</v>
      </c>
      <c r="N32" s="51"/>
      <c r="O32" s="51"/>
    </row>
    <row r="33" spans="1:15">
      <c r="A33" s="12">
        <v>42688</v>
      </c>
      <c r="B33">
        <f t="shared" si="0"/>
        <v>11</v>
      </c>
      <c r="C33">
        <f t="shared" si="1"/>
        <v>2016</v>
      </c>
      <c r="D33" s="29">
        <v>11.135</v>
      </c>
      <c r="E33" s="28">
        <v>29.5</v>
      </c>
      <c r="F33" s="29">
        <v>5.62</v>
      </c>
      <c r="G33" s="29">
        <v>1.7649999999999999</v>
      </c>
      <c r="H33" s="8" t="s">
        <v>35</v>
      </c>
      <c r="I33" t="str">
        <f t="shared" si="2"/>
        <v>Mon</v>
      </c>
      <c r="J33" s="49"/>
      <c r="K33" s="49"/>
      <c r="L33" s="48"/>
      <c r="M33" s="48"/>
      <c r="N33" s="48"/>
      <c r="O33" s="48"/>
    </row>
    <row r="34" spans="1:15">
      <c r="A34" s="12">
        <v>42689</v>
      </c>
      <c r="B34">
        <f t="shared" si="0"/>
        <v>11</v>
      </c>
      <c r="C34">
        <f t="shared" si="1"/>
        <v>2016</v>
      </c>
      <c r="D34" s="29">
        <v>11.154999999999999</v>
      </c>
      <c r="E34" s="28">
        <v>29.5</v>
      </c>
      <c r="F34" s="29">
        <v>5.4480000000000004</v>
      </c>
      <c r="G34" s="29">
        <v>1.7270000000000001</v>
      </c>
      <c r="H34" s="8" t="s">
        <v>35</v>
      </c>
      <c r="I34" t="str">
        <f t="shared" si="2"/>
        <v>Tue</v>
      </c>
      <c r="J34" s="52"/>
      <c r="K34" s="52"/>
      <c r="L34" s="51"/>
      <c r="M34" s="51"/>
      <c r="N34" s="51"/>
      <c r="O34" s="51"/>
    </row>
    <row r="35" spans="1:15">
      <c r="A35" s="12">
        <v>42690</v>
      </c>
      <c r="B35">
        <f t="shared" si="0"/>
        <v>11</v>
      </c>
      <c r="C35">
        <f t="shared" si="1"/>
        <v>2016</v>
      </c>
      <c r="D35" s="29">
        <v>11.205</v>
      </c>
      <c r="E35" s="28">
        <v>29.5</v>
      </c>
      <c r="F35" s="29">
        <v>5.4589999999999996</v>
      </c>
      <c r="G35" s="29">
        <v>1.7190000000000001</v>
      </c>
      <c r="H35" s="8" t="s">
        <v>35</v>
      </c>
      <c r="I35" t="str">
        <f t="shared" si="2"/>
        <v>Wed</v>
      </c>
      <c r="J35" s="49">
        <v>13.2</v>
      </c>
      <c r="K35" s="49">
        <v>13.75</v>
      </c>
      <c r="L35" s="48">
        <f>J35/$R$2</f>
        <v>29.10104234642586</v>
      </c>
      <c r="M35" s="48">
        <f>K35/$R$2</f>
        <v>30.313585777526942</v>
      </c>
      <c r="N35" s="48"/>
      <c r="O35" s="48"/>
    </row>
    <row r="36" spans="1:15">
      <c r="A36" s="12">
        <v>42691</v>
      </c>
      <c r="B36">
        <f t="shared" si="0"/>
        <v>11</v>
      </c>
      <c r="C36">
        <f t="shared" si="1"/>
        <v>2016</v>
      </c>
      <c r="D36" s="29">
        <v>11.24</v>
      </c>
      <c r="E36" s="28">
        <v>29.75</v>
      </c>
      <c r="F36" s="29">
        <v>5.4260000000000002</v>
      </c>
      <c r="G36" s="29">
        <v>1.6924999999999999</v>
      </c>
      <c r="H36" s="8" t="s">
        <v>35</v>
      </c>
      <c r="I36" t="str">
        <f t="shared" si="2"/>
        <v>Thu</v>
      </c>
      <c r="J36" s="52"/>
      <c r="K36" s="52"/>
      <c r="L36" s="51"/>
      <c r="M36" s="51"/>
      <c r="N36" s="51"/>
      <c r="O36" s="51"/>
    </row>
    <row r="37" spans="1:15">
      <c r="A37" s="12">
        <v>42692</v>
      </c>
      <c r="B37">
        <f t="shared" si="0"/>
        <v>11</v>
      </c>
      <c r="C37">
        <f t="shared" si="1"/>
        <v>2016</v>
      </c>
      <c r="D37" s="29">
        <v>11.08</v>
      </c>
      <c r="E37" s="28">
        <v>30</v>
      </c>
      <c r="F37" s="29">
        <v>5.4459999999999997</v>
      </c>
      <c r="G37" s="29">
        <v>1.712</v>
      </c>
      <c r="H37" s="8" t="s">
        <v>35</v>
      </c>
      <c r="I37" t="str">
        <f t="shared" si="2"/>
        <v>Fri</v>
      </c>
      <c r="J37" s="49">
        <v>13.2</v>
      </c>
      <c r="K37" s="49">
        <v>13.9</v>
      </c>
      <c r="L37" s="48">
        <f>J37/$R$2</f>
        <v>29.10104234642586</v>
      </c>
      <c r="M37" s="48">
        <f>K37/$R$2</f>
        <v>30.644279440554509</v>
      </c>
      <c r="N37" s="48"/>
      <c r="O37" s="48"/>
    </row>
    <row r="38" spans="1:15">
      <c r="A38" s="12">
        <v>42695</v>
      </c>
      <c r="B38">
        <f t="shared" si="0"/>
        <v>11</v>
      </c>
      <c r="C38">
        <f t="shared" si="1"/>
        <v>2016</v>
      </c>
      <c r="D38" s="29">
        <v>11.154999999999999</v>
      </c>
      <c r="E38" s="28">
        <v>30.25</v>
      </c>
      <c r="F38" s="29">
        <v>5.5354999999999999</v>
      </c>
      <c r="G38" s="29">
        <v>1.726</v>
      </c>
      <c r="H38" s="8" t="s">
        <v>35</v>
      </c>
      <c r="I38" t="str">
        <f t="shared" si="2"/>
        <v>Mon</v>
      </c>
      <c r="J38" s="52"/>
      <c r="K38" s="52"/>
      <c r="L38" s="51"/>
      <c r="M38" s="51"/>
      <c r="N38" s="51"/>
      <c r="O38" s="51"/>
    </row>
    <row r="39" spans="1:15">
      <c r="A39" s="12">
        <v>42696</v>
      </c>
      <c r="B39">
        <f t="shared" si="0"/>
        <v>11</v>
      </c>
      <c r="C39">
        <f t="shared" si="1"/>
        <v>2016</v>
      </c>
      <c r="D39" s="29">
        <v>11.38</v>
      </c>
      <c r="E39" s="28">
        <v>30.25</v>
      </c>
      <c r="F39" s="29">
        <v>5.6180000000000003</v>
      </c>
      <c r="G39" s="29">
        <v>1.7390000000000001</v>
      </c>
      <c r="H39" s="8" t="s">
        <v>35</v>
      </c>
      <c r="I39" t="str">
        <f t="shared" si="2"/>
        <v>Tue</v>
      </c>
      <c r="J39" s="49"/>
      <c r="K39" s="49"/>
      <c r="L39" s="48"/>
      <c r="M39" s="48"/>
      <c r="N39" s="48"/>
      <c r="O39" s="48"/>
    </row>
    <row r="40" spans="1:15">
      <c r="A40" s="12">
        <v>42697</v>
      </c>
      <c r="B40">
        <f t="shared" si="0"/>
        <v>11</v>
      </c>
      <c r="C40">
        <f t="shared" si="1"/>
        <v>2016</v>
      </c>
      <c r="D40" s="29">
        <v>11.225</v>
      </c>
      <c r="E40" s="28">
        <v>29.75</v>
      </c>
      <c r="F40" s="29">
        <v>5.5640000000000001</v>
      </c>
      <c r="G40" s="29">
        <v>1.7655000000000001</v>
      </c>
      <c r="H40" s="8" t="s">
        <v>35</v>
      </c>
      <c r="I40" t="str">
        <f t="shared" si="2"/>
        <v>Wed</v>
      </c>
      <c r="J40" s="52">
        <v>13.3</v>
      </c>
      <c r="K40" s="52">
        <v>13.9</v>
      </c>
      <c r="L40" s="51">
        <f>J40/$R$2</f>
        <v>29.321504788444244</v>
      </c>
      <c r="M40" s="51">
        <f>K40/$R$2</f>
        <v>30.644279440554509</v>
      </c>
      <c r="N40" s="51"/>
      <c r="O40" s="51"/>
    </row>
    <row r="41" spans="1:15">
      <c r="A41" s="12">
        <v>42698</v>
      </c>
      <c r="B41">
        <f t="shared" si="0"/>
        <v>11</v>
      </c>
      <c r="C41">
        <f t="shared" si="1"/>
        <v>2016</v>
      </c>
      <c r="D41" s="29">
        <v>11.57</v>
      </c>
      <c r="E41" s="28">
        <v>29.75</v>
      </c>
      <c r="F41" s="29">
        <v>5.8345000000000002</v>
      </c>
      <c r="G41" s="29">
        <v>1.774</v>
      </c>
      <c r="H41" s="8" t="s">
        <v>35</v>
      </c>
      <c r="I41" t="str">
        <f t="shared" si="2"/>
        <v>Thu</v>
      </c>
      <c r="J41" s="49"/>
      <c r="K41" s="49"/>
      <c r="L41" s="48"/>
      <c r="M41" s="48"/>
      <c r="N41" s="48"/>
      <c r="O41" s="48"/>
    </row>
    <row r="42" spans="1:15">
      <c r="A42" s="12">
        <v>42699</v>
      </c>
      <c r="B42">
        <f t="shared" si="0"/>
        <v>11</v>
      </c>
      <c r="C42">
        <f t="shared" si="1"/>
        <v>2016</v>
      </c>
      <c r="D42" s="29">
        <v>11.465</v>
      </c>
      <c r="E42" s="28">
        <v>30</v>
      </c>
      <c r="F42" s="29">
        <v>5.8224999999999998</v>
      </c>
      <c r="G42" s="29">
        <v>1.7509999999999999</v>
      </c>
      <c r="H42" s="8" t="s">
        <v>35</v>
      </c>
      <c r="I42" t="str">
        <f t="shared" si="2"/>
        <v>Fri</v>
      </c>
      <c r="J42" s="52">
        <v>13.3</v>
      </c>
      <c r="K42" s="52">
        <v>13.9</v>
      </c>
      <c r="L42" s="51">
        <f>J42/$R$2</f>
        <v>29.321504788444244</v>
      </c>
      <c r="M42" s="51">
        <f>K42/$R$2</f>
        <v>30.644279440554509</v>
      </c>
      <c r="N42" s="51"/>
      <c r="O42" s="51"/>
    </row>
    <row r="43" spans="1:15">
      <c r="A43" s="12">
        <v>42702</v>
      </c>
      <c r="B43">
        <f t="shared" si="0"/>
        <v>11</v>
      </c>
      <c r="C43">
        <f t="shared" si="1"/>
        <v>2016</v>
      </c>
      <c r="D43" s="29">
        <v>11.68</v>
      </c>
      <c r="E43" s="28">
        <v>29.75</v>
      </c>
      <c r="F43" s="29">
        <v>5.9355000000000002</v>
      </c>
      <c r="G43" s="29">
        <v>1.7665</v>
      </c>
      <c r="H43" s="8" t="s">
        <v>35</v>
      </c>
      <c r="I43" t="str">
        <f t="shared" si="2"/>
        <v>Mon</v>
      </c>
      <c r="J43" s="49"/>
      <c r="K43" s="49"/>
      <c r="L43" s="48"/>
      <c r="M43" s="48"/>
      <c r="N43" s="48"/>
      <c r="O43" s="48"/>
    </row>
    <row r="44" spans="1:15">
      <c r="A44" s="12">
        <v>42703</v>
      </c>
      <c r="B44">
        <f t="shared" si="0"/>
        <v>11</v>
      </c>
      <c r="C44">
        <f t="shared" si="1"/>
        <v>2016</v>
      </c>
      <c r="D44" s="29">
        <v>11.3</v>
      </c>
      <c r="E44" s="28">
        <v>30.25</v>
      </c>
      <c r="F44" s="29">
        <v>5.7779999999999996</v>
      </c>
      <c r="G44" s="29">
        <v>1.722</v>
      </c>
      <c r="H44" s="8" t="s">
        <v>35</v>
      </c>
      <c r="I44" t="str">
        <f t="shared" si="2"/>
        <v>Tue</v>
      </c>
      <c r="J44" s="52"/>
      <c r="K44" s="52"/>
      <c r="L44" s="51"/>
      <c r="M44" s="51"/>
      <c r="N44" s="51"/>
      <c r="O44" s="51"/>
    </row>
    <row r="45" spans="1:15">
      <c r="A45" s="12">
        <v>42704</v>
      </c>
      <c r="B45">
        <f t="shared" si="0"/>
        <v>11</v>
      </c>
      <c r="C45">
        <f t="shared" si="1"/>
        <v>2016</v>
      </c>
      <c r="D45" s="29">
        <v>10.965</v>
      </c>
      <c r="E45" s="28">
        <v>30</v>
      </c>
      <c r="F45" s="29">
        <v>5.74</v>
      </c>
      <c r="G45" s="29">
        <v>1.7224999999999999</v>
      </c>
      <c r="H45" s="8" t="s">
        <v>35</v>
      </c>
      <c r="I45" t="str">
        <f t="shared" si="2"/>
        <v>Wed</v>
      </c>
      <c r="J45" s="49">
        <v>13.35</v>
      </c>
      <c r="K45" s="49">
        <v>13.9</v>
      </c>
      <c r="L45" s="48">
        <f>J45/$R$2</f>
        <v>29.431736009453427</v>
      </c>
      <c r="M45" s="48">
        <f>K45/$R$2</f>
        <v>30.644279440554509</v>
      </c>
      <c r="N45" s="48"/>
      <c r="O45" s="48"/>
    </row>
    <row r="46" spans="1:15">
      <c r="A46" s="12">
        <v>42705</v>
      </c>
      <c r="B46">
        <f t="shared" si="0"/>
        <v>12</v>
      </c>
      <c r="C46">
        <f t="shared" si="1"/>
        <v>2016</v>
      </c>
      <c r="D46" s="29">
        <v>11.21</v>
      </c>
      <c r="E46" s="28">
        <v>30</v>
      </c>
      <c r="F46" s="29">
        <v>5.7729999999999997</v>
      </c>
      <c r="G46" s="29">
        <v>1.724</v>
      </c>
      <c r="H46" s="8" t="s">
        <v>35</v>
      </c>
      <c r="I46" t="str">
        <f t="shared" si="2"/>
        <v>Thu</v>
      </c>
      <c r="J46" s="52"/>
      <c r="K46" s="52"/>
      <c r="L46" s="51"/>
      <c r="M46" s="51"/>
      <c r="N46" s="51"/>
      <c r="O46" s="51"/>
    </row>
    <row r="47" spans="1:15">
      <c r="A47" s="12">
        <v>42706</v>
      </c>
      <c r="B47">
        <f t="shared" si="0"/>
        <v>12</v>
      </c>
      <c r="C47">
        <f t="shared" si="1"/>
        <v>2016</v>
      </c>
      <c r="D47" s="29">
        <v>11.125</v>
      </c>
      <c r="E47" s="28">
        <v>30</v>
      </c>
      <c r="F47" s="29">
        <v>5.7359999999999998</v>
      </c>
      <c r="G47" s="29">
        <v>1.7150000000000001</v>
      </c>
      <c r="H47" s="8" t="s">
        <v>35</v>
      </c>
      <c r="I47" t="str">
        <f t="shared" si="2"/>
        <v>Fri</v>
      </c>
      <c r="J47" s="49">
        <v>13.4</v>
      </c>
      <c r="K47" s="49">
        <v>13.9</v>
      </c>
      <c r="L47" s="48">
        <f>J47/$R$2</f>
        <v>29.541967230462621</v>
      </c>
      <c r="M47" s="48">
        <f>K47/$R$2</f>
        <v>30.644279440554509</v>
      </c>
      <c r="N47" s="48"/>
      <c r="O47" s="48"/>
    </row>
    <row r="48" spans="1:15">
      <c r="A48" s="12">
        <v>42709</v>
      </c>
      <c r="B48">
        <f t="shared" si="0"/>
        <v>12</v>
      </c>
      <c r="C48">
        <f t="shared" si="1"/>
        <v>2016</v>
      </c>
      <c r="D48" s="29">
        <v>11.68</v>
      </c>
      <c r="E48" s="28">
        <v>31</v>
      </c>
      <c r="F48" s="29">
        <v>5.8514999999999997</v>
      </c>
      <c r="G48" s="29">
        <v>1.728</v>
      </c>
      <c r="H48" s="8" t="s">
        <v>35</v>
      </c>
      <c r="I48" t="str">
        <f t="shared" si="2"/>
        <v>Mon</v>
      </c>
      <c r="J48" s="52"/>
      <c r="K48" s="52"/>
      <c r="L48" s="51"/>
      <c r="M48" s="51"/>
      <c r="N48" s="51"/>
      <c r="O48" s="51"/>
    </row>
    <row r="49" spans="1:15">
      <c r="A49" s="12">
        <v>42710</v>
      </c>
      <c r="B49">
        <f t="shared" si="0"/>
        <v>12</v>
      </c>
      <c r="C49">
        <f t="shared" si="1"/>
        <v>2016</v>
      </c>
      <c r="D49" s="29">
        <v>11.52</v>
      </c>
      <c r="E49" s="28">
        <v>30.75</v>
      </c>
      <c r="F49" s="29">
        <v>5.8559999999999999</v>
      </c>
      <c r="G49" s="29">
        <v>1.718</v>
      </c>
      <c r="H49" s="8" t="s">
        <v>35</v>
      </c>
      <c r="I49" t="str">
        <f t="shared" si="2"/>
        <v>Tue</v>
      </c>
      <c r="J49" s="49"/>
      <c r="K49" s="49"/>
      <c r="L49" s="48"/>
      <c r="M49" s="48"/>
      <c r="N49" s="48"/>
      <c r="O49" s="48"/>
    </row>
    <row r="50" spans="1:15">
      <c r="A50" s="12">
        <v>42711</v>
      </c>
      <c r="B50">
        <f t="shared" si="0"/>
        <v>12</v>
      </c>
      <c r="C50">
        <f t="shared" si="1"/>
        <v>2016</v>
      </c>
      <c r="D50" s="29">
        <v>11.55</v>
      </c>
      <c r="E50" s="28">
        <v>31</v>
      </c>
      <c r="F50" s="29">
        <v>5.9035000000000002</v>
      </c>
      <c r="G50" s="29">
        <v>1.728</v>
      </c>
      <c r="H50" s="8" t="s">
        <v>35</v>
      </c>
      <c r="I50" t="str">
        <f t="shared" si="2"/>
        <v>Wed</v>
      </c>
      <c r="J50" s="52">
        <v>13.6</v>
      </c>
      <c r="K50" s="52">
        <v>14.1</v>
      </c>
      <c r="L50" s="51">
        <f>J50/$R$2</f>
        <v>29.982892114499375</v>
      </c>
      <c r="M50" s="51">
        <f>K50/$R$2</f>
        <v>31.085204324591263</v>
      </c>
      <c r="N50" s="51"/>
      <c r="O50" s="51"/>
    </row>
    <row r="51" spans="1:15">
      <c r="A51" s="12">
        <v>42712</v>
      </c>
      <c r="B51">
        <f t="shared" si="0"/>
        <v>12</v>
      </c>
      <c r="C51">
        <f t="shared" si="1"/>
        <v>2016</v>
      </c>
      <c r="D51" s="29">
        <v>11.37</v>
      </c>
      <c r="E51" s="28">
        <v>31</v>
      </c>
      <c r="F51" s="29">
        <v>5.8380000000000001</v>
      </c>
      <c r="G51" s="29">
        <v>1.7315</v>
      </c>
      <c r="H51" s="8" t="s">
        <v>35</v>
      </c>
      <c r="I51" t="str">
        <f t="shared" si="2"/>
        <v>Thu</v>
      </c>
      <c r="J51" s="49"/>
      <c r="K51" s="49"/>
      <c r="L51" s="48"/>
      <c r="M51" s="48"/>
      <c r="N51" s="48"/>
      <c r="O51" s="48"/>
    </row>
    <row r="52" spans="1:15">
      <c r="A52" s="12">
        <v>42713</v>
      </c>
      <c r="B52">
        <f t="shared" si="0"/>
        <v>12</v>
      </c>
      <c r="C52">
        <f t="shared" si="1"/>
        <v>2016</v>
      </c>
      <c r="D52" s="29">
        <v>11.33</v>
      </c>
      <c r="E52" s="28">
        <v>31.5</v>
      </c>
      <c r="F52" s="29">
        <v>5.8239999999999998</v>
      </c>
      <c r="G52" s="29">
        <v>1.7424999999999999</v>
      </c>
      <c r="H52" s="8" t="s">
        <v>35</v>
      </c>
      <c r="I52" t="str">
        <f t="shared" si="2"/>
        <v>Fri</v>
      </c>
      <c r="J52" s="52">
        <v>13.6</v>
      </c>
      <c r="K52" s="52">
        <v>14.1</v>
      </c>
      <c r="L52" s="51">
        <f>J52/$R$2</f>
        <v>29.982892114499375</v>
      </c>
      <c r="M52" s="51">
        <f>K52/$R$2</f>
        <v>31.085204324591263</v>
      </c>
      <c r="N52" s="51"/>
      <c r="O52" s="51"/>
    </row>
    <row r="53" spans="1:15">
      <c r="A53" s="12">
        <v>42716</v>
      </c>
      <c r="B53">
        <f t="shared" si="0"/>
        <v>12</v>
      </c>
      <c r="C53">
        <f t="shared" si="1"/>
        <v>2016</v>
      </c>
      <c r="D53" s="29">
        <v>11.275</v>
      </c>
      <c r="E53" s="28">
        <v>31.75</v>
      </c>
      <c r="F53" s="29">
        <v>5.7569999999999997</v>
      </c>
      <c r="G53" s="29">
        <v>1.7495000000000001</v>
      </c>
      <c r="H53" s="8" t="s">
        <v>35</v>
      </c>
      <c r="I53" t="str">
        <f t="shared" si="2"/>
        <v>Mon</v>
      </c>
      <c r="J53" s="49"/>
      <c r="K53" s="49"/>
      <c r="L53" s="48"/>
      <c r="M53" s="48"/>
      <c r="N53" s="48"/>
      <c r="O53" s="48"/>
    </row>
    <row r="54" spans="1:15">
      <c r="A54" s="12">
        <v>42717</v>
      </c>
      <c r="B54">
        <f t="shared" si="0"/>
        <v>12</v>
      </c>
      <c r="C54">
        <f t="shared" si="1"/>
        <v>2016</v>
      </c>
      <c r="D54" s="29">
        <v>11.41</v>
      </c>
      <c r="E54" s="28">
        <v>31.5</v>
      </c>
      <c r="F54" s="29">
        <v>5.7655000000000003</v>
      </c>
      <c r="G54" s="29">
        <v>1.7549999999999999</v>
      </c>
      <c r="H54" s="8" t="s">
        <v>35</v>
      </c>
      <c r="I54" t="str">
        <f t="shared" si="2"/>
        <v>Tue</v>
      </c>
      <c r="J54" s="52"/>
      <c r="K54" s="52"/>
      <c r="L54" s="51"/>
      <c r="M54" s="51"/>
      <c r="N54" s="51"/>
      <c r="O54" s="51"/>
    </row>
    <row r="55" spans="1:15">
      <c r="A55" s="12">
        <v>42718</v>
      </c>
      <c r="B55">
        <f t="shared" si="0"/>
        <v>12</v>
      </c>
      <c r="C55">
        <f t="shared" si="1"/>
        <v>2016</v>
      </c>
      <c r="D55" s="29">
        <v>11.365</v>
      </c>
      <c r="E55" s="28">
        <v>32</v>
      </c>
      <c r="F55" s="29">
        <v>5.7350000000000003</v>
      </c>
      <c r="G55" s="29">
        <v>1.752</v>
      </c>
      <c r="H55" s="8" t="s">
        <v>35</v>
      </c>
      <c r="I55" t="str">
        <f t="shared" si="2"/>
        <v>Wed</v>
      </c>
      <c r="J55" s="49">
        <v>13.85</v>
      </c>
      <c r="K55" s="49">
        <v>14.5</v>
      </c>
      <c r="L55" s="48">
        <f>J55/$R$2</f>
        <v>30.534048219545319</v>
      </c>
      <c r="M55" s="48">
        <f>K55/$R$2</f>
        <v>31.967054092664775</v>
      </c>
      <c r="N55" s="48"/>
      <c r="O55" s="48"/>
    </row>
    <row r="56" spans="1:15">
      <c r="A56" s="12">
        <v>42719</v>
      </c>
      <c r="B56">
        <f t="shared" si="0"/>
        <v>12</v>
      </c>
      <c r="C56">
        <f t="shared" si="1"/>
        <v>2016</v>
      </c>
      <c r="D56" s="29">
        <v>11.244999999999999</v>
      </c>
      <c r="E56" s="28">
        <v>32.25</v>
      </c>
      <c r="F56" s="29">
        <v>5.6825000000000001</v>
      </c>
      <c r="G56" s="29">
        <v>1.736</v>
      </c>
      <c r="H56" s="8" t="s">
        <v>35</v>
      </c>
      <c r="I56" t="str">
        <f t="shared" si="2"/>
        <v>Thu</v>
      </c>
      <c r="J56" s="52"/>
      <c r="K56" s="52"/>
      <c r="L56" s="51"/>
      <c r="M56" s="51"/>
      <c r="N56" s="51"/>
      <c r="O56" s="51"/>
    </row>
    <row r="57" spans="1:15">
      <c r="A57" s="12">
        <v>42720</v>
      </c>
      <c r="B57">
        <f t="shared" si="0"/>
        <v>12</v>
      </c>
      <c r="C57">
        <f t="shared" si="1"/>
        <v>2016</v>
      </c>
      <c r="D57" s="29">
        <v>11.13</v>
      </c>
      <c r="E57" s="28">
        <v>32.4</v>
      </c>
      <c r="F57" s="29">
        <v>5.649</v>
      </c>
      <c r="G57" s="29">
        <v>1.7324999999999999</v>
      </c>
      <c r="H57" s="8" t="s">
        <v>35</v>
      </c>
      <c r="I57" t="str">
        <f t="shared" si="2"/>
        <v>Fri</v>
      </c>
      <c r="J57" s="49">
        <v>13.95</v>
      </c>
      <c r="K57" s="49">
        <v>14.5</v>
      </c>
      <c r="L57" s="48">
        <f>J57/$R$2</f>
        <v>30.754510661563696</v>
      </c>
      <c r="M57" s="48">
        <f>K57/$R$2</f>
        <v>31.967054092664775</v>
      </c>
      <c r="N57" s="48"/>
      <c r="O57" s="48"/>
    </row>
    <row r="58" spans="1:15">
      <c r="A58" s="12">
        <v>42723</v>
      </c>
      <c r="B58">
        <f t="shared" si="0"/>
        <v>12</v>
      </c>
      <c r="C58">
        <f t="shared" si="1"/>
        <v>2016</v>
      </c>
      <c r="D58" s="29">
        <v>10.85</v>
      </c>
      <c r="E58" s="28">
        <v>32.5</v>
      </c>
      <c r="F58" s="29">
        <v>5.5609999999999999</v>
      </c>
      <c r="G58" s="29">
        <v>1.7170000000000001</v>
      </c>
      <c r="H58" s="8" t="s">
        <v>35</v>
      </c>
      <c r="I58" t="str">
        <f t="shared" si="2"/>
        <v>Mon</v>
      </c>
      <c r="J58" s="52"/>
      <c r="K58" s="52"/>
      <c r="L58" s="51"/>
      <c r="M58" s="51"/>
      <c r="N58" s="51"/>
      <c r="O58" s="51"/>
    </row>
    <row r="59" spans="1:15">
      <c r="A59" s="12">
        <v>42724</v>
      </c>
      <c r="B59">
        <f t="shared" si="0"/>
        <v>12</v>
      </c>
      <c r="C59">
        <f t="shared" si="1"/>
        <v>2016</v>
      </c>
      <c r="D59" s="29">
        <v>10.98</v>
      </c>
      <c r="E59" s="28">
        <v>32.25</v>
      </c>
      <c r="F59" s="29">
        <v>5.4855</v>
      </c>
      <c r="G59" s="29">
        <v>1.7224999999999999</v>
      </c>
      <c r="H59" s="8" t="s">
        <v>35</v>
      </c>
      <c r="I59" t="str">
        <f t="shared" si="2"/>
        <v>Tue</v>
      </c>
      <c r="J59" s="49"/>
      <c r="K59" s="49"/>
      <c r="L59" s="48"/>
      <c r="M59" s="48"/>
      <c r="N59" s="48"/>
      <c r="O59" s="48"/>
    </row>
    <row r="60" spans="1:15">
      <c r="A60" s="12">
        <v>42725</v>
      </c>
      <c r="B60">
        <f t="shared" si="0"/>
        <v>12</v>
      </c>
      <c r="C60">
        <f t="shared" si="1"/>
        <v>2016</v>
      </c>
      <c r="D60" s="29">
        <v>10.885</v>
      </c>
      <c r="E60" s="28">
        <v>32.5</v>
      </c>
      <c r="F60" s="29">
        <v>5.4984999999999999</v>
      </c>
      <c r="G60" s="29">
        <v>1.7304999999999999</v>
      </c>
      <c r="H60" s="8" t="s">
        <v>35</v>
      </c>
      <c r="I60" t="str">
        <f t="shared" si="2"/>
        <v>Wed</v>
      </c>
      <c r="J60" s="52">
        <v>14.1</v>
      </c>
      <c r="K60" s="52">
        <v>14.65</v>
      </c>
      <c r="L60" s="51">
        <f>J60/$R$2</f>
        <v>31.085204324591263</v>
      </c>
      <c r="M60" s="51">
        <f>K60/$R$2</f>
        <v>32.297747755692342</v>
      </c>
      <c r="N60" s="51"/>
      <c r="O60" s="51"/>
    </row>
    <row r="61" spans="1:15">
      <c r="A61" s="12">
        <v>42726</v>
      </c>
      <c r="B61">
        <f t="shared" si="0"/>
        <v>12</v>
      </c>
      <c r="C61">
        <f t="shared" si="1"/>
        <v>2016</v>
      </c>
      <c r="D61" s="29">
        <v>10.585000000000001</v>
      </c>
      <c r="E61" s="28">
        <v>32.700000000000003</v>
      </c>
      <c r="F61" s="29">
        <v>5.4260000000000002</v>
      </c>
      <c r="G61" s="29">
        <v>1.7375</v>
      </c>
      <c r="H61" s="8" t="s">
        <v>35</v>
      </c>
      <c r="I61" t="str">
        <f t="shared" si="2"/>
        <v>Thu</v>
      </c>
      <c r="J61" s="49"/>
      <c r="K61" s="49"/>
      <c r="L61" s="48"/>
      <c r="M61" s="48"/>
      <c r="N61" s="48"/>
      <c r="O61" s="48"/>
    </row>
    <row r="62" spans="1:15">
      <c r="A62" s="12">
        <v>42727</v>
      </c>
      <c r="B62">
        <f t="shared" si="0"/>
        <v>12</v>
      </c>
      <c r="C62">
        <f t="shared" si="1"/>
        <v>2016</v>
      </c>
      <c r="D62" s="29">
        <v>10.57</v>
      </c>
      <c r="E62" s="28">
        <v>32.51</v>
      </c>
      <c r="F62" s="29">
        <v>5.4820000000000002</v>
      </c>
      <c r="G62" s="29">
        <v>1.74</v>
      </c>
      <c r="H62" s="8" t="s">
        <v>35</v>
      </c>
      <c r="I62" t="str">
        <f t="shared" si="2"/>
        <v>Fri</v>
      </c>
      <c r="J62" s="52">
        <v>14.25</v>
      </c>
      <c r="K62" s="52">
        <v>14.95</v>
      </c>
      <c r="L62" s="51">
        <f>J62/$R$2</f>
        <v>31.41589798761883</v>
      </c>
      <c r="M62" s="51">
        <f>K62/$R$2</f>
        <v>32.959135081747469</v>
      </c>
      <c r="N62" s="51"/>
      <c r="O62" s="51"/>
    </row>
    <row r="63" spans="1:15">
      <c r="A63" s="12">
        <v>42732</v>
      </c>
      <c r="B63">
        <f t="shared" si="0"/>
        <v>12</v>
      </c>
      <c r="C63">
        <f t="shared" si="1"/>
        <v>2016</v>
      </c>
      <c r="D63" s="29">
        <v>10.14</v>
      </c>
      <c r="E63" s="28">
        <v>32.5</v>
      </c>
      <c r="F63" s="29">
        <v>5.4859999999999998</v>
      </c>
      <c r="G63" s="29">
        <v>1.7264999999999999</v>
      </c>
      <c r="H63" s="8" t="s">
        <v>35</v>
      </c>
      <c r="I63" t="str">
        <f t="shared" si="2"/>
        <v>Wed</v>
      </c>
      <c r="J63" s="49">
        <v>14.25</v>
      </c>
      <c r="K63" s="49">
        <v>14.95</v>
      </c>
      <c r="L63" s="48">
        <f>J63/$R$2</f>
        <v>31.41589798761883</v>
      </c>
      <c r="M63" s="48">
        <f>K63/$R$2</f>
        <v>32.959135081747469</v>
      </c>
      <c r="N63" s="48"/>
      <c r="O63" s="48"/>
    </row>
    <row r="64" spans="1:15">
      <c r="A64" s="12">
        <v>42733</v>
      </c>
      <c r="B64">
        <f t="shared" si="0"/>
        <v>12</v>
      </c>
      <c r="C64">
        <f t="shared" si="1"/>
        <v>2016</v>
      </c>
      <c r="D64" s="29">
        <v>10.035</v>
      </c>
      <c r="E64" s="28">
        <v>32.75</v>
      </c>
      <c r="F64" s="29">
        <v>5.5140000000000002</v>
      </c>
      <c r="G64" s="29">
        <v>1.7130000000000001</v>
      </c>
      <c r="H64" s="8" t="s">
        <v>35</v>
      </c>
      <c r="I64" t="str">
        <f t="shared" si="2"/>
        <v>Thu</v>
      </c>
      <c r="J64" s="52"/>
      <c r="K64" s="52"/>
      <c r="L64" s="51"/>
      <c r="M64" s="51"/>
      <c r="N64" s="51"/>
      <c r="O64" s="51"/>
    </row>
    <row r="65" spans="1:15">
      <c r="A65" s="12">
        <v>42734</v>
      </c>
      <c r="B65">
        <f t="shared" si="0"/>
        <v>12</v>
      </c>
      <c r="C65">
        <f t="shared" si="1"/>
        <v>2016</v>
      </c>
      <c r="D65" s="29">
        <v>10.01</v>
      </c>
      <c r="E65" s="28">
        <v>32.9</v>
      </c>
      <c r="F65" s="29">
        <v>5.5010000000000003</v>
      </c>
      <c r="G65" s="29">
        <v>1.7135</v>
      </c>
      <c r="H65" s="8" t="s">
        <v>35</v>
      </c>
      <c r="I65" t="str">
        <f t="shared" si="2"/>
        <v>Fri</v>
      </c>
      <c r="J65" s="49">
        <v>14.25</v>
      </c>
      <c r="K65" s="49">
        <v>14.95</v>
      </c>
      <c r="L65" s="48">
        <f>J65/$R$2</f>
        <v>31.41589798761883</v>
      </c>
      <c r="M65" s="48">
        <f>K65/$R$2</f>
        <v>32.959135081747469</v>
      </c>
      <c r="N65" s="48"/>
      <c r="O65" s="48"/>
    </row>
    <row r="66" spans="1:15">
      <c r="A66" s="12">
        <v>42738</v>
      </c>
      <c r="B66">
        <f t="shared" si="0"/>
        <v>1</v>
      </c>
      <c r="C66">
        <f t="shared" si="1"/>
        <v>2017</v>
      </c>
      <c r="D66" s="29">
        <v>10.205</v>
      </c>
      <c r="E66" s="28">
        <v>33</v>
      </c>
      <c r="F66" s="29">
        <v>5.5739999999999998</v>
      </c>
      <c r="G66" s="29">
        <v>1.702</v>
      </c>
      <c r="H66" s="8" t="s">
        <v>35</v>
      </c>
      <c r="I66" t="str">
        <f t="shared" si="2"/>
        <v>Tue</v>
      </c>
      <c r="J66" s="52"/>
      <c r="K66" s="52"/>
      <c r="L66" s="51"/>
      <c r="M66" s="51"/>
      <c r="N66" s="51"/>
      <c r="O66" s="51"/>
    </row>
    <row r="67" spans="1:15">
      <c r="A67" s="12">
        <v>42739</v>
      </c>
      <c r="B67">
        <f t="shared" ref="B67:B130" si="3">MONTH(A67)</f>
        <v>1</v>
      </c>
      <c r="C67">
        <f t="shared" ref="C67:C130" si="4">YEAR(A67)</f>
        <v>2017</v>
      </c>
      <c r="D67" s="29">
        <v>9.9749999999999996</v>
      </c>
      <c r="E67" s="28">
        <v>33</v>
      </c>
      <c r="F67" s="29">
        <v>5.5004999999999997</v>
      </c>
      <c r="G67" s="29">
        <v>1.7010000000000001</v>
      </c>
      <c r="H67" s="8" t="s">
        <v>35</v>
      </c>
      <c r="I67" t="str">
        <f t="shared" ref="I67:I130" si="5">TEXT($A67,"ddd")</f>
        <v>Wed</v>
      </c>
      <c r="J67" s="49">
        <v>14.3</v>
      </c>
      <c r="K67" s="49">
        <v>15</v>
      </c>
      <c r="L67" s="48">
        <f>J67/$R$2</f>
        <v>31.526129208628021</v>
      </c>
      <c r="M67" s="48">
        <f>K67/$R$2</f>
        <v>33.069366302756663</v>
      </c>
      <c r="N67" s="48"/>
      <c r="O67" s="48"/>
    </row>
    <row r="68" spans="1:15">
      <c r="A68" s="12">
        <v>42740</v>
      </c>
      <c r="B68">
        <f t="shared" si="3"/>
        <v>1</v>
      </c>
      <c r="C68">
        <f t="shared" si="4"/>
        <v>2017</v>
      </c>
      <c r="D68" s="29">
        <v>10.23</v>
      </c>
      <c r="E68" s="28">
        <v>33</v>
      </c>
      <c r="F68" s="29">
        <v>5.6109999999999998</v>
      </c>
      <c r="G68" s="29">
        <v>1.7095</v>
      </c>
      <c r="H68" s="8" t="s">
        <v>35</v>
      </c>
      <c r="I68" t="str">
        <f t="shared" si="5"/>
        <v>Thu</v>
      </c>
      <c r="J68" s="52"/>
      <c r="K68" s="52"/>
      <c r="L68" s="51"/>
      <c r="M68" s="51"/>
      <c r="N68" s="51"/>
      <c r="O68" s="51"/>
    </row>
    <row r="69" spans="1:15">
      <c r="A69" s="12">
        <v>42741</v>
      </c>
      <c r="B69">
        <f t="shared" si="3"/>
        <v>1</v>
      </c>
      <c r="C69">
        <f t="shared" si="4"/>
        <v>2017</v>
      </c>
      <c r="D69" s="29">
        <v>10.185</v>
      </c>
      <c r="E69" s="28">
        <v>33</v>
      </c>
      <c r="F69" s="29">
        <v>5.5465</v>
      </c>
      <c r="G69" s="29">
        <v>1.722</v>
      </c>
      <c r="H69" s="8" t="s">
        <v>35</v>
      </c>
      <c r="I69" t="str">
        <f t="shared" si="5"/>
        <v>Fri</v>
      </c>
      <c r="J69" s="49">
        <v>14.7</v>
      </c>
      <c r="K69" s="49">
        <v>15</v>
      </c>
      <c r="L69" s="48">
        <f>J69/$R$2</f>
        <v>32.407978976701528</v>
      </c>
      <c r="M69" s="48">
        <f>K69/$R$2</f>
        <v>33.069366302756663</v>
      </c>
      <c r="N69" s="48"/>
      <c r="O69" s="48"/>
    </row>
    <row r="70" spans="1:15">
      <c r="A70" s="12">
        <v>42744</v>
      </c>
      <c r="B70">
        <f t="shared" si="3"/>
        <v>1</v>
      </c>
      <c r="C70">
        <f t="shared" si="4"/>
        <v>2017</v>
      </c>
      <c r="D70" s="29">
        <v>10.244999999999999</v>
      </c>
      <c r="E70" s="28">
        <v>33</v>
      </c>
      <c r="F70" s="29">
        <v>5.5514999999999999</v>
      </c>
      <c r="G70" s="29">
        <v>1.7170000000000001</v>
      </c>
      <c r="H70" s="8" t="s">
        <v>35</v>
      </c>
      <c r="I70" t="str">
        <f t="shared" si="5"/>
        <v>Mon</v>
      </c>
      <c r="J70" s="52"/>
      <c r="K70" s="52"/>
      <c r="L70" s="51"/>
      <c r="M70" s="51"/>
      <c r="N70" s="51"/>
      <c r="O70" s="51"/>
    </row>
    <row r="71" spans="1:15">
      <c r="A71" s="12">
        <v>42745</v>
      </c>
      <c r="B71">
        <f t="shared" si="3"/>
        <v>1</v>
      </c>
      <c r="C71">
        <f t="shared" si="4"/>
        <v>2017</v>
      </c>
      <c r="D71" s="29">
        <v>10.435</v>
      </c>
      <c r="E71" s="28">
        <v>33.25</v>
      </c>
      <c r="F71" s="29">
        <v>5.6420000000000003</v>
      </c>
      <c r="G71" s="29">
        <v>1.7575000000000001</v>
      </c>
      <c r="H71" s="8" t="s">
        <v>35</v>
      </c>
      <c r="I71" t="str">
        <f t="shared" si="5"/>
        <v>Tue</v>
      </c>
      <c r="J71" s="49"/>
      <c r="K71" s="49"/>
      <c r="L71" s="48"/>
      <c r="M71" s="48"/>
      <c r="N71" s="48"/>
      <c r="O71" s="48"/>
    </row>
    <row r="72" spans="1:15">
      <c r="A72" s="12">
        <v>42746</v>
      </c>
      <c r="B72">
        <f t="shared" si="3"/>
        <v>1</v>
      </c>
      <c r="C72">
        <f t="shared" si="4"/>
        <v>2017</v>
      </c>
      <c r="D72" s="29">
        <v>10.45</v>
      </c>
      <c r="E72" s="28">
        <v>33.4</v>
      </c>
      <c r="F72" s="29">
        <v>5.7095000000000002</v>
      </c>
      <c r="G72" s="29">
        <v>1.7484999999999999</v>
      </c>
      <c r="H72" s="8" t="s">
        <v>35</v>
      </c>
      <c r="I72" t="str">
        <f t="shared" si="5"/>
        <v>Wed</v>
      </c>
      <c r="J72" s="52">
        <v>15</v>
      </c>
      <c r="K72" s="52">
        <v>15.65</v>
      </c>
      <c r="L72" s="51">
        <f>J72/$R$2</f>
        <v>33.069366302756663</v>
      </c>
      <c r="M72" s="51">
        <f>K72/$R$2</f>
        <v>34.502372175876118</v>
      </c>
      <c r="N72" s="51"/>
      <c r="O72" s="51"/>
    </row>
    <row r="73" spans="1:15">
      <c r="A73" s="12">
        <v>42747</v>
      </c>
      <c r="B73">
        <f t="shared" si="3"/>
        <v>1</v>
      </c>
      <c r="C73">
        <f t="shared" si="4"/>
        <v>2017</v>
      </c>
      <c r="D73" s="29">
        <v>9.9749999999999996</v>
      </c>
      <c r="E73" s="28">
        <v>33.6</v>
      </c>
      <c r="F73" s="29">
        <v>5.7525000000000004</v>
      </c>
      <c r="G73" s="29">
        <v>1.788</v>
      </c>
      <c r="H73" s="8" t="s">
        <v>35</v>
      </c>
      <c r="I73" t="str">
        <f t="shared" si="5"/>
        <v>Thu</v>
      </c>
      <c r="J73" s="49"/>
      <c r="K73" s="49"/>
      <c r="L73" s="48"/>
      <c r="M73" s="48"/>
      <c r="N73" s="48"/>
      <c r="O73" s="48"/>
    </row>
    <row r="74" spans="1:15">
      <c r="A74" s="12">
        <v>42748</v>
      </c>
      <c r="B74">
        <f t="shared" si="3"/>
        <v>1</v>
      </c>
      <c r="C74">
        <f t="shared" si="4"/>
        <v>2017</v>
      </c>
      <c r="D74" s="29">
        <v>10.115</v>
      </c>
      <c r="E74" s="28">
        <v>34.700000000000003</v>
      </c>
      <c r="F74" s="29">
        <v>5.7969999999999997</v>
      </c>
      <c r="G74" s="29">
        <v>1.7905</v>
      </c>
      <c r="H74" s="8" t="s">
        <v>35</v>
      </c>
      <c r="I74" t="str">
        <f t="shared" si="5"/>
        <v>Fri</v>
      </c>
      <c r="J74" s="52">
        <v>15.1</v>
      </c>
      <c r="K74" s="52">
        <v>16</v>
      </c>
      <c r="L74" s="51">
        <f>J74/$R$2</f>
        <v>33.289828744775036</v>
      </c>
      <c r="M74" s="51">
        <f>K74/$R$2</f>
        <v>35.273990722940439</v>
      </c>
      <c r="N74" s="51"/>
      <c r="O74" s="51"/>
    </row>
    <row r="75" spans="1:15">
      <c r="A75" s="12">
        <v>42751</v>
      </c>
      <c r="B75">
        <f t="shared" si="3"/>
        <v>1</v>
      </c>
      <c r="C75">
        <f t="shared" si="4"/>
        <v>2017</v>
      </c>
      <c r="D75" s="29">
        <v>10.234999999999999</v>
      </c>
      <c r="E75" s="28">
        <v>35</v>
      </c>
      <c r="F75" s="29">
        <v>5.8570000000000002</v>
      </c>
      <c r="G75" s="29">
        <v>1.8120000000000001</v>
      </c>
      <c r="H75" s="8" t="s">
        <v>35</v>
      </c>
      <c r="I75" t="str">
        <f t="shared" si="5"/>
        <v>Mon</v>
      </c>
      <c r="J75" s="49"/>
      <c r="K75" s="49"/>
      <c r="L75" s="48"/>
      <c r="M75" s="48"/>
      <c r="N75" s="48"/>
      <c r="O75" s="48"/>
    </row>
    <row r="76" spans="1:15">
      <c r="A76" s="12">
        <v>42752</v>
      </c>
      <c r="B76">
        <f t="shared" si="3"/>
        <v>1</v>
      </c>
      <c r="C76">
        <f t="shared" si="4"/>
        <v>2017</v>
      </c>
      <c r="D76" s="29">
        <v>10.175000000000001</v>
      </c>
      <c r="E76" s="28">
        <v>35.25</v>
      </c>
      <c r="F76" s="29">
        <v>5.7714999999999996</v>
      </c>
      <c r="G76" s="29">
        <v>1.8055000000000001</v>
      </c>
      <c r="H76" s="8" t="s">
        <v>35</v>
      </c>
      <c r="I76" t="str">
        <f t="shared" si="5"/>
        <v>Tue</v>
      </c>
      <c r="J76" s="52"/>
      <c r="K76" s="52"/>
      <c r="L76" s="51"/>
      <c r="M76" s="51"/>
      <c r="N76" s="51"/>
      <c r="O76" s="51"/>
    </row>
    <row r="77" spans="1:15">
      <c r="A77" s="12">
        <v>42753</v>
      </c>
      <c r="B77">
        <f t="shared" si="3"/>
        <v>1</v>
      </c>
      <c r="C77">
        <f t="shared" si="4"/>
        <v>2017</v>
      </c>
      <c r="D77" s="29">
        <v>10.16</v>
      </c>
      <c r="E77" s="28">
        <v>35.5</v>
      </c>
      <c r="F77" s="29">
        <v>5.7210000000000001</v>
      </c>
      <c r="G77" s="29">
        <v>1.8005</v>
      </c>
      <c r="H77" s="8" t="s">
        <v>35</v>
      </c>
      <c r="I77" t="str">
        <f t="shared" si="5"/>
        <v>Wed</v>
      </c>
      <c r="J77" s="49">
        <v>15.5</v>
      </c>
      <c r="K77" s="49">
        <v>16.5</v>
      </c>
      <c r="L77" s="48">
        <f>J77/$R$2</f>
        <v>34.171678512848551</v>
      </c>
      <c r="M77" s="48">
        <f>K77/$R$2</f>
        <v>36.376302933032328</v>
      </c>
      <c r="N77" s="48"/>
      <c r="O77" s="48"/>
    </row>
    <row r="78" spans="1:15">
      <c r="A78" s="12">
        <v>42754</v>
      </c>
      <c r="B78">
        <f t="shared" si="3"/>
        <v>1</v>
      </c>
      <c r="C78">
        <f t="shared" si="4"/>
        <v>2017</v>
      </c>
      <c r="D78" s="29">
        <v>10.050000000000001</v>
      </c>
      <c r="E78" s="28">
        <v>35.5</v>
      </c>
      <c r="F78" s="29">
        <v>5.71</v>
      </c>
      <c r="G78" s="29">
        <v>1.8320000000000001</v>
      </c>
      <c r="H78" s="8" t="s">
        <v>35</v>
      </c>
      <c r="I78" t="str">
        <f t="shared" si="5"/>
        <v>Thu</v>
      </c>
      <c r="J78" s="52"/>
      <c r="K78" s="52"/>
      <c r="L78" s="51"/>
      <c r="M78" s="51"/>
      <c r="N78" s="51"/>
      <c r="O78" s="51"/>
    </row>
    <row r="79" spans="1:15">
      <c r="A79" s="12">
        <v>42755</v>
      </c>
      <c r="B79">
        <f t="shared" si="3"/>
        <v>1</v>
      </c>
      <c r="C79">
        <f t="shared" si="4"/>
        <v>2017</v>
      </c>
      <c r="D79" s="29">
        <v>9.7349999999999994</v>
      </c>
      <c r="E79" s="28">
        <v>36</v>
      </c>
      <c r="F79" s="29">
        <v>5.7060000000000004</v>
      </c>
      <c r="G79" s="29">
        <v>1.839</v>
      </c>
      <c r="H79" s="8" t="s">
        <v>35</v>
      </c>
      <c r="I79" t="str">
        <f t="shared" si="5"/>
        <v>Fri</v>
      </c>
      <c r="J79" s="49">
        <v>15.75</v>
      </c>
      <c r="K79" s="49">
        <v>16.5</v>
      </c>
      <c r="L79" s="48">
        <f>J79/$R$2</f>
        <v>34.722834617894499</v>
      </c>
      <c r="M79" s="48">
        <f>K79/$R$2</f>
        <v>36.376302933032328</v>
      </c>
      <c r="N79" s="48"/>
      <c r="O79" s="48"/>
    </row>
    <row r="80" spans="1:15">
      <c r="A80" s="12">
        <v>42758</v>
      </c>
      <c r="B80">
        <f t="shared" si="3"/>
        <v>1</v>
      </c>
      <c r="C80">
        <f t="shared" si="4"/>
        <v>2017</v>
      </c>
      <c r="D80" s="29">
        <v>9.77</v>
      </c>
      <c r="E80" s="28">
        <v>36</v>
      </c>
      <c r="F80" s="29">
        <v>5.7750000000000004</v>
      </c>
      <c r="G80" s="29">
        <v>1.87</v>
      </c>
      <c r="H80" s="8" t="s">
        <v>35</v>
      </c>
      <c r="I80" t="str">
        <f t="shared" si="5"/>
        <v>Mon</v>
      </c>
      <c r="J80" s="52"/>
      <c r="K80" s="52"/>
      <c r="L80" s="51"/>
      <c r="M80" s="51"/>
      <c r="N80" s="51"/>
      <c r="O80" s="51"/>
    </row>
    <row r="81" spans="1:15">
      <c r="A81" s="12">
        <v>42759</v>
      </c>
      <c r="B81">
        <f t="shared" si="3"/>
        <v>1</v>
      </c>
      <c r="C81">
        <f t="shared" si="4"/>
        <v>2017</v>
      </c>
      <c r="D81" s="29">
        <v>9.7650000000000006</v>
      </c>
      <c r="E81" s="28">
        <v>36.25</v>
      </c>
      <c r="F81" s="29">
        <v>5.8789999999999996</v>
      </c>
      <c r="G81" s="29">
        <v>1.87</v>
      </c>
      <c r="H81" s="8" t="s">
        <v>35</v>
      </c>
      <c r="I81" t="str">
        <f t="shared" si="5"/>
        <v>Tue</v>
      </c>
      <c r="J81" s="49"/>
      <c r="K81" s="49"/>
      <c r="L81" s="48"/>
      <c r="M81" s="48"/>
      <c r="N81" s="48"/>
      <c r="O81" s="48"/>
    </row>
    <row r="82" spans="1:15">
      <c r="A82" s="12">
        <v>42760</v>
      </c>
      <c r="B82">
        <f t="shared" si="3"/>
        <v>1</v>
      </c>
      <c r="C82">
        <f t="shared" si="4"/>
        <v>2017</v>
      </c>
      <c r="D82" s="29">
        <v>9.6349999999999998</v>
      </c>
      <c r="E82" s="28">
        <v>36.25</v>
      </c>
      <c r="F82" s="29">
        <v>5.867</v>
      </c>
      <c r="G82" s="29">
        <v>1.849</v>
      </c>
      <c r="H82" s="8" t="s">
        <v>35</v>
      </c>
      <c r="I82" t="str">
        <f t="shared" si="5"/>
        <v>Wed</v>
      </c>
      <c r="J82" s="52">
        <v>15.85</v>
      </c>
      <c r="K82" s="52">
        <v>16.95</v>
      </c>
      <c r="L82" s="51">
        <f>J82/$R$2</f>
        <v>34.943297059912872</v>
      </c>
      <c r="M82" s="51">
        <f>K82/$R$2</f>
        <v>37.368383922115029</v>
      </c>
      <c r="N82" s="51"/>
      <c r="O82" s="51"/>
    </row>
    <row r="83" spans="1:15">
      <c r="A83" s="12">
        <v>42761</v>
      </c>
      <c r="B83">
        <f t="shared" si="3"/>
        <v>1</v>
      </c>
      <c r="C83">
        <f t="shared" si="4"/>
        <v>2017</v>
      </c>
      <c r="D83" s="29">
        <v>9.5649999999999995</v>
      </c>
      <c r="E83" s="28">
        <v>36.75</v>
      </c>
      <c r="F83" s="29">
        <v>5.89</v>
      </c>
      <c r="G83" s="29">
        <v>1.8374999999999999</v>
      </c>
      <c r="H83" s="8" t="s">
        <v>35</v>
      </c>
      <c r="I83" t="str">
        <f t="shared" si="5"/>
        <v>Thu</v>
      </c>
      <c r="J83" s="49"/>
      <c r="K83" s="49"/>
      <c r="L83" s="48"/>
      <c r="M83" s="48"/>
      <c r="N83" s="48"/>
      <c r="O83" s="48"/>
    </row>
    <row r="84" spans="1:15">
      <c r="A84" s="12">
        <v>42762</v>
      </c>
      <c r="B84">
        <f t="shared" si="3"/>
        <v>1</v>
      </c>
      <c r="C84">
        <f t="shared" si="4"/>
        <v>2017</v>
      </c>
      <c r="D84" s="29">
        <v>9.3800000000000008</v>
      </c>
      <c r="E84" s="28">
        <v>37.25</v>
      </c>
      <c r="F84" s="29">
        <v>5.8470000000000004</v>
      </c>
      <c r="G84" s="29">
        <v>1.8274999999999999</v>
      </c>
      <c r="H84" s="8" t="s">
        <v>35</v>
      </c>
      <c r="I84" t="str">
        <f t="shared" si="5"/>
        <v>Fri</v>
      </c>
      <c r="J84" s="52">
        <v>16.2</v>
      </c>
      <c r="K84" s="52">
        <v>17.2</v>
      </c>
      <c r="L84" s="51">
        <f>J84/$R$2</f>
        <v>35.714915606977193</v>
      </c>
      <c r="M84" s="51">
        <f>K84/$R$2</f>
        <v>37.91954002716097</v>
      </c>
      <c r="N84" s="51"/>
      <c r="O84" s="51"/>
    </row>
    <row r="85" spans="1:15">
      <c r="A85" s="12">
        <v>42765</v>
      </c>
      <c r="B85">
        <f t="shared" si="3"/>
        <v>1</v>
      </c>
      <c r="C85">
        <f t="shared" si="4"/>
        <v>2017</v>
      </c>
      <c r="D85" s="29">
        <v>9.4949999999999992</v>
      </c>
      <c r="E85" s="28">
        <v>37.25</v>
      </c>
      <c r="F85" s="29">
        <v>5.8570000000000002</v>
      </c>
      <c r="G85" s="29">
        <v>1.8069999999999999</v>
      </c>
      <c r="H85" s="8" t="s">
        <v>35</v>
      </c>
      <c r="I85" t="str">
        <f t="shared" si="5"/>
        <v>Mon</v>
      </c>
      <c r="J85" s="49"/>
      <c r="K85" s="49"/>
      <c r="L85" s="48"/>
      <c r="M85" s="48"/>
      <c r="N85" s="48"/>
      <c r="O85" s="48"/>
    </row>
    <row r="86" spans="1:15">
      <c r="A86" s="12">
        <v>42766</v>
      </c>
      <c r="B86">
        <f t="shared" si="3"/>
        <v>1</v>
      </c>
      <c r="C86">
        <f t="shared" si="4"/>
        <v>2017</v>
      </c>
      <c r="D86" s="29">
        <v>9.89</v>
      </c>
      <c r="E86" s="28">
        <v>37.25</v>
      </c>
      <c r="F86" s="29">
        <v>5.9210000000000003</v>
      </c>
      <c r="G86" s="29">
        <v>1.8205</v>
      </c>
      <c r="H86" s="8" t="s">
        <v>35</v>
      </c>
      <c r="I86" t="str">
        <f t="shared" si="5"/>
        <v>Tue</v>
      </c>
      <c r="J86" s="52"/>
      <c r="K86" s="52"/>
      <c r="L86" s="51"/>
      <c r="M86" s="51"/>
      <c r="N86" s="51"/>
      <c r="O86" s="51"/>
    </row>
    <row r="87" spans="1:15">
      <c r="A87" s="12">
        <v>42767</v>
      </c>
      <c r="B87">
        <f t="shared" si="3"/>
        <v>2</v>
      </c>
      <c r="C87">
        <f t="shared" si="4"/>
        <v>2017</v>
      </c>
      <c r="D87" s="29">
        <v>10.025</v>
      </c>
      <c r="E87" s="28">
        <v>37.75</v>
      </c>
      <c r="F87" s="29">
        <v>5.931</v>
      </c>
      <c r="G87" s="29">
        <v>1.8180000000000001</v>
      </c>
      <c r="H87" s="8" t="s">
        <v>35</v>
      </c>
      <c r="I87" t="str">
        <f t="shared" si="5"/>
        <v>Wed</v>
      </c>
      <c r="J87" s="49">
        <v>16.5</v>
      </c>
      <c r="K87" s="49">
        <v>17.600000000000001</v>
      </c>
      <c r="L87" s="48">
        <f>J87/$R$2</f>
        <v>36.376302933032328</v>
      </c>
      <c r="M87" s="48">
        <f>K87/$R$2</f>
        <v>38.801389795234485</v>
      </c>
      <c r="N87" s="48"/>
      <c r="O87" s="48"/>
    </row>
    <row r="88" spans="1:15">
      <c r="A88" s="12">
        <v>42768</v>
      </c>
      <c r="B88">
        <f t="shared" si="3"/>
        <v>2</v>
      </c>
      <c r="C88">
        <f t="shared" si="4"/>
        <v>2017</v>
      </c>
      <c r="D88" s="29">
        <v>10.36</v>
      </c>
      <c r="E88" s="28">
        <v>37.75</v>
      </c>
      <c r="F88" s="29">
        <v>5.9029999999999996</v>
      </c>
      <c r="G88" s="29">
        <v>1.8129999999999999</v>
      </c>
      <c r="H88" s="8" t="s">
        <v>35</v>
      </c>
      <c r="I88" t="str">
        <f t="shared" si="5"/>
        <v>Thu</v>
      </c>
      <c r="J88" s="52"/>
      <c r="K88" s="52"/>
      <c r="L88" s="51"/>
      <c r="M88" s="51"/>
      <c r="N88" s="51"/>
      <c r="O88" s="51"/>
    </row>
    <row r="89" spans="1:15">
      <c r="A89" s="12">
        <v>42769</v>
      </c>
      <c r="B89">
        <f t="shared" si="3"/>
        <v>2</v>
      </c>
      <c r="C89">
        <f t="shared" si="4"/>
        <v>2017</v>
      </c>
      <c r="D89" s="29">
        <v>10.16</v>
      </c>
      <c r="E89" s="28">
        <v>37.75</v>
      </c>
      <c r="F89" s="29">
        <v>5.8360000000000003</v>
      </c>
      <c r="G89" s="29">
        <v>1.8085</v>
      </c>
      <c r="H89" s="8" t="s">
        <v>35</v>
      </c>
      <c r="I89" t="str">
        <f t="shared" si="5"/>
        <v>Fri</v>
      </c>
      <c r="J89" s="49">
        <v>16.649999999999999</v>
      </c>
      <c r="K89" s="49">
        <v>17.75</v>
      </c>
      <c r="L89" s="48">
        <f>J89/$R$2</f>
        <v>36.706996596059895</v>
      </c>
      <c r="M89" s="48">
        <f>K89/$R$2</f>
        <v>39.132083458262052</v>
      </c>
      <c r="N89" s="48"/>
      <c r="O89" s="48"/>
    </row>
    <row r="90" spans="1:15">
      <c r="A90" s="12">
        <v>42772</v>
      </c>
      <c r="B90">
        <f t="shared" si="3"/>
        <v>2</v>
      </c>
      <c r="C90">
        <f t="shared" si="4"/>
        <v>2017</v>
      </c>
      <c r="D90" s="29">
        <v>10.34</v>
      </c>
      <c r="E90" s="28">
        <v>38</v>
      </c>
      <c r="F90" s="29">
        <v>5.7859999999999996</v>
      </c>
      <c r="G90" s="29">
        <v>1.8120000000000001</v>
      </c>
      <c r="H90" s="8" t="s">
        <v>35</v>
      </c>
      <c r="I90" t="str">
        <f t="shared" si="5"/>
        <v>Mon</v>
      </c>
      <c r="J90" s="52"/>
      <c r="K90" s="52"/>
      <c r="L90" s="51"/>
      <c r="M90" s="51"/>
      <c r="N90" s="51"/>
      <c r="O90" s="51"/>
    </row>
    <row r="91" spans="1:15">
      <c r="A91" s="12">
        <v>42773</v>
      </c>
      <c r="B91">
        <f t="shared" si="3"/>
        <v>2</v>
      </c>
      <c r="C91">
        <f t="shared" si="4"/>
        <v>2017</v>
      </c>
      <c r="D91" s="29">
        <v>10.39</v>
      </c>
      <c r="E91" s="28">
        <v>38.5</v>
      </c>
      <c r="F91" s="29">
        <v>5.8019999999999996</v>
      </c>
      <c r="G91" s="29">
        <v>1.8089999999999999</v>
      </c>
      <c r="H91" s="8" t="s">
        <v>35</v>
      </c>
      <c r="I91" t="str">
        <f t="shared" si="5"/>
        <v>Tue</v>
      </c>
      <c r="J91" s="49"/>
      <c r="K91" s="49"/>
      <c r="L91" s="48"/>
      <c r="M91" s="48"/>
      <c r="N91" s="48"/>
      <c r="O91" s="48"/>
    </row>
    <row r="92" spans="1:15">
      <c r="A92" s="12">
        <v>42774</v>
      </c>
      <c r="B92">
        <f t="shared" si="3"/>
        <v>2</v>
      </c>
      <c r="C92">
        <f t="shared" si="4"/>
        <v>2017</v>
      </c>
      <c r="D92" s="29">
        <v>10.44</v>
      </c>
      <c r="E92" s="28">
        <v>39</v>
      </c>
      <c r="F92" s="29">
        <v>5.8650000000000002</v>
      </c>
      <c r="G92" s="29">
        <v>1.821</v>
      </c>
      <c r="H92" s="8" t="s">
        <v>35</v>
      </c>
      <c r="I92" t="str">
        <f t="shared" si="5"/>
        <v>Wed</v>
      </c>
      <c r="J92" s="52">
        <v>17.45</v>
      </c>
      <c r="K92" s="52">
        <v>18.399999999999999</v>
      </c>
      <c r="L92" s="51">
        <f>J92/$R$2</f>
        <v>38.470696132206918</v>
      </c>
      <c r="M92" s="51">
        <f>K92/$R$2</f>
        <v>40.5650893313815</v>
      </c>
      <c r="N92" s="51"/>
      <c r="O92" s="51"/>
    </row>
    <row r="93" spans="1:15">
      <c r="A93" s="12">
        <v>42775</v>
      </c>
      <c r="B93">
        <f t="shared" si="3"/>
        <v>2</v>
      </c>
      <c r="C93">
        <f t="shared" si="4"/>
        <v>2017</v>
      </c>
      <c r="D93" s="29">
        <v>10.38</v>
      </c>
      <c r="E93" s="28">
        <v>39.75</v>
      </c>
      <c r="F93" s="29">
        <v>5.8630000000000004</v>
      </c>
      <c r="G93" s="29">
        <v>1.839</v>
      </c>
      <c r="H93" s="8" t="s">
        <v>35</v>
      </c>
      <c r="I93" t="str">
        <f t="shared" si="5"/>
        <v>Thu</v>
      </c>
      <c r="J93" s="49"/>
      <c r="K93" s="49"/>
      <c r="L93" s="48"/>
      <c r="M93" s="48"/>
      <c r="N93" s="48"/>
      <c r="O93" s="48"/>
    </row>
    <row r="94" spans="1:15">
      <c r="A94" s="12">
        <v>42776</v>
      </c>
      <c r="B94">
        <f t="shared" si="3"/>
        <v>2</v>
      </c>
      <c r="C94">
        <f t="shared" si="4"/>
        <v>2017</v>
      </c>
      <c r="D94" s="29">
        <v>10.45</v>
      </c>
      <c r="E94" s="28">
        <v>39.9</v>
      </c>
      <c r="F94" s="29">
        <v>5.8719999999999999</v>
      </c>
      <c r="G94" s="29">
        <v>1.849</v>
      </c>
      <c r="H94" s="8" t="s">
        <v>35</v>
      </c>
      <c r="I94" t="str">
        <f t="shared" si="5"/>
        <v>Fri</v>
      </c>
      <c r="J94" s="52">
        <v>18</v>
      </c>
      <c r="K94" s="52">
        <v>19</v>
      </c>
      <c r="L94" s="51">
        <f>J94/$R$2</f>
        <v>39.683239563307993</v>
      </c>
      <c r="M94" s="51">
        <f>K94/$R$2</f>
        <v>41.887863983491776</v>
      </c>
      <c r="N94" s="51"/>
      <c r="O94" s="51"/>
    </row>
    <row r="95" spans="1:15">
      <c r="A95" s="12">
        <v>42779</v>
      </c>
      <c r="B95">
        <f t="shared" si="3"/>
        <v>2</v>
      </c>
      <c r="C95">
        <f t="shared" si="4"/>
        <v>2017</v>
      </c>
      <c r="D95" s="29">
        <v>10.675000000000001</v>
      </c>
      <c r="E95" s="28">
        <v>42.5</v>
      </c>
      <c r="F95" s="29">
        <v>6.1109999999999998</v>
      </c>
      <c r="G95" s="29">
        <v>1.8674999999999999</v>
      </c>
      <c r="H95" s="8" t="s">
        <v>35</v>
      </c>
      <c r="I95" t="str">
        <f t="shared" si="5"/>
        <v>Mon</v>
      </c>
      <c r="J95" s="49"/>
      <c r="K95" s="49"/>
      <c r="L95" s="48"/>
      <c r="M95" s="48"/>
      <c r="N95" s="48"/>
      <c r="O95" s="48"/>
    </row>
    <row r="96" spans="1:15">
      <c r="A96" s="12">
        <v>42780</v>
      </c>
      <c r="B96">
        <f t="shared" si="3"/>
        <v>2</v>
      </c>
      <c r="C96">
        <f t="shared" si="4"/>
        <v>2017</v>
      </c>
      <c r="D96" s="29">
        <v>10.824999999999999</v>
      </c>
      <c r="E96" s="28">
        <v>42.75</v>
      </c>
      <c r="F96" s="29">
        <v>6.1449999999999996</v>
      </c>
      <c r="G96" s="29">
        <v>1.893</v>
      </c>
      <c r="H96" s="8" t="s">
        <v>35</v>
      </c>
      <c r="I96" t="str">
        <f t="shared" si="5"/>
        <v>Tue</v>
      </c>
      <c r="J96" s="52"/>
      <c r="K96" s="52"/>
      <c r="L96" s="51"/>
      <c r="M96" s="51"/>
      <c r="N96" s="51"/>
      <c r="O96" s="51"/>
    </row>
    <row r="97" spans="1:15">
      <c r="A97" s="12">
        <v>42781</v>
      </c>
      <c r="B97">
        <f t="shared" si="3"/>
        <v>2</v>
      </c>
      <c r="C97">
        <f t="shared" si="4"/>
        <v>2017</v>
      </c>
      <c r="D97" s="29">
        <v>10.71</v>
      </c>
      <c r="E97" s="28">
        <v>43.25</v>
      </c>
      <c r="F97" s="29">
        <v>6.016</v>
      </c>
      <c r="G97" s="29">
        <v>1.871</v>
      </c>
      <c r="H97" s="8" t="s">
        <v>35</v>
      </c>
      <c r="I97" t="str">
        <f t="shared" si="5"/>
        <v>Wed</v>
      </c>
      <c r="J97" s="49">
        <v>18.850000000000001</v>
      </c>
      <c r="K97" s="49">
        <v>19.95</v>
      </c>
      <c r="L97" s="48">
        <f>J97/$R$2</f>
        <v>41.557170320464209</v>
      </c>
      <c r="M97" s="48">
        <f>K97/$R$2</f>
        <v>43.982257182666359</v>
      </c>
      <c r="N97" s="48"/>
      <c r="O97" s="48"/>
    </row>
    <row r="98" spans="1:15">
      <c r="A98" s="12">
        <v>42782</v>
      </c>
      <c r="B98">
        <f t="shared" si="3"/>
        <v>2</v>
      </c>
      <c r="C98">
        <f t="shared" si="4"/>
        <v>2017</v>
      </c>
      <c r="D98" s="29">
        <v>10.875</v>
      </c>
      <c r="E98" s="28">
        <v>43.5</v>
      </c>
      <c r="F98" s="29">
        <v>6.0149999999999997</v>
      </c>
      <c r="G98" s="29">
        <v>1.8779999999999999</v>
      </c>
      <c r="H98" s="8" t="s">
        <v>35</v>
      </c>
      <c r="I98" t="str">
        <f t="shared" si="5"/>
        <v>Thu</v>
      </c>
      <c r="J98" s="52"/>
      <c r="K98" s="52"/>
      <c r="L98" s="51"/>
      <c r="M98" s="51"/>
      <c r="N98" s="51"/>
      <c r="O98" s="51"/>
    </row>
    <row r="99" spans="1:15">
      <c r="A99" s="12">
        <v>42783</v>
      </c>
      <c r="B99">
        <f t="shared" si="3"/>
        <v>2</v>
      </c>
      <c r="C99">
        <f t="shared" si="4"/>
        <v>2017</v>
      </c>
      <c r="D99" s="29">
        <v>10.9</v>
      </c>
      <c r="E99" s="28">
        <v>44.5</v>
      </c>
      <c r="F99" s="29">
        <v>5.9390000000000001</v>
      </c>
      <c r="G99" s="29">
        <v>1.8654999999999999</v>
      </c>
      <c r="H99" s="8" t="s">
        <v>35</v>
      </c>
      <c r="I99" t="str">
        <f t="shared" si="5"/>
        <v>Fri</v>
      </c>
      <c r="J99" s="49">
        <v>19.899999999999999</v>
      </c>
      <c r="K99" s="49">
        <v>20.9</v>
      </c>
      <c r="L99" s="48">
        <f>J99/$R$2</f>
        <v>43.872025961657172</v>
      </c>
      <c r="M99" s="48">
        <f>K99/$R$2</f>
        <v>46.076650381840949</v>
      </c>
      <c r="N99" s="48"/>
      <c r="O99" s="48"/>
    </row>
    <row r="100" spans="1:15">
      <c r="A100" s="12">
        <v>42786</v>
      </c>
      <c r="B100">
        <f t="shared" si="3"/>
        <v>2</v>
      </c>
      <c r="C100">
        <f t="shared" si="4"/>
        <v>2017</v>
      </c>
      <c r="D100" s="29">
        <v>11.045</v>
      </c>
      <c r="E100" s="28">
        <v>48</v>
      </c>
      <c r="F100" s="29">
        <v>6.0019999999999998</v>
      </c>
      <c r="G100" s="29">
        <v>1.8779999999999999</v>
      </c>
      <c r="H100" s="8" t="s">
        <v>35</v>
      </c>
      <c r="I100" t="str">
        <f t="shared" si="5"/>
        <v>Mon</v>
      </c>
      <c r="J100" s="52"/>
      <c r="K100" s="52"/>
      <c r="L100" s="51"/>
      <c r="M100" s="51"/>
      <c r="N100" s="51"/>
      <c r="O100" s="51"/>
    </row>
    <row r="101" spans="1:15">
      <c r="A101" s="12">
        <v>42787</v>
      </c>
      <c r="B101">
        <f t="shared" si="3"/>
        <v>2</v>
      </c>
      <c r="C101">
        <f t="shared" si="4"/>
        <v>2017</v>
      </c>
      <c r="D101" s="29">
        <v>11.02</v>
      </c>
      <c r="E101" s="28">
        <v>48</v>
      </c>
      <c r="F101" s="29">
        <v>6.0339999999999998</v>
      </c>
      <c r="G101" s="29">
        <v>1.8779999999999999</v>
      </c>
      <c r="H101" s="8" t="s">
        <v>35</v>
      </c>
      <c r="I101" t="str">
        <f t="shared" si="5"/>
        <v>Tue</v>
      </c>
      <c r="J101" s="49"/>
      <c r="K101" s="49"/>
      <c r="L101" s="48"/>
      <c r="M101" s="48"/>
      <c r="N101" s="48"/>
      <c r="O101" s="48"/>
    </row>
    <row r="102" spans="1:15">
      <c r="A102" s="12">
        <v>42788</v>
      </c>
      <c r="B102">
        <f t="shared" si="3"/>
        <v>2</v>
      </c>
      <c r="C102">
        <f t="shared" si="4"/>
        <v>2017</v>
      </c>
      <c r="D102" s="29">
        <v>10.71</v>
      </c>
      <c r="E102" s="28">
        <v>48</v>
      </c>
      <c r="F102" s="29">
        <v>5.976</v>
      </c>
      <c r="G102" s="29">
        <v>1.873</v>
      </c>
      <c r="H102" s="8" t="s">
        <v>35</v>
      </c>
      <c r="I102" t="str">
        <f t="shared" si="5"/>
        <v>Wed</v>
      </c>
      <c r="J102" s="52">
        <v>21.3</v>
      </c>
      <c r="K102" s="52">
        <v>22.5</v>
      </c>
      <c r="L102" s="51">
        <f>J102/$R$2</f>
        <v>46.958500149914464</v>
      </c>
      <c r="M102" s="51">
        <f>K102/$R$2</f>
        <v>49.604049454134994</v>
      </c>
      <c r="N102" s="51"/>
      <c r="O102" s="51"/>
    </row>
    <row r="103" spans="1:15">
      <c r="A103" s="12">
        <v>42789</v>
      </c>
      <c r="B103">
        <f t="shared" si="3"/>
        <v>2</v>
      </c>
      <c r="C103">
        <f t="shared" si="4"/>
        <v>2017</v>
      </c>
      <c r="D103" s="29">
        <v>10.635</v>
      </c>
      <c r="E103" s="28">
        <v>48</v>
      </c>
      <c r="F103" s="29">
        <v>5.9909999999999997</v>
      </c>
      <c r="G103" s="29">
        <v>1.8825000000000001</v>
      </c>
      <c r="H103" s="8" t="s">
        <v>35</v>
      </c>
      <c r="I103" t="str">
        <f t="shared" si="5"/>
        <v>Thu</v>
      </c>
      <c r="J103" s="49"/>
      <c r="K103" s="49"/>
      <c r="L103" s="48"/>
      <c r="M103" s="48"/>
      <c r="N103" s="48"/>
      <c r="O103" s="48"/>
    </row>
    <row r="104" spans="1:15">
      <c r="A104" s="12">
        <v>42790</v>
      </c>
      <c r="B104">
        <f t="shared" si="3"/>
        <v>2</v>
      </c>
      <c r="C104">
        <f t="shared" si="4"/>
        <v>2017</v>
      </c>
      <c r="D104" s="29">
        <v>10.68</v>
      </c>
      <c r="E104" s="28">
        <v>48</v>
      </c>
      <c r="F104" s="29">
        <v>5.8810000000000002</v>
      </c>
      <c r="G104" s="29">
        <v>1.877</v>
      </c>
      <c r="H104" s="8" t="s">
        <v>35</v>
      </c>
      <c r="I104" t="str">
        <f t="shared" si="5"/>
        <v>Fri</v>
      </c>
      <c r="J104" s="52">
        <v>22.4</v>
      </c>
      <c r="K104" s="52">
        <v>22.9</v>
      </c>
      <c r="L104" s="51">
        <f>J104/$R$2</f>
        <v>49.383587012116614</v>
      </c>
      <c r="M104" s="51">
        <f>K104/$R$2</f>
        <v>50.485899222208502</v>
      </c>
      <c r="N104" s="51"/>
      <c r="O104" s="51"/>
    </row>
    <row r="105" spans="1:15">
      <c r="A105" s="12">
        <v>42793</v>
      </c>
      <c r="B105">
        <f t="shared" si="3"/>
        <v>2</v>
      </c>
      <c r="C105">
        <f t="shared" si="4"/>
        <v>2017</v>
      </c>
      <c r="D105" s="29">
        <v>10.9</v>
      </c>
      <c r="E105" s="28">
        <v>49.5</v>
      </c>
      <c r="F105" s="29">
        <v>5.9269999999999996</v>
      </c>
      <c r="G105" s="29">
        <v>1.9079999999999999</v>
      </c>
      <c r="H105" s="8" t="s">
        <v>35</v>
      </c>
      <c r="I105" t="str">
        <f t="shared" si="5"/>
        <v>Mon</v>
      </c>
      <c r="J105" s="49"/>
      <c r="K105" s="49"/>
      <c r="L105" s="48"/>
      <c r="M105" s="48"/>
      <c r="N105" s="48"/>
      <c r="O105" s="48"/>
    </row>
    <row r="106" spans="1:15">
      <c r="A106" s="12">
        <v>42794</v>
      </c>
      <c r="B106">
        <f t="shared" si="3"/>
        <v>2</v>
      </c>
      <c r="C106">
        <f t="shared" si="4"/>
        <v>2017</v>
      </c>
      <c r="D106" s="29">
        <v>10.87</v>
      </c>
      <c r="E106" s="28">
        <v>50.25</v>
      </c>
      <c r="F106" s="29">
        <v>5.9359999999999999</v>
      </c>
      <c r="G106" s="29">
        <v>1.895</v>
      </c>
      <c r="H106" s="8" t="s">
        <v>35</v>
      </c>
      <c r="I106" t="str">
        <f t="shared" si="5"/>
        <v>Tue</v>
      </c>
      <c r="J106" s="52"/>
      <c r="K106" s="52"/>
      <c r="L106" s="51"/>
      <c r="M106" s="51"/>
      <c r="N106" s="51"/>
      <c r="O106" s="51"/>
    </row>
    <row r="107" spans="1:15">
      <c r="A107" s="12">
        <v>42795</v>
      </c>
      <c r="B107">
        <f t="shared" si="3"/>
        <v>3</v>
      </c>
      <c r="C107">
        <f t="shared" si="4"/>
        <v>2017</v>
      </c>
      <c r="D107" s="29">
        <v>11</v>
      </c>
      <c r="E107" s="28">
        <v>51.25</v>
      </c>
      <c r="F107" s="29">
        <v>6.04</v>
      </c>
      <c r="G107" s="29">
        <v>1.9339999999999999</v>
      </c>
      <c r="H107" s="8" t="s">
        <v>35</v>
      </c>
      <c r="I107" t="str">
        <f t="shared" si="5"/>
        <v>Wed</v>
      </c>
      <c r="J107" s="49">
        <v>22.5</v>
      </c>
      <c r="K107" s="49">
        <v>23.6</v>
      </c>
      <c r="L107" s="48">
        <f>J107/$R$2</f>
        <v>49.604049454134994</v>
      </c>
      <c r="M107" s="48">
        <f>K107/$R$2</f>
        <v>52.029136316337151</v>
      </c>
      <c r="N107" s="48"/>
      <c r="O107" s="48"/>
    </row>
    <row r="108" spans="1:15">
      <c r="A108" s="12">
        <v>42796</v>
      </c>
      <c r="B108">
        <f t="shared" si="3"/>
        <v>3</v>
      </c>
      <c r="C108">
        <f t="shared" si="4"/>
        <v>2017</v>
      </c>
      <c r="D108" s="29">
        <v>10.9</v>
      </c>
      <c r="E108" s="28">
        <v>51.25</v>
      </c>
      <c r="F108" s="29">
        <v>5.9939999999999998</v>
      </c>
      <c r="G108" s="29">
        <v>1.929</v>
      </c>
      <c r="H108" s="8" t="s">
        <v>35</v>
      </c>
      <c r="I108" t="str">
        <f t="shared" si="5"/>
        <v>Thu</v>
      </c>
      <c r="J108" s="52"/>
      <c r="K108" s="52"/>
      <c r="L108" s="51"/>
      <c r="M108" s="51"/>
      <c r="N108" s="51"/>
      <c r="O108" s="51"/>
    </row>
    <row r="109" spans="1:15">
      <c r="A109" s="12">
        <v>42797</v>
      </c>
      <c r="B109">
        <f t="shared" si="3"/>
        <v>3</v>
      </c>
      <c r="C109">
        <f t="shared" si="4"/>
        <v>2017</v>
      </c>
      <c r="D109" s="29">
        <v>10.9</v>
      </c>
      <c r="E109" s="28">
        <v>51.1</v>
      </c>
      <c r="F109" s="29">
        <v>5.91</v>
      </c>
      <c r="G109" s="29">
        <v>1.909</v>
      </c>
      <c r="H109" s="8" t="s">
        <v>35</v>
      </c>
      <c r="I109" t="str">
        <f t="shared" si="5"/>
        <v>Fri</v>
      </c>
      <c r="J109" s="49">
        <v>22.75</v>
      </c>
      <c r="K109" s="49">
        <v>24.7</v>
      </c>
      <c r="L109" s="48">
        <f>J109/$R$2</f>
        <v>50.155205559180935</v>
      </c>
      <c r="M109" s="48">
        <f>K109/$R$2</f>
        <v>54.454223178539301</v>
      </c>
      <c r="N109" s="48"/>
      <c r="O109" s="48"/>
    </row>
    <row r="110" spans="1:15">
      <c r="A110" s="12">
        <v>42800</v>
      </c>
      <c r="B110">
        <f t="shared" si="3"/>
        <v>3</v>
      </c>
      <c r="C110">
        <f t="shared" si="4"/>
        <v>2017</v>
      </c>
      <c r="D110" s="29">
        <v>10.895</v>
      </c>
      <c r="E110" s="28">
        <v>51.1</v>
      </c>
      <c r="F110" s="29">
        <v>5.8559999999999999</v>
      </c>
      <c r="G110" s="29">
        <v>1.8680000000000001</v>
      </c>
      <c r="H110" s="8" t="s">
        <v>35</v>
      </c>
      <c r="I110" t="str">
        <f t="shared" si="5"/>
        <v>Mon</v>
      </c>
      <c r="J110" s="52"/>
      <c r="K110" s="52"/>
      <c r="L110" s="51"/>
      <c r="M110" s="51"/>
      <c r="N110" s="51"/>
      <c r="O110" s="51"/>
    </row>
    <row r="111" spans="1:15">
      <c r="A111" s="12">
        <v>42801</v>
      </c>
      <c r="B111">
        <f t="shared" si="3"/>
        <v>3</v>
      </c>
      <c r="C111">
        <f t="shared" si="4"/>
        <v>2017</v>
      </c>
      <c r="D111" s="29">
        <v>10.92</v>
      </c>
      <c r="E111" s="28">
        <v>51</v>
      </c>
      <c r="F111" s="29">
        <v>5.8070000000000004</v>
      </c>
      <c r="G111" s="29">
        <v>1.8580000000000001</v>
      </c>
      <c r="H111" s="8" t="s">
        <v>35</v>
      </c>
      <c r="I111" t="str">
        <f t="shared" si="5"/>
        <v>Tue</v>
      </c>
      <c r="J111" s="49"/>
      <c r="K111" s="49"/>
      <c r="L111" s="48"/>
      <c r="M111" s="48"/>
      <c r="N111" s="48"/>
      <c r="O111" s="48"/>
    </row>
    <row r="112" spans="1:15">
      <c r="A112" s="12">
        <v>42802</v>
      </c>
      <c r="B112">
        <f t="shared" si="3"/>
        <v>3</v>
      </c>
      <c r="C112">
        <f t="shared" si="4"/>
        <v>2017</v>
      </c>
      <c r="D112" s="29">
        <v>10.52</v>
      </c>
      <c r="E112" s="28">
        <v>51.1</v>
      </c>
      <c r="F112" s="29">
        <v>5.782</v>
      </c>
      <c r="G112" s="29">
        <v>1.881</v>
      </c>
      <c r="H112" s="8" t="s">
        <v>35</v>
      </c>
      <c r="I112" t="str">
        <f t="shared" si="5"/>
        <v>Wed</v>
      </c>
      <c r="J112" s="52">
        <v>22.75</v>
      </c>
      <c r="K112" s="52">
        <v>24.7</v>
      </c>
      <c r="L112" s="51">
        <f>J112/$R$2</f>
        <v>50.155205559180935</v>
      </c>
      <c r="M112" s="51">
        <f>K112/$R$2</f>
        <v>54.454223178539301</v>
      </c>
      <c r="N112" s="51"/>
      <c r="O112" s="51"/>
    </row>
    <row r="113" spans="1:15">
      <c r="A113" s="12">
        <v>42803</v>
      </c>
      <c r="B113">
        <f t="shared" si="3"/>
        <v>3</v>
      </c>
      <c r="C113">
        <f t="shared" si="4"/>
        <v>2017</v>
      </c>
      <c r="D113" s="29">
        <v>10.1</v>
      </c>
      <c r="E113" s="28">
        <v>52.5</v>
      </c>
      <c r="F113" s="29">
        <v>5.6550000000000002</v>
      </c>
      <c r="G113" s="29">
        <v>1.847</v>
      </c>
      <c r="H113" s="8" t="s">
        <v>35</v>
      </c>
      <c r="I113" t="str">
        <f t="shared" si="5"/>
        <v>Thu</v>
      </c>
      <c r="J113" s="49"/>
      <c r="K113" s="49"/>
      <c r="L113" s="48"/>
      <c r="M113" s="48"/>
      <c r="N113" s="48"/>
      <c r="O113" s="48"/>
    </row>
    <row r="114" spans="1:15">
      <c r="A114" s="12">
        <v>42804</v>
      </c>
      <c r="B114">
        <f t="shared" si="3"/>
        <v>3</v>
      </c>
      <c r="C114">
        <f t="shared" si="4"/>
        <v>2017</v>
      </c>
      <c r="D114" s="29">
        <v>10.029999999999999</v>
      </c>
      <c r="E114" s="28">
        <v>52.5</v>
      </c>
      <c r="F114" s="29">
        <v>5.7145000000000001</v>
      </c>
      <c r="G114" s="29">
        <v>1.8845000000000001</v>
      </c>
      <c r="H114" s="8" t="s">
        <v>35</v>
      </c>
      <c r="I114" t="str">
        <f t="shared" si="5"/>
        <v>Fri</v>
      </c>
      <c r="J114" s="52">
        <v>23</v>
      </c>
      <c r="K114" s="52">
        <v>24.75</v>
      </c>
      <c r="L114" s="51">
        <f>J114/$R$2</f>
        <v>50.706361664226883</v>
      </c>
      <c r="M114" s="51">
        <f>K114/$R$2</f>
        <v>54.564454399548495</v>
      </c>
      <c r="N114" s="51"/>
      <c r="O114" s="51"/>
    </row>
    <row r="115" spans="1:15">
      <c r="A115" s="12">
        <v>42807</v>
      </c>
      <c r="B115">
        <f t="shared" si="3"/>
        <v>3</v>
      </c>
      <c r="C115">
        <f t="shared" si="4"/>
        <v>2017</v>
      </c>
      <c r="D115" s="29">
        <v>10.145</v>
      </c>
      <c r="E115" s="28">
        <v>52.5</v>
      </c>
      <c r="F115" s="29">
        <v>5.7939999999999996</v>
      </c>
      <c r="G115" s="29">
        <v>1.8819999999999999</v>
      </c>
      <c r="H115" s="8" t="s">
        <v>35</v>
      </c>
      <c r="I115" t="str">
        <f t="shared" si="5"/>
        <v>Mon</v>
      </c>
      <c r="J115" s="49"/>
      <c r="K115" s="49"/>
      <c r="L115" s="48"/>
      <c r="M115" s="48"/>
      <c r="N115" s="48"/>
      <c r="O115" s="48"/>
    </row>
    <row r="116" spans="1:15">
      <c r="A116" s="12">
        <v>42808</v>
      </c>
      <c r="B116">
        <f t="shared" si="3"/>
        <v>3</v>
      </c>
      <c r="C116">
        <f t="shared" si="4"/>
        <v>2017</v>
      </c>
      <c r="D116" s="29">
        <v>10.09</v>
      </c>
      <c r="E116" s="28">
        <v>53.25</v>
      </c>
      <c r="F116" s="29">
        <v>5.7469999999999999</v>
      </c>
      <c r="G116" s="29">
        <v>1.851</v>
      </c>
      <c r="H116" s="8" t="s">
        <v>35</v>
      </c>
      <c r="I116" t="str">
        <f t="shared" si="5"/>
        <v>Tue</v>
      </c>
      <c r="J116" s="52"/>
      <c r="K116" s="52"/>
      <c r="L116" s="51"/>
      <c r="M116" s="51"/>
      <c r="N116" s="51"/>
      <c r="O116" s="51"/>
    </row>
    <row r="117" spans="1:15">
      <c r="A117" s="12">
        <v>42809</v>
      </c>
      <c r="B117">
        <f t="shared" si="3"/>
        <v>3</v>
      </c>
      <c r="C117">
        <f t="shared" si="4"/>
        <v>2017</v>
      </c>
      <c r="D117" s="29">
        <v>10.185</v>
      </c>
      <c r="E117" s="28">
        <v>53.5</v>
      </c>
      <c r="F117" s="29">
        <v>5.85</v>
      </c>
      <c r="G117" s="29">
        <v>1.863</v>
      </c>
      <c r="H117" s="8" t="s">
        <v>35</v>
      </c>
      <c r="I117" t="str">
        <f t="shared" si="5"/>
        <v>Wed</v>
      </c>
      <c r="J117" s="49">
        <v>23.4</v>
      </c>
      <c r="K117" s="49">
        <v>25.15</v>
      </c>
      <c r="L117" s="48">
        <f>J117/$R$2</f>
        <v>51.58821143230039</v>
      </c>
      <c r="M117" s="48">
        <f>K117/$R$2</f>
        <v>55.446304167622003</v>
      </c>
      <c r="N117" s="48"/>
      <c r="O117" s="48"/>
    </row>
    <row r="118" spans="1:15">
      <c r="A118" s="12">
        <v>42810</v>
      </c>
      <c r="B118">
        <f t="shared" si="3"/>
        <v>3</v>
      </c>
      <c r="C118">
        <f t="shared" si="4"/>
        <v>2017</v>
      </c>
      <c r="D118" s="29">
        <v>10.29</v>
      </c>
      <c r="E118" s="28">
        <v>53.5</v>
      </c>
      <c r="F118" s="29">
        <v>5.9109999999999996</v>
      </c>
      <c r="G118" s="29">
        <v>1.895</v>
      </c>
      <c r="H118" s="8" t="s">
        <v>35</v>
      </c>
      <c r="I118" t="str">
        <f t="shared" si="5"/>
        <v>Thu</v>
      </c>
      <c r="J118" s="52"/>
      <c r="K118" s="52"/>
      <c r="L118" s="51"/>
      <c r="M118" s="51"/>
      <c r="N118" s="51"/>
      <c r="O118" s="51"/>
    </row>
    <row r="119" spans="1:15">
      <c r="A119" s="12">
        <v>42811</v>
      </c>
      <c r="B119">
        <f t="shared" si="3"/>
        <v>3</v>
      </c>
      <c r="C119">
        <f t="shared" si="4"/>
        <v>2017</v>
      </c>
      <c r="D119" s="29">
        <v>10.199999999999999</v>
      </c>
      <c r="E119" s="28">
        <v>53</v>
      </c>
      <c r="F119" s="29">
        <v>5.8890000000000002</v>
      </c>
      <c r="G119" s="29">
        <v>1.901</v>
      </c>
      <c r="H119" s="8" t="s">
        <v>35</v>
      </c>
      <c r="I119" t="str">
        <f t="shared" si="5"/>
        <v>Fri</v>
      </c>
      <c r="J119" s="49">
        <v>23.55</v>
      </c>
      <c r="K119" s="49">
        <v>25.15</v>
      </c>
      <c r="L119" s="48">
        <f>J119/$R$2</f>
        <v>51.918905095327965</v>
      </c>
      <c r="M119" s="48">
        <f>K119/$R$2</f>
        <v>55.446304167622003</v>
      </c>
      <c r="N119" s="48"/>
      <c r="O119" s="48"/>
    </row>
    <row r="120" spans="1:15">
      <c r="A120" s="12">
        <v>42814</v>
      </c>
      <c r="B120">
        <f t="shared" si="3"/>
        <v>3</v>
      </c>
      <c r="C120">
        <f t="shared" si="4"/>
        <v>2017</v>
      </c>
      <c r="D120" s="29">
        <v>10.06</v>
      </c>
      <c r="E120" s="28">
        <v>53</v>
      </c>
      <c r="F120" s="29">
        <v>5.891</v>
      </c>
      <c r="G120" s="29">
        <v>1.9079999999999999</v>
      </c>
      <c r="H120" s="8" t="s">
        <v>35</v>
      </c>
      <c r="I120" t="str">
        <f t="shared" si="5"/>
        <v>Mon</v>
      </c>
      <c r="J120" s="52"/>
      <c r="K120" s="52"/>
      <c r="L120" s="51"/>
      <c r="M120" s="51"/>
      <c r="N120" s="51"/>
      <c r="O120" s="51"/>
    </row>
    <row r="121" spans="1:15">
      <c r="A121" s="12">
        <v>42815</v>
      </c>
      <c r="B121">
        <f t="shared" si="3"/>
        <v>3</v>
      </c>
      <c r="C121">
        <f t="shared" si="4"/>
        <v>2017</v>
      </c>
      <c r="D121" s="29">
        <v>10.105</v>
      </c>
      <c r="E121" s="28">
        <v>53</v>
      </c>
      <c r="F121" s="29">
        <v>5.7655000000000003</v>
      </c>
      <c r="G121" s="29">
        <v>1.9179999999999999</v>
      </c>
      <c r="H121" s="8" t="s">
        <v>35</v>
      </c>
      <c r="I121" t="str">
        <f t="shared" si="5"/>
        <v>Tue</v>
      </c>
      <c r="J121" s="49"/>
      <c r="K121" s="49"/>
      <c r="L121" s="48"/>
      <c r="M121" s="48"/>
      <c r="N121" s="48"/>
      <c r="O121" s="48"/>
    </row>
    <row r="122" spans="1:15">
      <c r="A122" s="12">
        <v>42816</v>
      </c>
      <c r="B122">
        <f t="shared" si="3"/>
        <v>3</v>
      </c>
      <c r="C122">
        <f t="shared" si="4"/>
        <v>2017</v>
      </c>
      <c r="D122" s="29">
        <v>9.9499999999999993</v>
      </c>
      <c r="E122" s="28">
        <v>54.25</v>
      </c>
      <c r="F122" s="29">
        <v>5.7119999999999997</v>
      </c>
      <c r="G122" s="29">
        <v>1.91</v>
      </c>
      <c r="H122" s="8" t="s">
        <v>35</v>
      </c>
      <c r="I122" t="str">
        <f t="shared" si="5"/>
        <v>Wed</v>
      </c>
      <c r="J122" s="52">
        <v>24</v>
      </c>
      <c r="K122" s="52">
        <v>25.5</v>
      </c>
      <c r="L122" s="51">
        <f>J122/$R$2</f>
        <v>52.910986084410659</v>
      </c>
      <c r="M122" s="51">
        <f>K122/$R$2</f>
        <v>56.217922714686324</v>
      </c>
      <c r="N122" s="51"/>
      <c r="O122" s="51"/>
    </row>
    <row r="123" spans="1:15">
      <c r="A123" s="12">
        <v>42817</v>
      </c>
      <c r="B123">
        <f t="shared" si="3"/>
        <v>3</v>
      </c>
      <c r="C123">
        <f t="shared" si="4"/>
        <v>2017</v>
      </c>
      <c r="D123" s="29">
        <v>9.9149999999999991</v>
      </c>
      <c r="E123" s="28">
        <v>54.25</v>
      </c>
      <c r="F123" s="29">
        <v>5.7904999999999998</v>
      </c>
      <c r="G123" s="29">
        <v>1.913</v>
      </c>
      <c r="H123" s="8" t="s">
        <v>35</v>
      </c>
      <c r="I123" t="str">
        <f t="shared" si="5"/>
        <v>Thu</v>
      </c>
      <c r="J123" s="49"/>
      <c r="K123" s="49"/>
      <c r="L123" s="48"/>
      <c r="M123" s="48"/>
      <c r="N123" s="48"/>
      <c r="O123" s="48"/>
    </row>
    <row r="124" spans="1:15">
      <c r="A124" s="12">
        <v>42818</v>
      </c>
      <c r="B124">
        <f t="shared" si="3"/>
        <v>3</v>
      </c>
      <c r="C124">
        <f t="shared" si="4"/>
        <v>2017</v>
      </c>
      <c r="D124" s="29">
        <v>9.92</v>
      </c>
      <c r="E124" s="28">
        <v>54</v>
      </c>
      <c r="F124" s="29">
        <v>5.7824999999999998</v>
      </c>
      <c r="G124" s="29">
        <v>1.9175</v>
      </c>
      <c r="H124" s="8" t="s">
        <v>35</v>
      </c>
      <c r="I124" t="str">
        <f t="shared" si="5"/>
        <v>Fri</v>
      </c>
      <c r="J124" s="52">
        <v>24.45</v>
      </c>
      <c r="K124" s="52">
        <v>25.5</v>
      </c>
      <c r="L124" s="51">
        <f>J124/$R$2</f>
        <v>53.903067073493361</v>
      </c>
      <c r="M124" s="51">
        <f>K124/$R$2</f>
        <v>56.217922714686324</v>
      </c>
      <c r="N124" s="51"/>
      <c r="O124" s="51"/>
    </row>
    <row r="125" spans="1:15">
      <c r="A125" s="12">
        <v>42821</v>
      </c>
      <c r="B125">
        <f t="shared" si="3"/>
        <v>3</v>
      </c>
      <c r="C125">
        <f t="shared" si="4"/>
        <v>2017</v>
      </c>
      <c r="D125" s="29">
        <v>9.7100000000000009</v>
      </c>
      <c r="E125" s="28">
        <v>54</v>
      </c>
      <c r="F125" s="29">
        <v>5.6734999999999998</v>
      </c>
      <c r="G125" s="29">
        <v>1.9159999999999999</v>
      </c>
      <c r="H125" s="8" t="s">
        <v>35</v>
      </c>
      <c r="I125" t="str">
        <f t="shared" si="5"/>
        <v>Mon</v>
      </c>
      <c r="J125" s="49"/>
      <c r="K125" s="49"/>
      <c r="L125" s="48"/>
      <c r="M125" s="48"/>
      <c r="N125" s="48"/>
      <c r="O125" s="48"/>
    </row>
    <row r="126" spans="1:15">
      <c r="A126" s="12">
        <v>42822</v>
      </c>
      <c r="B126">
        <f t="shared" si="3"/>
        <v>3</v>
      </c>
      <c r="C126">
        <f t="shared" si="4"/>
        <v>2017</v>
      </c>
      <c r="D126" s="29">
        <v>9.74</v>
      </c>
      <c r="E126" s="28">
        <v>54</v>
      </c>
      <c r="F126" s="29">
        <v>5.7744999999999997</v>
      </c>
      <c r="G126" s="29">
        <v>1.9185000000000001</v>
      </c>
      <c r="H126" s="8" t="s">
        <v>35</v>
      </c>
      <c r="I126" t="str">
        <f t="shared" si="5"/>
        <v>Tue</v>
      </c>
      <c r="J126" s="52"/>
      <c r="K126" s="52"/>
      <c r="L126" s="51"/>
      <c r="M126" s="51"/>
      <c r="N126" s="51"/>
      <c r="O126" s="51"/>
    </row>
    <row r="127" spans="1:15">
      <c r="A127" s="12">
        <v>42823</v>
      </c>
      <c r="B127">
        <f t="shared" si="3"/>
        <v>3</v>
      </c>
      <c r="C127">
        <f t="shared" si="4"/>
        <v>2017</v>
      </c>
      <c r="D127" s="29">
        <v>9.9149999999999991</v>
      </c>
      <c r="E127" s="28">
        <v>55</v>
      </c>
      <c r="F127" s="29">
        <v>5.8470000000000004</v>
      </c>
      <c r="G127" s="29">
        <v>1.931</v>
      </c>
      <c r="H127" s="8" t="s">
        <v>35</v>
      </c>
      <c r="I127" t="str">
        <f t="shared" si="5"/>
        <v>Wed</v>
      </c>
      <c r="J127" s="49">
        <v>24.45</v>
      </c>
      <c r="K127" s="49">
        <v>25.85</v>
      </c>
      <c r="L127" s="48">
        <f>J127/$R$2</f>
        <v>53.903067073493361</v>
      </c>
      <c r="M127" s="48">
        <f>K127/$R$2</f>
        <v>56.989541261750652</v>
      </c>
      <c r="N127" s="48"/>
      <c r="O127" s="48"/>
    </row>
    <row r="128" spans="1:15">
      <c r="A128" s="12">
        <v>42824</v>
      </c>
      <c r="B128">
        <f t="shared" si="3"/>
        <v>3</v>
      </c>
      <c r="C128">
        <f t="shared" si="4"/>
        <v>2017</v>
      </c>
      <c r="D128" s="29">
        <v>9.9350000000000005</v>
      </c>
      <c r="E128" s="28">
        <v>55.25</v>
      </c>
      <c r="F128" s="29">
        <v>5.86</v>
      </c>
      <c r="G128" s="29">
        <v>1.9550000000000001</v>
      </c>
      <c r="H128" s="8" t="s">
        <v>35</v>
      </c>
      <c r="I128" t="str">
        <f t="shared" si="5"/>
        <v>Thu</v>
      </c>
      <c r="J128" s="52"/>
      <c r="K128" s="52"/>
      <c r="L128" s="51"/>
      <c r="M128" s="51"/>
      <c r="N128" s="51"/>
      <c r="O128" s="51"/>
    </row>
    <row r="129" spans="1:15">
      <c r="A129" s="12">
        <v>42825</v>
      </c>
      <c r="B129">
        <f t="shared" si="3"/>
        <v>3</v>
      </c>
      <c r="C129">
        <f t="shared" si="4"/>
        <v>2017</v>
      </c>
      <c r="D129" s="29">
        <v>9.875</v>
      </c>
      <c r="E129" s="28">
        <v>54.6</v>
      </c>
      <c r="F129" s="29">
        <v>5.8490000000000002</v>
      </c>
      <c r="G129" s="29">
        <v>1.9464999999999999</v>
      </c>
      <c r="H129" s="8" t="s">
        <v>35</v>
      </c>
      <c r="I129" t="str">
        <f t="shared" si="5"/>
        <v>Fri</v>
      </c>
      <c r="J129" s="49">
        <v>24.5</v>
      </c>
      <c r="K129" s="49">
        <v>26</v>
      </c>
      <c r="L129" s="48">
        <f>J129/$R$2</f>
        <v>54.013298294502547</v>
      </c>
      <c r="M129" s="48">
        <f>K129/$R$2</f>
        <v>57.320234924778212</v>
      </c>
      <c r="N129" s="48"/>
      <c r="O129" s="48"/>
    </row>
    <row r="130" spans="1:15">
      <c r="A130" s="12">
        <v>42828</v>
      </c>
      <c r="B130">
        <f t="shared" si="3"/>
        <v>4</v>
      </c>
      <c r="C130">
        <f t="shared" si="4"/>
        <v>2017</v>
      </c>
      <c r="D130" s="29">
        <v>9.9649999999999999</v>
      </c>
      <c r="E130" s="28">
        <v>56</v>
      </c>
      <c r="F130" s="29">
        <v>5.8170000000000002</v>
      </c>
      <c r="G130" s="29">
        <v>1.9484999999999999</v>
      </c>
      <c r="H130" s="8" t="s">
        <v>35</v>
      </c>
      <c r="I130" t="str">
        <f t="shared" si="5"/>
        <v>Mon</v>
      </c>
      <c r="J130" s="52"/>
      <c r="K130" s="52"/>
      <c r="L130" s="51"/>
      <c r="M130" s="51"/>
      <c r="N130" s="51"/>
      <c r="O130" s="51"/>
    </row>
    <row r="131" spans="1:15">
      <c r="A131" s="12">
        <v>42829</v>
      </c>
      <c r="B131">
        <f t="shared" ref="B131:B194" si="6">MONTH(A131)</f>
        <v>4</v>
      </c>
      <c r="C131">
        <f t="shared" ref="C131:C194" si="7">YEAR(A131)</f>
        <v>2017</v>
      </c>
      <c r="D131" s="29">
        <v>9.8650000000000002</v>
      </c>
      <c r="E131" s="28">
        <v>55.505000000000003</v>
      </c>
      <c r="F131" s="29">
        <v>5.7244999999999999</v>
      </c>
      <c r="G131" s="29">
        <v>1.9379999999999999</v>
      </c>
      <c r="H131" s="8" t="s">
        <v>35</v>
      </c>
      <c r="I131" t="str">
        <f t="shared" ref="I131:I194" si="8">TEXT($A131,"ddd")</f>
        <v>Tue</v>
      </c>
      <c r="J131" s="49"/>
      <c r="K131" s="49"/>
      <c r="L131" s="48"/>
      <c r="M131" s="48"/>
      <c r="N131" s="48"/>
      <c r="O131" s="48"/>
    </row>
    <row r="132" spans="1:15">
      <c r="A132" s="12">
        <v>42830</v>
      </c>
      <c r="B132">
        <f t="shared" si="6"/>
        <v>4</v>
      </c>
      <c r="C132">
        <f t="shared" si="7"/>
        <v>2017</v>
      </c>
      <c r="D132" s="29">
        <v>10.17</v>
      </c>
      <c r="E132" s="28">
        <v>56.5</v>
      </c>
      <c r="F132" s="29">
        <v>5.8085000000000004</v>
      </c>
      <c r="G132" s="29">
        <v>1.962</v>
      </c>
      <c r="H132" s="8" t="s">
        <v>35</v>
      </c>
      <c r="I132" t="str">
        <f t="shared" si="8"/>
        <v>Wed</v>
      </c>
      <c r="J132" s="52">
        <v>24.5</v>
      </c>
      <c r="K132" s="52">
        <v>26</v>
      </c>
      <c r="L132" s="51">
        <f>J132/$R$2</f>
        <v>54.013298294502547</v>
      </c>
      <c r="M132" s="51">
        <f>K132/$R$2</f>
        <v>57.320234924778212</v>
      </c>
      <c r="N132" s="51"/>
      <c r="O132" s="51"/>
    </row>
    <row r="133" spans="1:15">
      <c r="A133" s="12">
        <v>42831</v>
      </c>
      <c r="B133">
        <f t="shared" si="6"/>
        <v>4</v>
      </c>
      <c r="C133">
        <f t="shared" si="7"/>
        <v>2017</v>
      </c>
      <c r="D133" s="29">
        <v>10.32</v>
      </c>
      <c r="E133" s="28">
        <v>56</v>
      </c>
      <c r="F133" s="29">
        <v>5.8704999999999998</v>
      </c>
      <c r="G133" s="29">
        <v>1.956</v>
      </c>
      <c r="H133" s="8" t="s">
        <v>35</v>
      </c>
      <c r="I133" t="str">
        <f t="shared" si="8"/>
        <v>Thu</v>
      </c>
      <c r="J133" s="49"/>
      <c r="K133" s="49"/>
      <c r="L133" s="48"/>
      <c r="M133" s="48"/>
      <c r="N133" s="48"/>
      <c r="O133" s="48"/>
    </row>
    <row r="134" spans="1:15">
      <c r="A134" s="12">
        <v>42832</v>
      </c>
      <c r="B134">
        <f t="shared" si="6"/>
        <v>4</v>
      </c>
      <c r="C134">
        <f t="shared" si="7"/>
        <v>2017</v>
      </c>
      <c r="D134" s="29">
        <v>9.9499999999999993</v>
      </c>
      <c r="E134" s="28">
        <v>55.75</v>
      </c>
      <c r="F134" s="29">
        <v>5.77</v>
      </c>
      <c r="G134" s="29">
        <v>1.9295</v>
      </c>
      <c r="H134" s="8" t="s">
        <v>35</v>
      </c>
      <c r="I134" t="str">
        <f t="shared" si="8"/>
        <v>Fri</v>
      </c>
      <c r="J134" s="52">
        <v>24.5</v>
      </c>
      <c r="K134" s="52">
        <v>26.5</v>
      </c>
      <c r="L134" s="51">
        <f>J134/$R$2</f>
        <v>54.013298294502547</v>
      </c>
      <c r="M134" s="51">
        <f>K134/$R$2</f>
        <v>58.422547134870101</v>
      </c>
      <c r="N134" s="51"/>
      <c r="O134" s="51"/>
    </row>
    <row r="135" spans="1:15">
      <c r="A135" s="12">
        <v>42835</v>
      </c>
      <c r="B135">
        <f t="shared" si="6"/>
        <v>4</v>
      </c>
      <c r="C135">
        <f t="shared" si="7"/>
        <v>2017</v>
      </c>
      <c r="D135" s="29">
        <v>10.1</v>
      </c>
      <c r="E135" s="28">
        <v>55.5</v>
      </c>
      <c r="F135" s="29">
        <v>5.7309999999999999</v>
      </c>
      <c r="G135" s="29">
        <v>1.929</v>
      </c>
      <c r="H135" s="8" t="s">
        <v>35</v>
      </c>
      <c r="I135" t="str">
        <f t="shared" si="8"/>
        <v>Mon</v>
      </c>
      <c r="J135" s="49"/>
      <c r="K135" s="49"/>
      <c r="L135" s="48"/>
      <c r="M135" s="48"/>
      <c r="N135" s="48"/>
      <c r="O135" s="48"/>
    </row>
    <row r="136" spans="1:15">
      <c r="A136" s="12">
        <v>42836</v>
      </c>
      <c r="B136">
        <f t="shared" si="6"/>
        <v>4</v>
      </c>
      <c r="C136">
        <f t="shared" si="7"/>
        <v>2017</v>
      </c>
      <c r="D136" s="29">
        <v>10.050000000000001</v>
      </c>
      <c r="E136" s="28">
        <v>56</v>
      </c>
      <c r="F136" s="29">
        <v>5.7460000000000004</v>
      </c>
      <c r="G136" s="29">
        <v>1.9075</v>
      </c>
      <c r="H136" s="8" t="s">
        <v>35</v>
      </c>
      <c r="I136" t="str">
        <f t="shared" si="8"/>
        <v>Tue</v>
      </c>
      <c r="J136" s="52"/>
      <c r="K136" s="52"/>
      <c r="L136" s="51"/>
      <c r="M136" s="51"/>
      <c r="N136" s="51"/>
      <c r="O136" s="51"/>
    </row>
    <row r="137" spans="1:15">
      <c r="A137" s="12">
        <v>42837</v>
      </c>
      <c r="B137">
        <f t="shared" si="6"/>
        <v>4</v>
      </c>
      <c r="C137">
        <f t="shared" si="7"/>
        <v>2017</v>
      </c>
      <c r="D137" s="29">
        <v>9.7100000000000009</v>
      </c>
      <c r="E137" s="28">
        <v>55.5</v>
      </c>
      <c r="F137" s="29">
        <v>5.6849999999999996</v>
      </c>
      <c r="G137" s="29">
        <v>1.907</v>
      </c>
      <c r="H137" s="8" t="s">
        <v>35</v>
      </c>
      <c r="I137" t="str">
        <f t="shared" si="8"/>
        <v>Wed</v>
      </c>
      <c r="J137" s="49">
        <v>25</v>
      </c>
      <c r="K137" s="49">
        <v>26.5</v>
      </c>
      <c r="L137" s="48">
        <f>J137/$R$2</f>
        <v>55.115610504594436</v>
      </c>
      <c r="M137" s="48">
        <f>K137/$R$2</f>
        <v>58.422547134870101</v>
      </c>
      <c r="N137" s="48"/>
      <c r="O137" s="48"/>
    </row>
    <row r="138" spans="1:15">
      <c r="A138" s="12">
        <v>42838</v>
      </c>
      <c r="B138">
        <f t="shared" si="6"/>
        <v>4</v>
      </c>
      <c r="C138">
        <f t="shared" si="7"/>
        <v>2017</v>
      </c>
      <c r="D138" s="29">
        <v>9.6950000000000003</v>
      </c>
      <c r="E138" s="28">
        <v>55.5</v>
      </c>
      <c r="F138" s="29">
        <v>5.6550000000000002</v>
      </c>
      <c r="G138" s="29">
        <v>1.89</v>
      </c>
      <c r="H138" s="8" t="s">
        <v>35</v>
      </c>
      <c r="I138" t="str">
        <f t="shared" si="8"/>
        <v>Thu</v>
      </c>
      <c r="J138" s="52"/>
      <c r="K138" s="52"/>
      <c r="L138" s="51"/>
      <c r="M138" s="51"/>
      <c r="N138" s="51"/>
      <c r="O138" s="51"/>
    </row>
    <row r="139" spans="1:15">
      <c r="A139" s="12">
        <v>42843</v>
      </c>
      <c r="B139">
        <f t="shared" si="6"/>
        <v>4</v>
      </c>
      <c r="C139">
        <f t="shared" si="7"/>
        <v>2017</v>
      </c>
      <c r="D139" s="29">
        <v>9.5449999999999999</v>
      </c>
      <c r="E139" s="28">
        <v>55.5</v>
      </c>
      <c r="F139" s="29">
        <v>5.6204999999999998</v>
      </c>
      <c r="G139" s="29">
        <v>1.9155</v>
      </c>
      <c r="H139" s="8" t="s">
        <v>35</v>
      </c>
      <c r="I139" t="str">
        <f t="shared" si="8"/>
        <v>Tue</v>
      </c>
      <c r="J139" s="49"/>
      <c r="K139" s="49"/>
      <c r="L139" s="48"/>
      <c r="M139" s="48"/>
      <c r="N139" s="48"/>
      <c r="O139" s="48"/>
    </row>
    <row r="140" spans="1:15">
      <c r="A140" s="12">
        <v>42844</v>
      </c>
      <c r="B140">
        <f t="shared" si="6"/>
        <v>4</v>
      </c>
      <c r="C140">
        <f t="shared" si="7"/>
        <v>2017</v>
      </c>
      <c r="D140" s="29">
        <v>9.4550000000000001</v>
      </c>
      <c r="E140" s="28">
        <v>55.25</v>
      </c>
      <c r="F140" s="29">
        <v>5.6005000000000003</v>
      </c>
      <c r="G140" s="29">
        <v>1.8955</v>
      </c>
      <c r="H140" s="8" t="s">
        <v>35</v>
      </c>
      <c r="I140" t="str">
        <f t="shared" si="8"/>
        <v>Wed</v>
      </c>
      <c r="J140" s="52">
        <v>25</v>
      </c>
      <c r="K140" s="52">
        <v>26.5</v>
      </c>
      <c r="L140" s="51">
        <f>J140/$R$2</f>
        <v>55.115610504594436</v>
      </c>
      <c r="M140" s="51">
        <f>K140/$R$2</f>
        <v>58.422547134870101</v>
      </c>
      <c r="N140" s="51"/>
      <c r="O140" s="51"/>
    </row>
    <row r="141" spans="1:15">
      <c r="A141" s="12">
        <v>42845</v>
      </c>
      <c r="B141">
        <f t="shared" si="6"/>
        <v>4</v>
      </c>
      <c r="C141">
        <f t="shared" si="7"/>
        <v>2017</v>
      </c>
      <c r="D141" s="29">
        <v>9.3800000000000008</v>
      </c>
      <c r="E141" s="28">
        <v>55</v>
      </c>
      <c r="F141" s="29">
        <v>5.6115000000000004</v>
      </c>
      <c r="G141" s="29">
        <v>1.9330000000000001</v>
      </c>
      <c r="H141" s="8" t="s">
        <v>35</v>
      </c>
      <c r="I141" t="str">
        <f t="shared" si="8"/>
        <v>Thu</v>
      </c>
      <c r="J141" s="49"/>
      <c r="K141" s="49"/>
      <c r="L141" s="48"/>
      <c r="M141" s="48"/>
      <c r="N141" s="48"/>
      <c r="O141" s="48"/>
    </row>
    <row r="142" spans="1:15">
      <c r="A142" s="12">
        <v>42846</v>
      </c>
      <c r="B142">
        <f t="shared" si="6"/>
        <v>4</v>
      </c>
      <c r="C142">
        <f t="shared" si="7"/>
        <v>2017</v>
      </c>
      <c r="D142" s="29">
        <v>9.3949999999999996</v>
      </c>
      <c r="E142" s="28">
        <v>55.5</v>
      </c>
      <c r="F142" s="29">
        <v>5.601</v>
      </c>
      <c r="G142" s="29">
        <v>1.9325000000000001</v>
      </c>
      <c r="H142" s="8" t="s">
        <v>35</v>
      </c>
      <c r="I142" t="str">
        <f t="shared" si="8"/>
        <v>Fri</v>
      </c>
      <c r="J142" s="52">
        <v>24.9</v>
      </c>
      <c r="K142" s="52">
        <v>26.25</v>
      </c>
      <c r="L142" s="51">
        <f>J142/$R$2</f>
        <v>54.895148062576055</v>
      </c>
      <c r="M142" s="51">
        <f>K142/$R$2</f>
        <v>57.87139102982416</v>
      </c>
      <c r="N142" s="51"/>
      <c r="O142" s="51"/>
    </row>
    <row r="143" spans="1:15">
      <c r="A143" s="12">
        <v>42849</v>
      </c>
      <c r="B143">
        <f t="shared" si="6"/>
        <v>4</v>
      </c>
      <c r="C143">
        <f t="shared" si="7"/>
        <v>2017</v>
      </c>
      <c r="D143" s="29">
        <v>9.27</v>
      </c>
      <c r="E143" s="28">
        <v>55.25</v>
      </c>
      <c r="F143" s="29">
        <v>5.6120000000000001</v>
      </c>
      <c r="G143" s="29">
        <v>1.9279999999999999</v>
      </c>
      <c r="H143" s="8" t="s">
        <v>35</v>
      </c>
      <c r="I143" t="str">
        <f t="shared" si="8"/>
        <v>Mon</v>
      </c>
      <c r="J143" s="49"/>
      <c r="K143" s="49"/>
      <c r="L143" s="48"/>
      <c r="M143" s="48"/>
      <c r="N143" s="48"/>
      <c r="O143" s="48"/>
    </row>
    <row r="144" spans="1:15">
      <c r="A144" s="12">
        <v>42850</v>
      </c>
      <c r="B144">
        <f t="shared" si="6"/>
        <v>4</v>
      </c>
      <c r="C144">
        <f t="shared" si="7"/>
        <v>2017</v>
      </c>
      <c r="D144" s="29">
        <v>9.2349999999999994</v>
      </c>
      <c r="E144" s="28">
        <v>55.25</v>
      </c>
      <c r="F144" s="29">
        <v>5.6524999999999999</v>
      </c>
      <c r="G144" s="29">
        <v>1.9430000000000001</v>
      </c>
      <c r="H144" s="8" t="s">
        <v>35</v>
      </c>
      <c r="I144" t="str">
        <f t="shared" si="8"/>
        <v>Tue</v>
      </c>
      <c r="J144" s="52"/>
      <c r="K144" s="52"/>
      <c r="L144" s="51"/>
      <c r="M144" s="51"/>
      <c r="N144" s="51"/>
      <c r="O144" s="51"/>
    </row>
    <row r="145" spans="1:15">
      <c r="A145" s="12">
        <v>42851</v>
      </c>
      <c r="B145">
        <f t="shared" si="6"/>
        <v>4</v>
      </c>
      <c r="C145">
        <f t="shared" si="7"/>
        <v>2017</v>
      </c>
      <c r="D145" s="29">
        <v>9.2550000000000008</v>
      </c>
      <c r="E145" s="28">
        <v>55.25</v>
      </c>
      <c r="F145" s="29">
        <v>5.6775000000000002</v>
      </c>
      <c r="G145" s="29">
        <v>1.9575</v>
      </c>
      <c r="H145" s="8" t="s">
        <v>35</v>
      </c>
      <c r="I145" t="str">
        <f t="shared" si="8"/>
        <v>Wed</v>
      </c>
      <c r="J145" s="49">
        <v>24.9</v>
      </c>
      <c r="K145" s="49">
        <v>26.25</v>
      </c>
      <c r="L145" s="48">
        <f>J145/$R$2</f>
        <v>54.895148062576055</v>
      </c>
      <c r="M145" s="48">
        <f>K145/$R$2</f>
        <v>57.87139102982416</v>
      </c>
      <c r="N145" s="48"/>
      <c r="O145" s="48"/>
    </row>
    <row r="146" spans="1:15">
      <c r="A146" s="12">
        <v>42852</v>
      </c>
      <c r="B146">
        <f t="shared" si="6"/>
        <v>4</v>
      </c>
      <c r="C146">
        <f t="shared" si="7"/>
        <v>2017</v>
      </c>
      <c r="D146" s="29">
        <v>9.19</v>
      </c>
      <c r="E146" s="28">
        <v>55.5</v>
      </c>
      <c r="F146" s="29">
        <v>5.6864999999999997</v>
      </c>
      <c r="G146" s="29">
        <v>1.9544999999999999</v>
      </c>
      <c r="H146" s="8" t="s">
        <v>35</v>
      </c>
      <c r="I146" t="str">
        <f t="shared" si="8"/>
        <v>Thu</v>
      </c>
      <c r="J146" s="52"/>
      <c r="K146" s="52"/>
      <c r="L146" s="51"/>
      <c r="M146" s="51"/>
      <c r="N146" s="51"/>
      <c r="O146" s="51"/>
    </row>
    <row r="147" spans="1:15">
      <c r="A147" s="12">
        <v>42853</v>
      </c>
      <c r="B147">
        <f t="shared" si="6"/>
        <v>4</v>
      </c>
      <c r="C147">
        <f t="shared" si="7"/>
        <v>2017</v>
      </c>
      <c r="D147" s="29">
        <v>9.4849999999999994</v>
      </c>
      <c r="E147" s="28">
        <v>55.25</v>
      </c>
      <c r="F147" s="29">
        <v>5.6885000000000003</v>
      </c>
      <c r="G147" s="29">
        <v>1.93</v>
      </c>
      <c r="H147" s="8" t="s">
        <v>35</v>
      </c>
      <c r="I147" t="str">
        <f t="shared" si="8"/>
        <v>Fri</v>
      </c>
      <c r="J147" s="49">
        <v>24.75</v>
      </c>
      <c r="K147" s="49">
        <v>26.25</v>
      </c>
      <c r="L147" s="48">
        <f>J147/$R$2</f>
        <v>54.564454399548495</v>
      </c>
      <c r="M147" s="48">
        <f>K147/$R$2</f>
        <v>57.87139102982416</v>
      </c>
      <c r="N147" s="48"/>
      <c r="O147" s="48"/>
    </row>
    <row r="148" spans="1:15">
      <c r="A148" s="12">
        <v>42857</v>
      </c>
      <c r="B148">
        <f t="shared" si="6"/>
        <v>5</v>
      </c>
      <c r="C148">
        <f t="shared" si="7"/>
        <v>2017</v>
      </c>
      <c r="D148" s="29">
        <v>9.4849999999999994</v>
      </c>
      <c r="E148" s="28">
        <v>55</v>
      </c>
      <c r="F148" s="29">
        <v>5.7465000000000002</v>
      </c>
      <c r="G148" s="29">
        <v>1.909</v>
      </c>
      <c r="H148" s="8" t="s">
        <v>35</v>
      </c>
      <c r="I148" t="str">
        <f t="shared" si="8"/>
        <v>Tue</v>
      </c>
      <c r="J148" s="52"/>
      <c r="K148" s="52"/>
      <c r="L148" s="51"/>
      <c r="M148" s="51"/>
      <c r="N148" s="51"/>
      <c r="O148" s="51"/>
    </row>
    <row r="149" spans="1:15">
      <c r="A149" s="12">
        <v>42858</v>
      </c>
      <c r="B149">
        <f t="shared" si="6"/>
        <v>5</v>
      </c>
      <c r="C149">
        <f t="shared" si="7"/>
        <v>2017</v>
      </c>
      <c r="D149" s="29">
        <v>9.2799999999999994</v>
      </c>
      <c r="E149" s="28">
        <v>55</v>
      </c>
      <c r="F149" s="29">
        <v>5.6364999999999998</v>
      </c>
      <c r="G149" s="29">
        <v>1.9159999999999999</v>
      </c>
      <c r="H149" s="8" t="s">
        <v>35</v>
      </c>
      <c r="I149" t="str">
        <f t="shared" si="8"/>
        <v>Wed</v>
      </c>
      <c r="J149" s="49">
        <v>24.75</v>
      </c>
      <c r="K149" s="49">
        <v>26.25</v>
      </c>
      <c r="L149" s="48">
        <f>J149/$R$2</f>
        <v>54.564454399548495</v>
      </c>
      <c r="M149" s="48">
        <f>K149/$R$2</f>
        <v>57.87139102982416</v>
      </c>
      <c r="N149" s="48"/>
      <c r="O149" s="48"/>
    </row>
    <row r="150" spans="1:15">
      <c r="A150" s="12">
        <v>42859</v>
      </c>
      <c r="B150">
        <f t="shared" si="6"/>
        <v>5</v>
      </c>
      <c r="C150">
        <f t="shared" si="7"/>
        <v>2017</v>
      </c>
      <c r="D150" s="29">
        <v>9.01</v>
      </c>
      <c r="E150" s="28">
        <v>52</v>
      </c>
      <c r="F150" s="29">
        <v>5.5430000000000001</v>
      </c>
      <c r="G150" s="29">
        <v>1.9095</v>
      </c>
      <c r="H150" s="8" t="s">
        <v>35</v>
      </c>
      <c r="I150" t="str">
        <f t="shared" si="8"/>
        <v>Thu</v>
      </c>
      <c r="J150" s="52"/>
      <c r="K150" s="52"/>
      <c r="L150" s="51"/>
      <c r="M150" s="51"/>
      <c r="N150" s="51"/>
      <c r="O150" s="51"/>
    </row>
    <row r="151" spans="1:15">
      <c r="A151" s="12">
        <v>42860</v>
      </c>
      <c r="B151">
        <f t="shared" si="6"/>
        <v>5</v>
      </c>
      <c r="C151">
        <f t="shared" si="7"/>
        <v>2017</v>
      </c>
      <c r="D151" s="29">
        <v>8.9350000000000005</v>
      </c>
      <c r="E151" s="28">
        <v>55</v>
      </c>
      <c r="F151" s="29">
        <v>5.5305</v>
      </c>
      <c r="G151" s="29">
        <v>1.907</v>
      </c>
      <c r="H151" s="8" t="s">
        <v>35</v>
      </c>
      <c r="I151" t="str">
        <f t="shared" si="8"/>
        <v>Fri</v>
      </c>
      <c r="J151" s="49">
        <v>24.5</v>
      </c>
      <c r="K151" s="49">
        <v>26</v>
      </c>
      <c r="L151" s="48">
        <f>J151/$R$2</f>
        <v>54.013298294502547</v>
      </c>
      <c r="M151" s="48">
        <f>K151/$R$2</f>
        <v>57.320234924778212</v>
      </c>
      <c r="N151" s="48"/>
      <c r="O151" s="48"/>
    </row>
    <row r="152" spans="1:15">
      <c r="A152" s="12">
        <v>42863</v>
      </c>
      <c r="B152">
        <f t="shared" si="6"/>
        <v>5</v>
      </c>
      <c r="C152">
        <f t="shared" si="7"/>
        <v>2017</v>
      </c>
      <c r="D152" s="29">
        <v>9.07</v>
      </c>
      <c r="E152" s="28">
        <v>55</v>
      </c>
      <c r="F152" s="29">
        <v>5.4660000000000002</v>
      </c>
      <c r="G152" s="29">
        <v>1.879</v>
      </c>
      <c r="H152" s="8" t="s">
        <v>35</v>
      </c>
      <c r="I152" t="str">
        <f t="shared" si="8"/>
        <v>Mon</v>
      </c>
      <c r="J152" s="52"/>
      <c r="K152" s="52"/>
      <c r="L152" s="51"/>
      <c r="M152" s="51"/>
      <c r="N152" s="51"/>
      <c r="O152" s="51"/>
    </row>
    <row r="153" spans="1:15">
      <c r="A153" s="12">
        <v>42864</v>
      </c>
      <c r="B153">
        <f t="shared" si="6"/>
        <v>5</v>
      </c>
      <c r="C153">
        <f t="shared" si="7"/>
        <v>2017</v>
      </c>
      <c r="D153" s="29">
        <v>9.19</v>
      </c>
      <c r="E153" s="28">
        <v>54.5</v>
      </c>
      <c r="F153" s="29">
        <v>5.4960000000000004</v>
      </c>
      <c r="G153" s="29">
        <v>1.8740000000000001</v>
      </c>
      <c r="H153" s="8" t="s">
        <v>35</v>
      </c>
      <c r="I153" t="str">
        <f t="shared" si="8"/>
        <v>Tue</v>
      </c>
      <c r="J153" s="49"/>
      <c r="K153" s="49"/>
      <c r="L153" s="48"/>
      <c r="M153" s="48"/>
      <c r="N153" s="48"/>
      <c r="O153" s="48"/>
    </row>
    <row r="154" spans="1:15">
      <c r="A154" s="12">
        <v>42865</v>
      </c>
      <c r="B154">
        <f t="shared" si="6"/>
        <v>5</v>
      </c>
      <c r="C154">
        <f t="shared" si="7"/>
        <v>2017</v>
      </c>
      <c r="D154" s="29">
        <v>9.1950000000000003</v>
      </c>
      <c r="E154" s="28">
        <v>54.5</v>
      </c>
      <c r="F154" s="29">
        <v>5.5119999999999996</v>
      </c>
      <c r="G154" s="29">
        <v>1.87</v>
      </c>
      <c r="H154" s="8" t="s">
        <v>35</v>
      </c>
      <c r="I154" t="str">
        <f t="shared" si="8"/>
        <v>Wed</v>
      </c>
      <c r="J154" s="52">
        <v>24.5</v>
      </c>
      <c r="K154" s="52">
        <v>26</v>
      </c>
      <c r="L154" s="51">
        <f>J154/$R$2</f>
        <v>54.013298294502547</v>
      </c>
      <c r="M154" s="51">
        <f>K154/$R$2</f>
        <v>57.320234924778212</v>
      </c>
      <c r="N154" s="51"/>
      <c r="O154" s="51"/>
    </row>
    <row r="155" spans="1:15">
      <c r="A155" s="12">
        <v>42866</v>
      </c>
      <c r="B155">
        <f t="shared" si="6"/>
        <v>5</v>
      </c>
      <c r="C155">
        <f t="shared" si="7"/>
        <v>2017</v>
      </c>
      <c r="D155" s="29">
        <v>9.3699999999999992</v>
      </c>
      <c r="E155" s="28">
        <v>54.5</v>
      </c>
      <c r="F155" s="29">
        <v>5.5804999999999998</v>
      </c>
      <c r="G155" s="29">
        <v>1.887</v>
      </c>
      <c r="H155" s="8" t="s">
        <v>35</v>
      </c>
      <c r="I155" t="str">
        <f t="shared" si="8"/>
        <v>Thu</v>
      </c>
      <c r="J155" s="49"/>
      <c r="K155" s="49"/>
      <c r="L155" s="48"/>
      <c r="M155" s="48"/>
      <c r="N155" s="48"/>
      <c r="O155" s="48"/>
    </row>
    <row r="156" spans="1:15">
      <c r="A156" s="12">
        <v>42867</v>
      </c>
      <c r="B156">
        <f t="shared" si="6"/>
        <v>5</v>
      </c>
      <c r="C156">
        <f t="shared" si="7"/>
        <v>2017</v>
      </c>
      <c r="D156" s="29">
        <v>9.3249999999999993</v>
      </c>
      <c r="E156" s="28">
        <v>54.5</v>
      </c>
      <c r="F156" s="29">
        <v>5.52</v>
      </c>
      <c r="G156" s="29">
        <v>1.88</v>
      </c>
      <c r="H156" s="8" t="s">
        <v>35</v>
      </c>
      <c r="I156" t="str">
        <f t="shared" si="8"/>
        <v>Fri</v>
      </c>
      <c r="J156" s="52">
        <v>24.1</v>
      </c>
      <c r="K156" s="52">
        <v>26</v>
      </c>
      <c r="L156" s="51">
        <f>J156/$R$2</f>
        <v>53.13144852642904</v>
      </c>
      <c r="M156" s="51">
        <f>K156/$R$2</f>
        <v>57.320234924778212</v>
      </c>
      <c r="N156" s="51"/>
      <c r="O156" s="51"/>
    </row>
    <row r="157" spans="1:15">
      <c r="A157" s="12">
        <v>42870</v>
      </c>
      <c r="B157">
        <f t="shared" si="6"/>
        <v>5</v>
      </c>
      <c r="C157">
        <f t="shared" si="7"/>
        <v>2017</v>
      </c>
      <c r="D157" s="29">
        <v>9.31</v>
      </c>
      <c r="E157" s="28">
        <v>54.5</v>
      </c>
      <c r="F157" s="29">
        <v>5.5860000000000003</v>
      </c>
      <c r="G157" s="29">
        <v>1.8995</v>
      </c>
      <c r="H157" s="8" t="s">
        <v>35</v>
      </c>
      <c r="I157" t="str">
        <f t="shared" si="8"/>
        <v>Mon</v>
      </c>
      <c r="J157" s="49"/>
      <c r="K157" s="49"/>
      <c r="L157" s="48"/>
      <c r="M157" s="48"/>
      <c r="N157" s="48"/>
      <c r="O157" s="48"/>
    </row>
    <row r="158" spans="1:15">
      <c r="A158" s="12">
        <v>42871</v>
      </c>
      <c r="B158">
        <f t="shared" si="6"/>
        <v>5</v>
      </c>
      <c r="C158">
        <f t="shared" si="7"/>
        <v>2017</v>
      </c>
      <c r="D158" s="29">
        <v>9.0150000000000006</v>
      </c>
      <c r="E158" s="28">
        <v>55.5</v>
      </c>
      <c r="F158" s="29">
        <v>5.5839999999999996</v>
      </c>
      <c r="G158" s="29">
        <v>1.915</v>
      </c>
      <c r="H158" s="8" t="s">
        <v>35</v>
      </c>
      <c r="I158" t="str">
        <f t="shared" si="8"/>
        <v>Tue</v>
      </c>
      <c r="J158" s="52"/>
      <c r="K158" s="52"/>
      <c r="L158" s="51"/>
      <c r="M158" s="51"/>
      <c r="N158" s="51"/>
      <c r="O158" s="51"/>
    </row>
    <row r="159" spans="1:15">
      <c r="A159" s="12">
        <v>42872</v>
      </c>
      <c r="B159">
        <f t="shared" si="6"/>
        <v>5</v>
      </c>
      <c r="C159">
        <f t="shared" si="7"/>
        <v>2017</v>
      </c>
      <c r="D159" s="29">
        <v>9.1649999999999991</v>
      </c>
      <c r="E159" s="28">
        <v>55.5</v>
      </c>
      <c r="F159" s="29">
        <v>5.5750000000000002</v>
      </c>
      <c r="G159" s="29">
        <v>1.9279999999999999</v>
      </c>
      <c r="H159" s="8" t="s">
        <v>35</v>
      </c>
      <c r="I159" t="str">
        <f t="shared" si="8"/>
        <v>Wed</v>
      </c>
      <c r="J159" s="49">
        <v>24.1</v>
      </c>
      <c r="K159" s="49">
        <v>26</v>
      </c>
      <c r="L159" s="48">
        <f>J159/$R$2</f>
        <v>53.13144852642904</v>
      </c>
      <c r="M159" s="48">
        <f>K159/$R$2</f>
        <v>57.320234924778212</v>
      </c>
      <c r="N159" s="48"/>
      <c r="O159" s="48"/>
    </row>
    <row r="160" spans="1:15">
      <c r="A160" s="12">
        <v>42873</v>
      </c>
      <c r="B160">
        <f t="shared" si="6"/>
        <v>5</v>
      </c>
      <c r="C160">
        <f t="shared" si="7"/>
        <v>2017</v>
      </c>
      <c r="D160" s="29">
        <v>9.0050000000000008</v>
      </c>
      <c r="E160" s="28">
        <v>54.505000000000003</v>
      </c>
      <c r="F160" s="29">
        <v>5.49</v>
      </c>
      <c r="G160" s="29">
        <v>1.905</v>
      </c>
      <c r="H160" s="8" t="s">
        <v>35</v>
      </c>
      <c r="I160" t="str">
        <f t="shared" si="8"/>
        <v>Thu</v>
      </c>
      <c r="J160" s="52"/>
      <c r="K160" s="52"/>
      <c r="L160" s="51"/>
      <c r="M160" s="51"/>
      <c r="N160" s="51"/>
      <c r="O160" s="51"/>
    </row>
    <row r="161" spans="1:15">
      <c r="A161" s="12">
        <v>42874</v>
      </c>
      <c r="B161">
        <f t="shared" si="6"/>
        <v>5</v>
      </c>
      <c r="C161">
        <f t="shared" si="7"/>
        <v>2017</v>
      </c>
      <c r="D161" s="29">
        <v>9.18</v>
      </c>
      <c r="E161" s="28">
        <v>54.5</v>
      </c>
      <c r="F161" s="29">
        <v>5.5960000000000001</v>
      </c>
      <c r="G161" s="29">
        <v>1.9379999999999999</v>
      </c>
      <c r="H161" s="8" t="s">
        <v>35</v>
      </c>
      <c r="I161" t="str">
        <f t="shared" si="8"/>
        <v>Fri</v>
      </c>
      <c r="J161" s="49">
        <v>24.1</v>
      </c>
      <c r="K161" s="49">
        <v>26</v>
      </c>
      <c r="L161" s="48">
        <f>J161/$R$2</f>
        <v>53.13144852642904</v>
      </c>
      <c r="M161" s="48">
        <f>K161/$R$2</f>
        <v>57.320234924778212</v>
      </c>
      <c r="N161" s="48"/>
      <c r="O161" s="48"/>
    </row>
    <row r="162" spans="1:15">
      <c r="A162" s="12">
        <v>42877</v>
      </c>
      <c r="B162">
        <f t="shared" si="6"/>
        <v>5</v>
      </c>
      <c r="C162">
        <f t="shared" si="7"/>
        <v>2017</v>
      </c>
      <c r="D162" s="29">
        <v>9.3699999999999992</v>
      </c>
      <c r="E162" s="28">
        <v>55</v>
      </c>
      <c r="F162" s="29">
        <v>5.6769999999999996</v>
      </c>
      <c r="G162" s="29">
        <v>1.9430000000000001</v>
      </c>
      <c r="H162" s="8" t="s">
        <v>35</v>
      </c>
      <c r="I162" t="str">
        <f t="shared" si="8"/>
        <v>Mon</v>
      </c>
      <c r="J162" s="52"/>
      <c r="K162" s="52"/>
      <c r="L162" s="51"/>
      <c r="M162" s="51"/>
      <c r="N162" s="51"/>
      <c r="O162" s="51"/>
    </row>
    <row r="163" spans="1:15">
      <c r="A163" s="12">
        <v>42878</v>
      </c>
      <c r="B163">
        <f t="shared" si="6"/>
        <v>5</v>
      </c>
      <c r="C163">
        <f t="shared" si="7"/>
        <v>2017</v>
      </c>
      <c r="D163" s="29">
        <v>9.2899999999999991</v>
      </c>
      <c r="E163" s="28">
        <v>54.75</v>
      </c>
      <c r="F163" s="29">
        <v>5.6604999999999999</v>
      </c>
      <c r="G163" s="29">
        <v>1.9259999999999999</v>
      </c>
      <c r="H163" s="8" t="s">
        <v>35</v>
      </c>
      <c r="I163" t="str">
        <f t="shared" si="8"/>
        <v>Tue</v>
      </c>
      <c r="J163" s="49"/>
      <c r="K163" s="49"/>
      <c r="L163" s="48"/>
      <c r="M163" s="48"/>
      <c r="N163" s="48"/>
      <c r="O163" s="48"/>
    </row>
    <row r="164" spans="1:15">
      <c r="A164" s="12">
        <v>42879</v>
      </c>
      <c r="B164">
        <f t="shared" si="6"/>
        <v>5</v>
      </c>
      <c r="C164">
        <f t="shared" si="7"/>
        <v>2017</v>
      </c>
      <c r="D164" s="29">
        <v>9.1300000000000008</v>
      </c>
      <c r="E164" s="28">
        <v>54.75</v>
      </c>
      <c r="F164" s="29">
        <v>5.6624999999999996</v>
      </c>
      <c r="G164" s="29">
        <v>1.944</v>
      </c>
      <c r="H164" s="8" t="s">
        <v>35</v>
      </c>
      <c r="I164" t="str">
        <f t="shared" si="8"/>
        <v>Wed</v>
      </c>
      <c r="J164" s="52">
        <v>24.1</v>
      </c>
      <c r="K164" s="52">
        <v>26</v>
      </c>
      <c r="L164" s="51">
        <f>J164/$R$2</f>
        <v>53.13144852642904</v>
      </c>
      <c r="M164" s="51">
        <f>K164/$R$2</f>
        <v>57.320234924778212</v>
      </c>
      <c r="N164" s="51"/>
      <c r="O164" s="51"/>
    </row>
    <row r="165" spans="1:15">
      <c r="A165" s="12">
        <v>42880</v>
      </c>
      <c r="B165">
        <f t="shared" si="6"/>
        <v>5</v>
      </c>
      <c r="C165">
        <f t="shared" si="7"/>
        <v>2017</v>
      </c>
      <c r="D165" s="29">
        <v>9.0749999999999993</v>
      </c>
      <c r="E165" s="28">
        <v>55.5</v>
      </c>
      <c r="F165" s="29">
        <v>5.665</v>
      </c>
      <c r="G165" s="29">
        <v>1.954</v>
      </c>
      <c r="H165" s="8" t="s">
        <v>35</v>
      </c>
      <c r="I165" t="str">
        <f t="shared" si="8"/>
        <v>Thu</v>
      </c>
      <c r="J165" s="49"/>
      <c r="K165" s="49"/>
      <c r="L165" s="48"/>
      <c r="M165" s="48"/>
      <c r="N165" s="48"/>
      <c r="O165" s="48"/>
    </row>
    <row r="166" spans="1:15">
      <c r="A166" s="12">
        <v>42881</v>
      </c>
      <c r="B166">
        <f t="shared" si="6"/>
        <v>5</v>
      </c>
      <c r="C166">
        <f t="shared" si="7"/>
        <v>2017</v>
      </c>
      <c r="D166" s="29">
        <v>9.0050000000000008</v>
      </c>
      <c r="E166" s="28">
        <v>56</v>
      </c>
      <c r="F166" s="29">
        <v>5.6710000000000003</v>
      </c>
      <c r="G166" s="29">
        <v>1.95</v>
      </c>
      <c r="H166" s="8" t="s">
        <v>35</v>
      </c>
      <c r="I166" t="str">
        <f t="shared" si="8"/>
        <v>Fri</v>
      </c>
      <c r="J166" s="52">
        <v>24.2</v>
      </c>
      <c r="K166" s="52">
        <v>25.5</v>
      </c>
      <c r="L166" s="51">
        <f>J166/$R$2</f>
        <v>53.351910968447413</v>
      </c>
      <c r="M166" s="51">
        <f>K166/$R$2</f>
        <v>56.217922714686324</v>
      </c>
      <c r="N166" s="51"/>
      <c r="O166" s="51"/>
    </row>
    <row r="167" spans="1:15">
      <c r="A167" s="12">
        <v>42885</v>
      </c>
      <c r="B167">
        <f t="shared" si="6"/>
        <v>5</v>
      </c>
      <c r="C167">
        <f t="shared" si="7"/>
        <v>2017</v>
      </c>
      <c r="D167" s="29">
        <v>9.0250000000000004</v>
      </c>
      <c r="E167" s="28">
        <v>56.25</v>
      </c>
      <c r="F167" s="29">
        <v>5.6079999999999997</v>
      </c>
      <c r="G167" s="29">
        <v>1.9435</v>
      </c>
      <c r="H167" s="8" t="s">
        <v>35</v>
      </c>
      <c r="I167" t="str">
        <f t="shared" si="8"/>
        <v>Tue</v>
      </c>
      <c r="J167" s="49"/>
      <c r="K167" s="49"/>
      <c r="L167" s="48"/>
      <c r="M167" s="48"/>
      <c r="N167" s="48"/>
      <c r="O167" s="48"/>
    </row>
    <row r="168" spans="1:15">
      <c r="A168" s="12">
        <v>42886</v>
      </c>
      <c r="B168">
        <f t="shared" si="6"/>
        <v>5</v>
      </c>
      <c r="C168">
        <f t="shared" si="7"/>
        <v>2017</v>
      </c>
      <c r="D168" s="29">
        <v>8.81</v>
      </c>
      <c r="E168" s="28">
        <v>56.5</v>
      </c>
      <c r="F168" s="29">
        <v>5.6154999999999999</v>
      </c>
      <c r="G168" s="29">
        <v>1.9195</v>
      </c>
      <c r="H168" s="8" t="s">
        <v>35</v>
      </c>
      <c r="I168" t="str">
        <f t="shared" si="8"/>
        <v>Wed</v>
      </c>
      <c r="J168" s="52">
        <v>24.2</v>
      </c>
      <c r="K168" s="52">
        <v>25.5</v>
      </c>
      <c r="L168" s="51">
        <f>J168/$R$2</f>
        <v>53.351910968447413</v>
      </c>
      <c r="M168" s="51">
        <f>K168/$R$2</f>
        <v>56.217922714686324</v>
      </c>
      <c r="N168" s="51"/>
      <c r="O168" s="51"/>
    </row>
    <row r="169" spans="1:15">
      <c r="A169" s="12">
        <v>42887</v>
      </c>
      <c r="B169">
        <f t="shared" si="6"/>
        <v>6</v>
      </c>
      <c r="C169">
        <f t="shared" si="7"/>
        <v>2017</v>
      </c>
      <c r="D169" s="29">
        <v>8.83</v>
      </c>
      <c r="E169" s="28">
        <v>56.2</v>
      </c>
      <c r="F169" s="29">
        <v>5.6364999999999998</v>
      </c>
      <c r="G169" s="29">
        <v>1.93</v>
      </c>
      <c r="H169" s="8" t="s">
        <v>35</v>
      </c>
      <c r="I169" t="str">
        <f t="shared" si="8"/>
        <v>Thu</v>
      </c>
      <c r="J169" s="49"/>
      <c r="K169" s="49"/>
      <c r="L169" s="48"/>
      <c r="M169" s="48"/>
      <c r="N169" s="48"/>
      <c r="O169" s="48"/>
    </row>
    <row r="170" spans="1:15">
      <c r="A170" s="12">
        <v>42888</v>
      </c>
      <c r="B170">
        <f t="shared" si="6"/>
        <v>6</v>
      </c>
      <c r="C170">
        <f t="shared" si="7"/>
        <v>2017</v>
      </c>
      <c r="D170" s="29">
        <v>8.7149999999999999</v>
      </c>
      <c r="E170" s="28">
        <v>56.5</v>
      </c>
      <c r="F170" s="29">
        <v>5.5594999999999999</v>
      </c>
      <c r="G170" s="29">
        <v>1.9165000000000001</v>
      </c>
      <c r="H170" s="8" t="s">
        <v>35</v>
      </c>
      <c r="I170" t="str">
        <f t="shared" si="8"/>
        <v>Fri</v>
      </c>
      <c r="J170" s="52">
        <v>24.5</v>
      </c>
      <c r="K170" s="52">
        <v>26</v>
      </c>
      <c r="L170" s="51">
        <f>J170/$R$2</f>
        <v>54.013298294502547</v>
      </c>
      <c r="M170" s="51">
        <f>K170/$R$2</f>
        <v>57.320234924778212</v>
      </c>
      <c r="N170" s="51"/>
      <c r="O170" s="51"/>
    </row>
    <row r="171" spans="1:15">
      <c r="A171" s="12">
        <v>42891</v>
      </c>
      <c r="B171">
        <f t="shared" si="6"/>
        <v>6</v>
      </c>
      <c r="C171">
        <f t="shared" si="7"/>
        <v>2017</v>
      </c>
      <c r="D171" s="29">
        <v>8.82</v>
      </c>
      <c r="E171" s="28">
        <v>56.5</v>
      </c>
      <c r="F171" s="29">
        <v>5.5865</v>
      </c>
      <c r="G171" s="29">
        <v>1.9175</v>
      </c>
      <c r="H171" s="8" t="s">
        <v>35</v>
      </c>
      <c r="I171" t="str">
        <f t="shared" si="8"/>
        <v>Mon</v>
      </c>
      <c r="J171" s="49"/>
      <c r="K171" s="49"/>
      <c r="L171" s="48"/>
      <c r="M171" s="48"/>
      <c r="N171" s="48"/>
      <c r="O171" s="48"/>
    </row>
    <row r="172" spans="1:15">
      <c r="A172" s="12">
        <v>42892</v>
      </c>
      <c r="B172">
        <f t="shared" si="6"/>
        <v>6</v>
      </c>
      <c r="C172">
        <f t="shared" si="7"/>
        <v>2017</v>
      </c>
      <c r="D172" s="29">
        <v>8.8000000000000007</v>
      </c>
      <c r="E172" s="28">
        <v>56.25</v>
      </c>
      <c r="F172" s="29">
        <v>5.5404999999999998</v>
      </c>
      <c r="G172" s="29">
        <v>1.893</v>
      </c>
      <c r="H172" s="8" t="s">
        <v>35</v>
      </c>
      <c r="I172" t="str">
        <f t="shared" si="8"/>
        <v>Tue</v>
      </c>
      <c r="J172" s="52"/>
      <c r="K172" s="52"/>
      <c r="L172" s="51"/>
      <c r="M172" s="51"/>
      <c r="N172" s="51"/>
      <c r="O172" s="51"/>
    </row>
    <row r="173" spans="1:15">
      <c r="A173" s="12">
        <v>42893</v>
      </c>
      <c r="B173">
        <f t="shared" si="6"/>
        <v>6</v>
      </c>
      <c r="C173">
        <f t="shared" si="7"/>
        <v>2017</v>
      </c>
      <c r="D173" s="29">
        <v>8.8699999999999992</v>
      </c>
      <c r="E173" s="28">
        <v>56.25</v>
      </c>
      <c r="F173" s="29">
        <v>5.5754999999999999</v>
      </c>
      <c r="G173" s="29">
        <v>1.9035</v>
      </c>
      <c r="H173" s="8" t="s">
        <v>35</v>
      </c>
      <c r="I173" t="str">
        <f t="shared" si="8"/>
        <v>Wed</v>
      </c>
      <c r="J173" s="49">
        <v>25</v>
      </c>
      <c r="K173" s="49">
        <v>26.4</v>
      </c>
      <c r="L173" s="48">
        <f>J173/$R$2</f>
        <v>55.115610504594436</v>
      </c>
      <c r="M173" s="48">
        <f>K173/$R$2</f>
        <v>58.20208469285172</v>
      </c>
      <c r="N173" s="48"/>
      <c r="O173" s="48"/>
    </row>
    <row r="174" spans="1:15">
      <c r="A174" s="12">
        <v>42894</v>
      </c>
      <c r="B174">
        <f t="shared" si="6"/>
        <v>6</v>
      </c>
      <c r="C174">
        <f t="shared" si="7"/>
        <v>2017</v>
      </c>
      <c r="D174" s="29">
        <v>8.8000000000000007</v>
      </c>
      <c r="E174" s="28">
        <v>56.5</v>
      </c>
      <c r="F174" s="29">
        <v>5.6475</v>
      </c>
      <c r="G174" s="29">
        <v>1.9025000000000001</v>
      </c>
      <c r="H174" s="8" t="s">
        <v>35</v>
      </c>
      <c r="I174" t="str">
        <f t="shared" si="8"/>
        <v>Thu</v>
      </c>
      <c r="J174" s="52"/>
      <c r="K174" s="52"/>
      <c r="L174" s="51"/>
      <c r="M174" s="51"/>
      <c r="N174" s="51"/>
      <c r="O174" s="51"/>
    </row>
    <row r="175" spans="1:15">
      <c r="A175" s="12">
        <v>42895</v>
      </c>
      <c r="B175">
        <f t="shared" si="6"/>
        <v>6</v>
      </c>
      <c r="C175">
        <f t="shared" si="7"/>
        <v>2017</v>
      </c>
      <c r="D175" s="29">
        <v>8.8049999999999997</v>
      </c>
      <c r="E175" s="28">
        <v>56.5</v>
      </c>
      <c r="F175" s="29">
        <v>5.7389999999999999</v>
      </c>
      <c r="G175" s="29">
        <v>1.9015</v>
      </c>
      <c r="H175" s="8" t="s">
        <v>35</v>
      </c>
      <c r="I175" t="str">
        <f t="shared" si="8"/>
        <v>Fri</v>
      </c>
      <c r="J175" s="49">
        <v>25.4</v>
      </c>
      <c r="K175" s="49">
        <v>26.75</v>
      </c>
      <c r="L175" s="48">
        <f>J175/$R$2</f>
        <v>55.997460272667944</v>
      </c>
      <c r="M175" s="48">
        <f>K175/$R$2</f>
        <v>58.973703239916048</v>
      </c>
      <c r="N175" s="48"/>
      <c r="O175" s="48"/>
    </row>
    <row r="176" spans="1:15">
      <c r="A176" s="12">
        <v>42898</v>
      </c>
      <c r="B176">
        <f t="shared" si="6"/>
        <v>6</v>
      </c>
      <c r="C176">
        <f t="shared" si="7"/>
        <v>2017</v>
      </c>
      <c r="D176" s="29">
        <v>8.94</v>
      </c>
      <c r="E176" s="28">
        <v>56.5</v>
      </c>
      <c r="F176" s="29">
        <v>5.7519999999999998</v>
      </c>
      <c r="G176" s="29">
        <v>1.8879999999999999</v>
      </c>
      <c r="H176" s="8" t="s">
        <v>35</v>
      </c>
      <c r="I176" t="str">
        <f t="shared" si="8"/>
        <v>Mon</v>
      </c>
      <c r="J176" s="52"/>
      <c r="K176" s="52"/>
      <c r="L176" s="51"/>
      <c r="M176" s="51"/>
      <c r="N176" s="51"/>
      <c r="O176" s="51"/>
    </row>
    <row r="177" spans="1:15">
      <c r="A177" s="12">
        <v>42899</v>
      </c>
      <c r="B177">
        <f t="shared" si="6"/>
        <v>6</v>
      </c>
      <c r="C177">
        <f t="shared" si="7"/>
        <v>2017</v>
      </c>
      <c r="D177" s="29">
        <v>8.7200000000000006</v>
      </c>
      <c r="E177" s="28">
        <v>57</v>
      </c>
      <c r="F177" s="29">
        <v>5.6589999999999998</v>
      </c>
      <c r="G177" s="29">
        <v>1.877</v>
      </c>
      <c r="H177" s="8" t="s">
        <v>35</v>
      </c>
      <c r="I177" t="str">
        <f t="shared" si="8"/>
        <v>Tue</v>
      </c>
      <c r="J177" s="49"/>
      <c r="K177" s="49"/>
      <c r="L177" s="48"/>
      <c r="M177" s="48"/>
      <c r="N177" s="48"/>
      <c r="O177" s="48"/>
    </row>
    <row r="178" spans="1:15">
      <c r="A178" s="12">
        <v>42900</v>
      </c>
      <c r="B178">
        <f t="shared" si="6"/>
        <v>6</v>
      </c>
      <c r="C178">
        <f t="shared" si="7"/>
        <v>2017</v>
      </c>
      <c r="D178" s="29">
        <v>8.8149999999999995</v>
      </c>
      <c r="E178" s="28">
        <v>56.75</v>
      </c>
      <c r="F178" s="29">
        <v>5.6844999999999999</v>
      </c>
      <c r="G178" s="29">
        <v>1.8865000000000001</v>
      </c>
      <c r="H178" s="8" t="s">
        <v>35</v>
      </c>
      <c r="I178" t="str">
        <f t="shared" si="8"/>
        <v>Wed</v>
      </c>
      <c r="J178" s="52">
        <v>26.25</v>
      </c>
      <c r="K178" s="52">
        <v>27.45</v>
      </c>
      <c r="L178" s="51">
        <f>J178/$R$2</f>
        <v>57.87139102982416</v>
      </c>
      <c r="M178" s="51">
        <f>K178/$R$2</f>
        <v>60.516940334044691</v>
      </c>
      <c r="N178" s="51"/>
      <c r="O178" s="51"/>
    </row>
    <row r="179" spans="1:15">
      <c r="A179" s="12">
        <v>42901</v>
      </c>
      <c r="B179">
        <f t="shared" si="6"/>
        <v>6</v>
      </c>
      <c r="C179">
        <f t="shared" si="7"/>
        <v>2017</v>
      </c>
      <c r="D179" s="29">
        <v>8.83</v>
      </c>
      <c r="E179" s="28">
        <v>56.75</v>
      </c>
      <c r="F179" s="29">
        <v>5.6369999999999996</v>
      </c>
      <c r="G179" s="29">
        <v>1.8640000000000001</v>
      </c>
      <c r="H179" s="8" t="s">
        <v>35</v>
      </c>
      <c r="I179" t="str">
        <f t="shared" si="8"/>
        <v>Thu</v>
      </c>
      <c r="J179" s="49"/>
      <c r="K179" s="49"/>
      <c r="L179" s="48"/>
      <c r="M179" s="48"/>
      <c r="N179" s="48"/>
      <c r="O179" s="48"/>
    </row>
    <row r="180" spans="1:15">
      <c r="A180" s="12">
        <v>42902</v>
      </c>
      <c r="B180">
        <f t="shared" si="6"/>
        <v>6</v>
      </c>
      <c r="C180">
        <f t="shared" si="7"/>
        <v>2017</v>
      </c>
      <c r="D180" s="29">
        <v>8.9049999999999994</v>
      </c>
      <c r="E180" s="28">
        <v>58</v>
      </c>
      <c r="F180" s="29">
        <v>5.6555</v>
      </c>
      <c r="G180" s="29">
        <v>1.861</v>
      </c>
      <c r="H180" s="8" t="s">
        <v>35</v>
      </c>
      <c r="I180" t="str">
        <f t="shared" si="8"/>
        <v>Fri</v>
      </c>
      <c r="J180" s="52">
        <v>26.75</v>
      </c>
      <c r="K180" s="52">
        <v>27.7</v>
      </c>
      <c r="L180" s="51">
        <f>J180/$R$2</f>
        <v>58.973703239916048</v>
      </c>
      <c r="M180" s="51">
        <f>K180/$R$2</f>
        <v>61.068096439090638</v>
      </c>
      <c r="N180" s="51"/>
      <c r="O180" s="51"/>
    </row>
    <row r="181" spans="1:15">
      <c r="A181" s="12">
        <v>42905</v>
      </c>
      <c r="B181">
        <f t="shared" si="6"/>
        <v>6</v>
      </c>
      <c r="C181">
        <f t="shared" si="7"/>
        <v>2017</v>
      </c>
      <c r="D181" s="29">
        <v>8.8949999999999996</v>
      </c>
      <c r="E181" s="28">
        <v>58</v>
      </c>
      <c r="F181" s="29">
        <v>5.6870000000000003</v>
      </c>
      <c r="G181" s="29">
        <v>1.8614999999999999</v>
      </c>
      <c r="H181" s="8" t="s">
        <v>35</v>
      </c>
      <c r="I181" t="str">
        <f t="shared" si="8"/>
        <v>Mon</v>
      </c>
      <c r="J181" s="49"/>
      <c r="K181" s="49"/>
      <c r="L181" s="48"/>
      <c r="M181" s="48"/>
      <c r="N181" s="48"/>
      <c r="O181" s="48"/>
    </row>
    <row r="182" spans="1:15">
      <c r="A182" s="12">
        <v>42906</v>
      </c>
      <c r="B182">
        <f t="shared" si="6"/>
        <v>6</v>
      </c>
      <c r="C182">
        <f t="shared" si="7"/>
        <v>2017</v>
      </c>
      <c r="D182" s="29">
        <v>8.98</v>
      </c>
      <c r="E182" s="28">
        <v>58.5</v>
      </c>
      <c r="F182" s="29">
        <v>5.6734999999999998</v>
      </c>
      <c r="G182" s="29">
        <v>1.889</v>
      </c>
      <c r="H182" s="8" t="s">
        <v>35</v>
      </c>
      <c r="I182" t="str">
        <f t="shared" si="8"/>
        <v>Tue</v>
      </c>
      <c r="J182" s="52"/>
      <c r="K182" s="52"/>
      <c r="L182" s="51"/>
      <c r="M182" s="51"/>
      <c r="N182" s="51"/>
      <c r="O182" s="51"/>
    </row>
    <row r="183" spans="1:15">
      <c r="A183" s="12">
        <v>42907</v>
      </c>
      <c r="B183">
        <f t="shared" si="6"/>
        <v>6</v>
      </c>
      <c r="C183">
        <f t="shared" si="7"/>
        <v>2017</v>
      </c>
      <c r="D183" s="29">
        <v>8.89</v>
      </c>
      <c r="E183" s="28">
        <v>58.5</v>
      </c>
      <c r="F183" s="29">
        <v>5.65</v>
      </c>
      <c r="G183" s="29">
        <v>1.8654999999999999</v>
      </c>
      <c r="H183" s="8" t="s">
        <v>35</v>
      </c>
      <c r="I183" t="str">
        <f t="shared" si="8"/>
        <v>Wed</v>
      </c>
      <c r="J183" s="49">
        <v>27</v>
      </c>
      <c r="K183" s="49">
        <v>28</v>
      </c>
      <c r="L183" s="48">
        <f>J183/$R$2</f>
        <v>59.524859344961996</v>
      </c>
      <c r="M183" s="48">
        <f>K183/$R$2</f>
        <v>61.729483765145773</v>
      </c>
      <c r="N183" s="48"/>
      <c r="O183" s="48"/>
    </row>
    <row r="184" spans="1:15">
      <c r="A184" s="12">
        <v>42908</v>
      </c>
      <c r="B184">
        <f t="shared" si="6"/>
        <v>6</v>
      </c>
      <c r="C184">
        <f t="shared" si="7"/>
        <v>2017</v>
      </c>
      <c r="D184" s="29">
        <v>8.91</v>
      </c>
      <c r="E184" s="28">
        <v>58.005000000000003</v>
      </c>
      <c r="F184" s="29">
        <v>5.7359999999999998</v>
      </c>
      <c r="G184" s="29">
        <v>1.8720000000000001</v>
      </c>
      <c r="H184" s="8" t="s">
        <v>35</v>
      </c>
      <c r="I184" t="str">
        <f t="shared" si="8"/>
        <v>Thu</v>
      </c>
      <c r="J184" s="52"/>
      <c r="K184" s="52"/>
      <c r="L184" s="51"/>
      <c r="M184" s="51"/>
      <c r="N184" s="51"/>
      <c r="O184" s="51"/>
    </row>
    <row r="185" spans="1:15">
      <c r="A185" s="12">
        <v>42909</v>
      </c>
      <c r="B185">
        <f t="shared" si="6"/>
        <v>6</v>
      </c>
      <c r="C185">
        <f t="shared" si="7"/>
        <v>2017</v>
      </c>
      <c r="D185" s="29">
        <v>9.17</v>
      </c>
      <c r="E185" s="28">
        <v>58.5</v>
      </c>
      <c r="F185" s="29">
        <v>5.774</v>
      </c>
      <c r="G185" s="29">
        <v>1.8680000000000001</v>
      </c>
      <c r="H185" s="8" t="s">
        <v>35</v>
      </c>
      <c r="I185" t="str">
        <f t="shared" si="8"/>
        <v>Fri</v>
      </c>
      <c r="J185" s="49">
        <v>27.1</v>
      </c>
      <c r="K185" s="49">
        <v>28.15</v>
      </c>
      <c r="L185" s="48">
        <f>J185/$R$2</f>
        <v>59.745321786980377</v>
      </c>
      <c r="M185" s="48">
        <f>K185/$R$2</f>
        <v>62.060177428173333</v>
      </c>
      <c r="N185" s="48"/>
      <c r="O185" s="48"/>
    </row>
    <row r="186" spans="1:15">
      <c r="A186" s="12">
        <v>42912</v>
      </c>
      <c r="B186">
        <f t="shared" si="6"/>
        <v>6</v>
      </c>
      <c r="C186">
        <f t="shared" si="7"/>
        <v>2017</v>
      </c>
      <c r="D186" s="29">
        <v>9.0399999999999991</v>
      </c>
      <c r="E186" s="28">
        <v>59</v>
      </c>
      <c r="F186" s="29">
        <v>5.7709999999999999</v>
      </c>
      <c r="G186" s="29">
        <v>1.855</v>
      </c>
      <c r="H186" s="8" t="s">
        <v>35</v>
      </c>
      <c r="I186" t="str">
        <f t="shared" si="8"/>
        <v>Mon</v>
      </c>
      <c r="J186" s="52"/>
      <c r="K186" s="52"/>
      <c r="L186" s="51"/>
      <c r="M186" s="51"/>
      <c r="N186" s="51"/>
      <c r="O186" s="51"/>
    </row>
    <row r="187" spans="1:15">
      <c r="A187" s="12">
        <v>42913</v>
      </c>
      <c r="B187">
        <f t="shared" si="6"/>
        <v>6</v>
      </c>
      <c r="C187">
        <f t="shared" si="7"/>
        <v>2017</v>
      </c>
      <c r="D187" s="29">
        <v>9.06</v>
      </c>
      <c r="E187" s="28">
        <v>59.5</v>
      </c>
      <c r="F187" s="29">
        <v>5.7889999999999997</v>
      </c>
      <c r="G187" s="29">
        <v>1.8614999999999999</v>
      </c>
      <c r="H187" s="8" t="s">
        <v>35</v>
      </c>
      <c r="I187" t="str">
        <f t="shared" si="8"/>
        <v>Tue</v>
      </c>
      <c r="J187" s="49"/>
      <c r="K187" s="49"/>
      <c r="L187" s="48"/>
      <c r="M187" s="48"/>
      <c r="N187" s="48"/>
      <c r="O187" s="48"/>
    </row>
    <row r="188" spans="1:15">
      <c r="A188" s="12">
        <v>42914</v>
      </c>
      <c r="B188">
        <f t="shared" si="6"/>
        <v>6</v>
      </c>
      <c r="C188">
        <f t="shared" si="7"/>
        <v>2017</v>
      </c>
      <c r="D188" s="29">
        <v>9.125</v>
      </c>
      <c r="E188" s="28">
        <v>59.5</v>
      </c>
      <c r="F188" s="29">
        <v>5.8220000000000001</v>
      </c>
      <c r="G188" s="29">
        <v>1.8859999999999999</v>
      </c>
      <c r="H188" s="8" t="s">
        <v>35</v>
      </c>
      <c r="I188" t="str">
        <f t="shared" si="8"/>
        <v>Wed</v>
      </c>
      <c r="J188" s="52">
        <v>27.5</v>
      </c>
      <c r="K188" s="52">
        <v>28.2</v>
      </c>
      <c r="L188" s="51">
        <f>J188/$R$2</f>
        <v>60.627171555053884</v>
      </c>
      <c r="M188" s="51">
        <f>K188/$R$2</f>
        <v>62.170408649182527</v>
      </c>
      <c r="N188" s="51"/>
      <c r="O188" s="51"/>
    </row>
    <row r="189" spans="1:15">
      <c r="A189" s="12">
        <v>42915</v>
      </c>
      <c r="B189">
        <f t="shared" si="6"/>
        <v>6</v>
      </c>
      <c r="C189">
        <f t="shared" si="7"/>
        <v>2017</v>
      </c>
      <c r="D189" s="29">
        <v>9.2750000000000004</v>
      </c>
      <c r="E189" s="28">
        <v>60</v>
      </c>
      <c r="F189" s="29">
        <v>5.9055</v>
      </c>
      <c r="G189" s="29">
        <v>1.8975</v>
      </c>
      <c r="H189" s="8" t="s">
        <v>35</v>
      </c>
      <c r="I189" t="str">
        <f t="shared" si="8"/>
        <v>Thu</v>
      </c>
      <c r="J189" s="49"/>
      <c r="K189" s="49"/>
      <c r="L189" s="48"/>
      <c r="M189" s="48"/>
      <c r="N189" s="48"/>
      <c r="O189" s="48"/>
    </row>
    <row r="190" spans="1:15">
      <c r="A190" s="12">
        <v>42916</v>
      </c>
      <c r="B190">
        <f t="shared" si="6"/>
        <v>6</v>
      </c>
      <c r="C190">
        <f t="shared" si="7"/>
        <v>2017</v>
      </c>
      <c r="D190" s="29">
        <v>9.2799999999999994</v>
      </c>
      <c r="E190" s="28">
        <v>60</v>
      </c>
      <c r="F190" s="29">
        <v>5.9074999999999998</v>
      </c>
      <c r="G190" s="29">
        <v>1.9085000000000001</v>
      </c>
      <c r="H190" s="8" t="s">
        <v>35</v>
      </c>
      <c r="I190" t="str">
        <f t="shared" si="8"/>
        <v>Fri</v>
      </c>
      <c r="J190" s="52">
        <v>27.5</v>
      </c>
      <c r="K190" s="52">
        <v>29</v>
      </c>
      <c r="L190" s="51">
        <f>J190/$R$2</f>
        <v>60.627171555053884</v>
      </c>
      <c r="M190" s="51">
        <f>K190/$R$2</f>
        <v>63.934108185329549</v>
      </c>
      <c r="N190" s="51"/>
      <c r="O190" s="51"/>
    </row>
    <row r="191" spans="1:15">
      <c r="A191" s="12">
        <v>42919</v>
      </c>
      <c r="B191">
        <f t="shared" si="6"/>
        <v>7</v>
      </c>
      <c r="C191">
        <f t="shared" si="7"/>
        <v>2017</v>
      </c>
      <c r="D191" s="29">
        <v>9.3699999999999992</v>
      </c>
      <c r="E191" s="28">
        <v>59.5</v>
      </c>
      <c r="F191" s="29">
        <v>5.8940000000000001</v>
      </c>
      <c r="G191" s="29">
        <v>1.9175</v>
      </c>
      <c r="H191" s="8" t="s">
        <v>35</v>
      </c>
      <c r="I191" t="str">
        <f t="shared" si="8"/>
        <v>Mon</v>
      </c>
      <c r="J191" s="49"/>
      <c r="K191" s="49"/>
      <c r="L191" s="48"/>
      <c r="M191" s="48"/>
      <c r="N191" s="48"/>
      <c r="O191" s="48"/>
    </row>
    <row r="192" spans="1:15">
      <c r="A192" s="12">
        <v>42920</v>
      </c>
      <c r="B192">
        <f t="shared" si="6"/>
        <v>7</v>
      </c>
      <c r="C192">
        <f t="shared" si="7"/>
        <v>2017</v>
      </c>
      <c r="D192" s="29">
        <v>9.125</v>
      </c>
      <c r="E192" s="28">
        <v>58.75</v>
      </c>
      <c r="F192" s="29">
        <v>5.8470000000000004</v>
      </c>
      <c r="G192" s="29">
        <v>1.9035</v>
      </c>
      <c r="H192" s="8" t="s">
        <v>35</v>
      </c>
      <c r="I192" t="str">
        <f t="shared" si="8"/>
        <v>Tue</v>
      </c>
      <c r="J192" s="52"/>
      <c r="K192" s="52"/>
      <c r="L192" s="51"/>
      <c r="M192" s="51"/>
      <c r="N192" s="51"/>
      <c r="O192" s="51"/>
    </row>
    <row r="193" spans="1:15">
      <c r="A193" s="12">
        <v>42921</v>
      </c>
      <c r="B193">
        <f t="shared" si="6"/>
        <v>7</v>
      </c>
      <c r="C193">
        <f t="shared" si="7"/>
        <v>2017</v>
      </c>
      <c r="D193" s="29">
        <v>9.0649999999999995</v>
      </c>
      <c r="E193" s="28">
        <v>59</v>
      </c>
      <c r="F193" s="29">
        <v>5.8179999999999996</v>
      </c>
      <c r="G193" s="29">
        <v>1.913</v>
      </c>
      <c r="H193" s="8" t="s">
        <v>35</v>
      </c>
      <c r="I193" t="str">
        <f t="shared" si="8"/>
        <v>Wed</v>
      </c>
      <c r="J193" s="49">
        <v>27.5</v>
      </c>
      <c r="K193" s="49">
        <v>29</v>
      </c>
      <c r="L193" s="48">
        <f>J193/$R$2</f>
        <v>60.627171555053884</v>
      </c>
      <c r="M193" s="48">
        <f>K193/$R$2</f>
        <v>63.934108185329549</v>
      </c>
      <c r="N193" s="48"/>
      <c r="O193" s="48"/>
    </row>
    <row r="194" spans="1:15">
      <c r="A194" s="12">
        <v>42922</v>
      </c>
      <c r="B194">
        <f t="shared" si="6"/>
        <v>7</v>
      </c>
      <c r="C194">
        <f t="shared" si="7"/>
        <v>2017</v>
      </c>
      <c r="D194" s="29">
        <v>9.09</v>
      </c>
      <c r="E194" s="28">
        <v>61.5</v>
      </c>
      <c r="F194" s="29">
        <v>5.8285</v>
      </c>
      <c r="G194" s="29">
        <v>1.9255</v>
      </c>
      <c r="H194" s="8" t="s">
        <v>35</v>
      </c>
      <c r="I194" t="str">
        <f t="shared" si="8"/>
        <v>Thu</v>
      </c>
      <c r="J194" s="52"/>
      <c r="K194" s="52"/>
      <c r="L194" s="51"/>
      <c r="M194" s="51"/>
      <c r="N194" s="51"/>
      <c r="O194" s="51"/>
    </row>
    <row r="195" spans="1:15">
      <c r="A195" s="12">
        <v>42923</v>
      </c>
      <c r="B195">
        <f t="shared" ref="B195:B258" si="9">MONTH(A195)</f>
        <v>7</v>
      </c>
      <c r="C195">
        <f t="shared" ref="C195:C258" si="10">YEAR(A195)</f>
        <v>2017</v>
      </c>
      <c r="D195" s="29">
        <v>8.9499999999999993</v>
      </c>
      <c r="E195" s="28">
        <v>60</v>
      </c>
      <c r="F195" s="29">
        <v>5.8090000000000002</v>
      </c>
      <c r="G195" s="29">
        <v>1.92</v>
      </c>
      <c r="H195" s="8" t="s">
        <v>35</v>
      </c>
      <c r="I195" t="str">
        <f t="shared" ref="I195:I258" si="11">TEXT($A195,"ddd")</f>
        <v>Fri</v>
      </c>
      <c r="J195" s="49">
        <v>27.75</v>
      </c>
      <c r="K195" s="49">
        <v>29</v>
      </c>
      <c r="L195" s="48">
        <f>J195/$R$2</f>
        <v>61.178327660099825</v>
      </c>
      <c r="M195" s="48">
        <f>K195/$R$2</f>
        <v>63.934108185329549</v>
      </c>
      <c r="N195" s="48"/>
      <c r="O195" s="48"/>
    </row>
    <row r="196" spans="1:15">
      <c r="A196" s="12">
        <v>42926</v>
      </c>
      <c r="B196">
        <f t="shared" si="9"/>
        <v>7</v>
      </c>
      <c r="C196">
        <f t="shared" si="10"/>
        <v>2017</v>
      </c>
      <c r="D196" s="29">
        <v>8.8849999999999998</v>
      </c>
      <c r="E196" s="28">
        <v>60</v>
      </c>
      <c r="F196" s="29">
        <v>5.78</v>
      </c>
      <c r="G196" s="29">
        <v>1.9139999999999999</v>
      </c>
      <c r="H196" s="8" t="s">
        <v>35</v>
      </c>
      <c r="I196" t="str">
        <f t="shared" si="11"/>
        <v>Mon</v>
      </c>
      <c r="J196" s="52"/>
      <c r="K196" s="52"/>
      <c r="L196" s="51"/>
      <c r="M196" s="51"/>
      <c r="N196" s="51"/>
      <c r="O196" s="51"/>
    </row>
    <row r="197" spans="1:15">
      <c r="A197" s="12">
        <v>42927</v>
      </c>
      <c r="B197">
        <f t="shared" si="9"/>
        <v>7</v>
      </c>
      <c r="C197">
        <f t="shared" si="10"/>
        <v>2017</v>
      </c>
      <c r="D197" s="29">
        <v>8.98</v>
      </c>
      <c r="E197" s="28">
        <v>60</v>
      </c>
      <c r="F197" s="29">
        <v>5.7949999999999999</v>
      </c>
      <c r="G197" s="29">
        <v>1.879</v>
      </c>
      <c r="H197" s="8" t="s">
        <v>35</v>
      </c>
      <c r="I197" t="str">
        <f t="shared" si="11"/>
        <v>Tue</v>
      </c>
      <c r="J197" s="49"/>
      <c r="K197" s="49"/>
      <c r="L197" s="48"/>
      <c r="M197" s="48"/>
      <c r="N197" s="48"/>
      <c r="O197" s="48"/>
    </row>
    <row r="198" spans="1:15">
      <c r="A198" s="12">
        <v>42928</v>
      </c>
      <c r="B198">
        <f t="shared" si="9"/>
        <v>7</v>
      </c>
      <c r="C198">
        <f t="shared" si="10"/>
        <v>2017</v>
      </c>
      <c r="D198" s="29">
        <v>9.2100000000000009</v>
      </c>
      <c r="E198" s="28">
        <v>59.5</v>
      </c>
      <c r="F198" s="29">
        <v>5.8825000000000003</v>
      </c>
      <c r="G198" s="29">
        <v>1.877</v>
      </c>
      <c r="H198" s="8" t="s">
        <v>35</v>
      </c>
      <c r="I198" t="str">
        <f t="shared" si="11"/>
        <v>Wed</v>
      </c>
      <c r="J198" s="52">
        <v>27.7</v>
      </c>
      <c r="K198" s="52">
        <v>29.2</v>
      </c>
      <c r="L198" s="51">
        <f>J198/$R$2</f>
        <v>61.068096439090638</v>
      </c>
      <c r="M198" s="51">
        <f>K198/$R$2</f>
        <v>64.375033069366296</v>
      </c>
      <c r="N198" s="51"/>
      <c r="O198" s="51"/>
    </row>
    <row r="199" spans="1:15">
      <c r="A199" s="12">
        <v>42929</v>
      </c>
      <c r="B199">
        <f t="shared" si="9"/>
        <v>7</v>
      </c>
      <c r="C199">
        <f t="shared" si="10"/>
        <v>2017</v>
      </c>
      <c r="D199" s="29">
        <v>9.1850000000000005</v>
      </c>
      <c r="E199" s="28">
        <v>59.5</v>
      </c>
      <c r="F199" s="29">
        <v>5.9020000000000001</v>
      </c>
      <c r="G199" s="29">
        <v>1.911</v>
      </c>
      <c r="H199" s="8" t="s">
        <v>35</v>
      </c>
      <c r="I199" t="str">
        <f t="shared" si="11"/>
        <v>Thu</v>
      </c>
      <c r="J199" s="49"/>
      <c r="K199" s="49"/>
      <c r="L199" s="48"/>
      <c r="M199" s="48"/>
      <c r="N199" s="48"/>
      <c r="O199" s="48"/>
    </row>
    <row r="200" spans="1:15">
      <c r="A200" s="12">
        <v>42930</v>
      </c>
      <c r="B200">
        <f t="shared" si="9"/>
        <v>7</v>
      </c>
      <c r="C200">
        <f t="shared" si="10"/>
        <v>2017</v>
      </c>
      <c r="D200" s="29">
        <v>9.3800000000000008</v>
      </c>
      <c r="E200" s="28">
        <v>59.5</v>
      </c>
      <c r="F200" s="29">
        <v>5.8579999999999997</v>
      </c>
      <c r="G200" s="29">
        <v>1.9039999999999999</v>
      </c>
      <c r="H200" s="8" t="s">
        <v>35</v>
      </c>
      <c r="I200" t="str">
        <f t="shared" si="11"/>
        <v>Fri</v>
      </c>
      <c r="J200" s="52">
        <v>27.7</v>
      </c>
      <c r="K200" s="52">
        <v>29.2</v>
      </c>
      <c r="L200" s="51">
        <f>J200/$R$2</f>
        <v>61.068096439090638</v>
      </c>
      <c r="M200" s="51">
        <f>K200/$R$2</f>
        <v>64.375033069366296</v>
      </c>
      <c r="N200" s="51"/>
      <c r="O200" s="51"/>
    </row>
    <row r="201" spans="1:15">
      <c r="A201" s="12">
        <v>42933</v>
      </c>
      <c r="B201">
        <f t="shared" si="9"/>
        <v>7</v>
      </c>
      <c r="C201">
        <f t="shared" si="10"/>
        <v>2017</v>
      </c>
      <c r="D201" s="29">
        <v>9.58</v>
      </c>
      <c r="E201" s="28">
        <v>59</v>
      </c>
      <c r="F201" s="29">
        <v>5.9654999999999996</v>
      </c>
      <c r="G201" s="29">
        <v>1.901</v>
      </c>
      <c r="H201" s="8" t="s">
        <v>35</v>
      </c>
      <c r="I201" t="str">
        <f t="shared" si="11"/>
        <v>Mon</v>
      </c>
      <c r="J201" s="49"/>
      <c r="K201" s="49"/>
      <c r="L201" s="48"/>
      <c r="M201" s="48"/>
      <c r="N201" s="48"/>
      <c r="O201" s="48"/>
    </row>
    <row r="202" spans="1:15">
      <c r="A202" s="12">
        <v>42934</v>
      </c>
      <c r="B202">
        <f t="shared" si="9"/>
        <v>7</v>
      </c>
      <c r="C202">
        <f t="shared" si="10"/>
        <v>2017</v>
      </c>
      <c r="D202" s="29">
        <v>9.5950000000000006</v>
      </c>
      <c r="E202" s="28">
        <v>58.5</v>
      </c>
      <c r="F202" s="29">
        <v>5.9405000000000001</v>
      </c>
      <c r="G202" s="29">
        <v>1.887</v>
      </c>
      <c r="H202" s="8" t="s">
        <v>35</v>
      </c>
      <c r="I202" t="str">
        <f t="shared" si="11"/>
        <v>Tue</v>
      </c>
      <c r="J202" s="52"/>
      <c r="K202" s="52"/>
      <c r="L202" s="51"/>
      <c r="M202" s="51"/>
      <c r="N202" s="51"/>
      <c r="O202" s="51"/>
    </row>
    <row r="203" spans="1:15">
      <c r="A203" s="12">
        <v>42935</v>
      </c>
      <c r="B203">
        <f t="shared" si="9"/>
        <v>7</v>
      </c>
      <c r="C203">
        <f t="shared" si="10"/>
        <v>2017</v>
      </c>
      <c r="D203" s="29">
        <v>9.7200000000000006</v>
      </c>
      <c r="E203" s="28">
        <v>59</v>
      </c>
      <c r="F203" s="29">
        <v>5.9560000000000004</v>
      </c>
      <c r="G203" s="29">
        <v>1.907</v>
      </c>
      <c r="H203" s="8" t="s">
        <v>35</v>
      </c>
      <c r="I203" t="str">
        <f t="shared" si="11"/>
        <v>Wed</v>
      </c>
      <c r="J203" s="49">
        <v>27.7</v>
      </c>
      <c r="K203" s="49">
        <v>29.4</v>
      </c>
      <c r="L203" s="48">
        <f>J203/$R$2</f>
        <v>61.068096439090638</v>
      </c>
      <c r="M203" s="48">
        <f>K203/$R$2</f>
        <v>64.815957953403057</v>
      </c>
      <c r="N203" s="48"/>
      <c r="O203" s="48"/>
    </row>
    <row r="204" spans="1:15">
      <c r="A204" s="12">
        <v>42936</v>
      </c>
      <c r="B204">
        <f t="shared" si="9"/>
        <v>7</v>
      </c>
      <c r="C204">
        <f t="shared" si="10"/>
        <v>2017</v>
      </c>
      <c r="D204" s="29">
        <v>9.5399999999999991</v>
      </c>
      <c r="E204" s="28">
        <v>59</v>
      </c>
      <c r="F204" s="29">
        <v>5.93</v>
      </c>
      <c r="G204" s="29">
        <v>1.8979999999999999</v>
      </c>
      <c r="H204" s="8" t="s">
        <v>35</v>
      </c>
      <c r="I204" t="str">
        <f t="shared" si="11"/>
        <v>Thu</v>
      </c>
      <c r="J204" s="52"/>
      <c r="K204" s="52"/>
      <c r="L204" s="51"/>
      <c r="M204" s="51"/>
      <c r="N204" s="51"/>
      <c r="O204" s="51"/>
    </row>
    <row r="205" spans="1:15">
      <c r="A205" s="12">
        <v>42937</v>
      </c>
      <c r="B205">
        <f t="shared" si="9"/>
        <v>7</v>
      </c>
      <c r="C205">
        <f t="shared" si="10"/>
        <v>2017</v>
      </c>
      <c r="D205" s="29">
        <v>9.56</v>
      </c>
      <c r="E205" s="28">
        <v>58.5</v>
      </c>
      <c r="F205" s="29">
        <v>6.0015000000000001</v>
      </c>
      <c r="G205" s="29">
        <v>1.901</v>
      </c>
      <c r="H205" s="8" t="s">
        <v>35</v>
      </c>
      <c r="I205" t="str">
        <f t="shared" si="11"/>
        <v>Fri</v>
      </c>
      <c r="J205" s="49">
        <v>27.7</v>
      </c>
      <c r="K205" s="49">
        <v>29.15</v>
      </c>
      <c r="L205" s="48">
        <f>J205/$R$2</f>
        <v>61.068096439090638</v>
      </c>
      <c r="M205" s="48">
        <f>K205/$R$2</f>
        <v>64.264801848357109</v>
      </c>
      <c r="N205" s="48"/>
      <c r="O205" s="48"/>
    </row>
    <row r="206" spans="1:15">
      <c r="A206" s="12">
        <v>42940</v>
      </c>
      <c r="B206">
        <f t="shared" si="9"/>
        <v>7</v>
      </c>
      <c r="C206">
        <f t="shared" si="10"/>
        <v>2017</v>
      </c>
      <c r="D206" s="29">
        <v>9.56</v>
      </c>
      <c r="E206" s="28">
        <v>58.5</v>
      </c>
      <c r="F206" s="29">
        <v>6</v>
      </c>
      <c r="G206" s="29">
        <v>1.89</v>
      </c>
      <c r="H206" s="8" t="s">
        <v>35</v>
      </c>
      <c r="I206" t="str">
        <f t="shared" si="11"/>
        <v>Mon</v>
      </c>
      <c r="J206" s="52"/>
      <c r="K206" s="52"/>
      <c r="L206" s="51"/>
      <c r="M206" s="51"/>
      <c r="N206" s="51"/>
      <c r="O206" s="51"/>
    </row>
    <row r="207" spans="1:15">
      <c r="A207" s="12">
        <v>42941</v>
      </c>
      <c r="B207">
        <f t="shared" si="9"/>
        <v>7</v>
      </c>
      <c r="C207">
        <f t="shared" si="10"/>
        <v>2017</v>
      </c>
      <c r="D207" s="29">
        <v>9.8849999999999998</v>
      </c>
      <c r="E207" s="28">
        <v>57.5</v>
      </c>
      <c r="F207" s="29">
        <v>6.15</v>
      </c>
      <c r="G207" s="29">
        <v>1.8965000000000001</v>
      </c>
      <c r="H207" s="8" t="s">
        <v>35</v>
      </c>
      <c r="I207" t="str">
        <f t="shared" si="11"/>
        <v>Tue</v>
      </c>
      <c r="J207" s="49"/>
      <c r="K207" s="49"/>
      <c r="L207" s="48"/>
      <c r="M207" s="48"/>
      <c r="N207" s="48"/>
      <c r="O207" s="48"/>
    </row>
    <row r="208" spans="1:15">
      <c r="A208" s="12">
        <v>42942</v>
      </c>
      <c r="B208">
        <f t="shared" si="9"/>
        <v>7</v>
      </c>
      <c r="C208">
        <f t="shared" si="10"/>
        <v>2017</v>
      </c>
      <c r="D208" s="29">
        <v>9.9149999999999991</v>
      </c>
      <c r="E208" s="28">
        <v>57.5</v>
      </c>
      <c r="F208" s="29">
        <v>6.2380000000000004</v>
      </c>
      <c r="G208" s="29">
        <v>1.9119999999999999</v>
      </c>
      <c r="H208" s="8" t="s">
        <v>35</v>
      </c>
      <c r="I208" t="str">
        <f t="shared" si="11"/>
        <v>Wed</v>
      </c>
      <c r="J208" s="52">
        <v>27.7</v>
      </c>
      <c r="K208" s="52">
        <v>29</v>
      </c>
      <c r="L208" s="51">
        <f>J208/$R$2</f>
        <v>61.068096439090638</v>
      </c>
      <c r="M208" s="51">
        <f>K208/$R$2</f>
        <v>63.934108185329549</v>
      </c>
      <c r="N208" s="51"/>
      <c r="O208" s="51"/>
    </row>
    <row r="209" spans="1:15">
      <c r="A209" s="12">
        <v>42943</v>
      </c>
      <c r="B209">
        <f t="shared" si="9"/>
        <v>7</v>
      </c>
      <c r="C209">
        <f t="shared" si="10"/>
        <v>2017</v>
      </c>
      <c r="D209" s="29">
        <v>10.105</v>
      </c>
      <c r="E209" s="28">
        <v>57.5</v>
      </c>
      <c r="F209" s="29">
        <v>6.3250000000000002</v>
      </c>
      <c r="G209" s="29">
        <v>1.923</v>
      </c>
      <c r="H209" s="8" t="s">
        <v>35</v>
      </c>
      <c r="I209" t="str">
        <f t="shared" si="11"/>
        <v>Thu</v>
      </c>
      <c r="J209" s="49"/>
      <c r="K209" s="49"/>
      <c r="L209" s="48"/>
      <c r="M209" s="48"/>
      <c r="N209" s="48"/>
      <c r="O209" s="48"/>
    </row>
    <row r="210" spans="1:15">
      <c r="A210" s="12">
        <v>42944</v>
      </c>
      <c r="B210">
        <f t="shared" si="9"/>
        <v>7</v>
      </c>
      <c r="C210">
        <f t="shared" si="10"/>
        <v>2017</v>
      </c>
      <c r="D210" s="29">
        <v>10.18</v>
      </c>
      <c r="E210" s="28">
        <v>57.5</v>
      </c>
      <c r="F210" s="29">
        <v>6.2830000000000004</v>
      </c>
      <c r="G210" s="29">
        <v>1.8919999999999999</v>
      </c>
      <c r="H210" s="8" t="s">
        <v>35</v>
      </c>
      <c r="I210" t="str">
        <f t="shared" si="11"/>
        <v>Fri</v>
      </c>
      <c r="J210" s="52">
        <v>27.7</v>
      </c>
      <c r="K210" s="52">
        <v>29</v>
      </c>
      <c r="L210" s="51">
        <f>J210/$R$2</f>
        <v>61.068096439090638</v>
      </c>
      <c r="M210" s="51">
        <f>K210/$R$2</f>
        <v>63.934108185329549</v>
      </c>
      <c r="N210" s="51"/>
      <c r="O210" s="51"/>
    </row>
    <row r="211" spans="1:15">
      <c r="A211" s="12">
        <v>42947</v>
      </c>
      <c r="B211">
        <f t="shared" si="9"/>
        <v>7</v>
      </c>
      <c r="C211">
        <f t="shared" si="10"/>
        <v>2017</v>
      </c>
      <c r="D211" s="29">
        <v>10.234999999999999</v>
      </c>
      <c r="E211" s="28">
        <v>57.5</v>
      </c>
      <c r="F211" s="29">
        <v>6.3470000000000004</v>
      </c>
      <c r="G211" s="29">
        <v>1.9039999999999999</v>
      </c>
      <c r="H211" s="8" t="s">
        <v>35</v>
      </c>
      <c r="I211" t="str">
        <f t="shared" si="11"/>
        <v>Mon</v>
      </c>
      <c r="J211" s="49"/>
      <c r="K211" s="49"/>
      <c r="L211" s="48"/>
      <c r="M211" s="48"/>
      <c r="N211" s="48"/>
      <c r="O211" s="48"/>
    </row>
    <row r="212" spans="1:15">
      <c r="A212" s="12">
        <v>42948</v>
      </c>
      <c r="B212">
        <f t="shared" si="9"/>
        <v>8</v>
      </c>
      <c r="C212">
        <f t="shared" si="10"/>
        <v>2017</v>
      </c>
      <c r="D212" s="29">
        <v>10.154999999999999</v>
      </c>
      <c r="E212" s="28">
        <v>57.5</v>
      </c>
      <c r="F212" s="29">
        <v>6.3005000000000004</v>
      </c>
      <c r="G212" s="29">
        <v>1.887</v>
      </c>
      <c r="H212" s="8" t="s">
        <v>35</v>
      </c>
      <c r="I212" t="str">
        <f t="shared" si="11"/>
        <v>Tue</v>
      </c>
      <c r="J212" s="52"/>
      <c r="K212" s="52"/>
      <c r="L212" s="51"/>
      <c r="M212" s="51"/>
      <c r="N212" s="51"/>
      <c r="O212" s="51"/>
    </row>
    <row r="213" spans="1:15">
      <c r="A213" s="12">
        <v>42949</v>
      </c>
      <c r="B213">
        <f t="shared" si="9"/>
        <v>8</v>
      </c>
      <c r="C213">
        <f t="shared" si="10"/>
        <v>2017</v>
      </c>
      <c r="D213" s="29">
        <v>10.205</v>
      </c>
      <c r="E213" s="28">
        <v>50.5</v>
      </c>
      <c r="F213" s="29">
        <v>6.3</v>
      </c>
      <c r="G213" s="29">
        <v>1.9039999999999999</v>
      </c>
      <c r="H213" s="8" t="s">
        <v>35</v>
      </c>
      <c r="I213" t="str">
        <f t="shared" si="11"/>
        <v>Wed</v>
      </c>
      <c r="J213" s="49">
        <v>28.25</v>
      </c>
      <c r="K213" s="49">
        <v>29.75</v>
      </c>
      <c r="L213" s="48">
        <f>J213/$R$2</f>
        <v>62.280639870191713</v>
      </c>
      <c r="M213" s="48">
        <f>K213/$R$2</f>
        <v>65.587576500467378</v>
      </c>
      <c r="N213" s="48"/>
      <c r="O213" s="48"/>
    </row>
    <row r="214" spans="1:15">
      <c r="A214" s="12">
        <v>42950</v>
      </c>
      <c r="B214">
        <f t="shared" si="9"/>
        <v>8</v>
      </c>
      <c r="C214">
        <f t="shared" si="10"/>
        <v>2017</v>
      </c>
      <c r="D214" s="29">
        <v>10.255000000000001</v>
      </c>
      <c r="E214" s="28">
        <v>58.5</v>
      </c>
      <c r="F214" s="29">
        <v>6.29</v>
      </c>
      <c r="G214" s="29">
        <v>1.8915</v>
      </c>
      <c r="H214" s="8" t="s">
        <v>35</v>
      </c>
      <c r="I214" t="str">
        <f t="shared" si="11"/>
        <v>Thu</v>
      </c>
      <c r="J214" s="52"/>
      <c r="K214" s="52"/>
      <c r="L214" s="51"/>
      <c r="M214" s="51"/>
      <c r="N214" s="51"/>
      <c r="O214" s="51"/>
    </row>
    <row r="215" spans="1:15">
      <c r="A215" s="12">
        <v>42951</v>
      </c>
      <c r="B215">
        <f t="shared" si="9"/>
        <v>8</v>
      </c>
      <c r="C215">
        <f t="shared" si="10"/>
        <v>2017</v>
      </c>
      <c r="D215" s="29">
        <v>10.335000000000001</v>
      </c>
      <c r="E215" s="28">
        <v>59</v>
      </c>
      <c r="F215" s="29">
        <v>6.33</v>
      </c>
      <c r="G215" s="29">
        <v>1.89</v>
      </c>
      <c r="H215" s="8" t="s">
        <v>35</v>
      </c>
      <c r="I215" t="str">
        <f t="shared" si="11"/>
        <v>Fri</v>
      </c>
      <c r="J215" s="49">
        <v>28.25</v>
      </c>
      <c r="K215" s="49">
        <v>29.75</v>
      </c>
      <c r="L215" s="48">
        <f>J215/$R$2</f>
        <v>62.280639870191713</v>
      </c>
      <c r="M215" s="48">
        <f>K215/$R$2</f>
        <v>65.587576500467378</v>
      </c>
      <c r="N215" s="48"/>
      <c r="O215" s="48"/>
    </row>
    <row r="216" spans="1:15">
      <c r="A216" s="12">
        <v>42954</v>
      </c>
      <c r="B216">
        <f t="shared" si="9"/>
        <v>8</v>
      </c>
      <c r="C216">
        <f t="shared" si="10"/>
        <v>2017</v>
      </c>
      <c r="D216" s="29">
        <v>10.31</v>
      </c>
      <c r="E216" s="28">
        <v>56.95</v>
      </c>
      <c r="F216" s="29">
        <v>6.3330000000000002</v>
      </c>
      <c r="G216" s="29">
        <v>1.92</v>
      </c>
      <c r="H216" s="8" t="s">
        <v>35</v>
      </c>
      <c r="I216" t="str">
        <f t="shared" si="11"/>
        <v>Mon</v>
      </c>
      <c r="J216" s="52"/>
      <c r="K216" s="52"/>
      <c r="L216" s="51"/>
      <c r="M216" s="51"/>
      <c r="N216" s="51"/>
      <c r="O216" s="51"/>
    </row>
    <row r="217" spans="1:15">
      <c r="A217" s="12">
        <v>42955</v>
      </c>
      <c r="B217">
        <f t="shared" si="9"/>
        <v>8</v>
      </c>
      <c r="C217">
        <f t="shared" si="10"/>
        <v>2017</v>
      </c>
      <c r="D217" s="29">
        <v>10.28</v>
      </c>
      <c r="E217" s="28">
        <v>57.5</v>
      </c>
      <c r="F217" s="29">
        <v>6.3639999999999999</v>
      </c>
      <c r="G217" s="29">
        <v>1.9810000000000001</v>
      </c>
      <c r="H217" s="8" t="s">
        <v>35</v>
      </c>
      <c r="I217" t="str">
        <f t="shared" si="11"/>
        <v>Tue</v>
      </c>
      <c r="J217" s="49"/>
      <c r="K217" s="49"/>
      <c r="L217" s="48"/>
      <c r="M217" s="48"/>
      <c r="N217" s="48"/>
      <c r="O217" s="48"/>
    </row>
    <row r="218" spans="1:15">
      <c r="A218" s="12">
        <v>42956</v>
      </c>
      <c r="B218">
        <f t="shared" si="9"/>
        <v>8</v>
      </c>
      <c r="C218">
        <f t="shared" si="10"/>
        <v>2017</v>
      </c>
      <c r="D218" s="29">
        <v>10.71</v>
      </c>
      <c r="E218" s="28">
        <v>57.5</v>
      </c>
      <c r="F218" s="29">
        <v>6.4649999999999999</v>
      </c>
      <c r="G218" s="29">
        <v>2.0179999999999998</v>
      </c>
      <c r="H218" s="8" t="s">
        <v>35</v>
      </c>
      <c r="I218" t="str">
        <f t="shared" si="11"/>
        <v>Wed</v>
      </c>
      <c r="J218" s="52">
        <v>28.25</v>
      </c>
      <c r="K218" s="52">
        <v>29.75</v>
      </c>
      <c r="L218" s="51">
        <f>J218/$R$2</f>
        <v>62.280639870191713</v>
      </c>
      <c r="M218" s="51">
        <f>K218/$R$2</f>
        <v>65.587576500467378</v>
      </c>
      <c r="N218" s="51"/>
      <c r="O218" s="51"/>
    </row>
    <row r="219" spans="1:15">
      <c r="A219" s="12">
        <v>42957</v>
      </c>
      <c r="B219">
        <f t="shared" si="9"/>
        <v>8</v>
      </c>
      <c r="C219">
        <f t="shared" si="10"/>
        <v>2017</v>
      </c>
      <c r="D219" s="29">
        <v>10.77</v>
      </c>
      <c r="E219" s="28">
        <v>57.5</v>
      </c>
      <c r="F219" s="29">
        <v>6.4165000000000001</v>
      </c>
      <c r="G219" s="29">
        <v>2.024</v>
      </c>
      <c r="H219" s="8" t="s">
        <v>35</v>
      </c>
      <c r="I219" t="str">
        <f t="shared" si="11"/>
        <v>Thu</v>
      </c>
      <c r="J219" s="49"/>
      <c r="K219" s="49"/>
      <c r="L219" s="48"/>
      <c r="M219" s="48"/>
      <c r="N219" s="48"/>
      <c r="O219" s="48"/>
    </row>
    <row r="220" spans="1:15">
      <c r="A220" s="12">
        <v>42958</v>
      </c>
      <c r="B220">
        <f t="shared" si="9"/>
        <v>8</v>
      </c>
      <c r="C220">
        <f t="shared" si="10"/>
        <v>2017</v>
      </c>
      <c r="D220" s="29">
        <v>10.59</v>
      </c>
      <c r="E220" s="28">
        <v>55.75</v>
      </c>
      <c r="F220" s="29">
        <v>6.3535000000000004</v>
      </c>
      <c r="G220" s="29">
        <v>2.0405000000000002</v>
      </c>
      <c r="H220" s="8" t="s">
        <v>35</v>
      </c>
      <c r="I220" t="str">
        <f t="shared" si="11"/>
        <v>Fri</v>
      </c>
      <c r="J220" s="52">
        <v>28.25</v>
      </c>
      <c r="K220" s="52">
        <v>29.75</v>
      </c>
      <c r="L220" s="51">
        <f>J220/$R$2</f>
        <v>62.280639870191713</v>
      </c>
      <c r="M220" s="51">
        <f>K220/$R$2</f>
        <v>65.587576500467378</v>
      </c>
      <c r="N220" s="51"/>
      <c r="O220" s="51"/>
    </row>
    <row r="221" spans="1:15">
      <c r="A221" s="12">
        <v>42961</v>
      </c>
      <c r="B221">
        <f t="shared" si="9"/>
        <v>8</v>
      </c>
      <c r="C221">
        <f t="shared" si="10"/>
        <v>2017</v>
      </c>
      <c r="D221" s="29">
        <v>10.51</v>
      </c>
      <c r="E221" s="28">
        <v>57</v>
      </c>
      <c r="F221" s="29">
        <v>6.351</v>
      </c>
      <c r="G221" s="29">
        <v>2.0299999999999998</v>
      </c>
      <c r="H221" s="8" t="s">
        <v>35</v>
      </c>
      <c r="I221" t="str">
        <f t="shared" si="11"/>
        <v>Mon</v>
      </c>
      <c r="J221" s="49"/>
      <c r="K221" s="49"/>
      <c r="L221" s="48"/>
      <c r="M221" s="48"/>
      <c r="N221" s="48"/>
      <c r="O221" s="48"/>
    </row>
    <row r="222" spans="1:15">
      <c r="A222" s="12">
        <v>42962</v>
      </c>
      <c r="B222">
        <f t="shared" si="9"/>
        <v>8</v>
      </c>
      <c r="C222">
        <f t="shared" si="10"/>
        <v>2017</v>
      </c>
      <c r="D222" s="29">
        <v>10.37</v>
      </c>
      <c r="E222" s="28">
        <v>57</v>
      </c>
      <c r="F222" s="29">
        <v>6.3819999999999997</v>
      </c>
      <c r="G222" s="29">
        <v>2.056</v>
      </c>
      <c r="H222" s="8" t="s">
        <v>35</v>
      </c>
      <c r="I222" t="str">
        <f t="shared" si="11"/>
        <v>Tue</v>
      </c>
      <c r="J222" s="52"/>
      <c r="K222" s="52"/>
      <c r="L222" s="51"/>
      <c r="M222" s="51"/>
      <c r="N222" s="51"/>
      <c r="O222" s="51"/>
    </row>
    <row r="223" spans="1:15">
      <c r="A223" s="12">
        <v>42963</v>
      </c>
      <c r="B223">
        <f t="shared" si="9"/>
        <v>8</v>
      </c>
      <c r="C223">
        <f t="shared" si="10"/>
        <v>2017</v>
      </c>
      <c r="D223" s="29">
        <v>10.56</v>
      </c>
      <c r="E223" s="28">
        <v>57</v>
      </c>
      <c r="F223" s="29">
        <v>6.4329999999999998</v>
      </c>
      <c r="G223" s="29">
        <v>2.0750000000000002</v>
      </c>
      <c r="H223" s="8" t="s">
        <v>35</v>
      </c>
      <c r="I223" t="str">
        <f t="shared" si="11"/>
        <v>Wed</v>
      </c>
      <c r="J223" s="49">
        <v>28.25</v>
      </c>
      <c r="K223" s="49">
        <v>29.75</v>
      </c>
      <c r="L223" s="48">
        <f>J223/$R$2</f>
        <v>62.280639870191713</v>
      </c>
      <c r="M223" s="48">
        <f>K223/$R$2</f>
        <v>65.587576500467378</v>
      </c>
      <c r="N223" s="48"/>
      <c r="O223" s="48"/>
    </row>
    <row r="224" spans="1:15">
      <c r="A224" s="12">
        <v>42964</v>
      </c>
      <c r="B224">
        <f t="shared" si="9"/>
        <v>8</v>
      </c>
      <c r="C224">
        <f t="shared" si="10"/>
        <v>2017</v>
      </c>
      <c r="D224" s="29">
        <v>10.71</v>
      </c>
      <c r="E224" s="28">
        <v>56</v>
      </c>
      <c r="F224" s="29">
        <v>6.46</v>
      </c>
      <c r="G224" s="29">
        <v>2.0954999999999999</v>
      </c>
      <c r="H224" s="8" t="s">
        <v>35</v>
      </c>
      <c r="I224" t="str">
        <f t="shared" si="11"/>
        <v>Thu</v>
      </c>
      <c r="J224" s="52"/>
      <c r="K224" s="52"/>
      <c r="L224" s="51"/>
      <c r="M224" s="51"/>
      <c r="N224" s="51"/>
      <c r="O224" s="51"/>
    </row>
    <row r="225" spans="1:15">
      <c r="A225" s="12">
        <v>42965</v>
      </c>
      <c r="B225">
        <f t="shared" si="9"/>
        <v>8</v>
      </c>
      <c r="C225">
        <f t="shared" si="10"/>
        <v>2017</v>
      </c>
      <c r="D225" s="29">
        <v>10.73</v>
      </c>
      <c r="E225" s="28">
        <v>58.5</v>
      </c>
      <c r="F225" s="29">
        <v>6.4530000000000003</v>
      </c>
      <c r="G225" s="29">
        <v>2.1044999999999998</v>
      </c>
      <c r="H225" s="8" t="s">
        <v>35</v>
      </c>
      <c r="I225" t="str">
        <f t="shared" si="11"/>
        <v>Fri</v>
      </c>
      <c r="J225" s="49">
        <v>28.25</v>
      </c>
      <c r="K225" s="49">
        <v>29.75</v>
      </c>
      <c r="L225" s="48">
        <f>J225/$R$2</f>
        <v>62.280639870191713</v>
      </c>
      <c r="M225" s="48">
        <f>K225/$R$2</f>
        <v>65.587576500467378</v>
      </c>
      <c r="N225" s="48"/>
      <c r="O225" s="48"/>
    </row>
    <row r="226" spans="1:15">
      <c r="A226" s="12">
        <v>42968</v>
      </c>
      <c r="B226">
        <f t="shared" si="9"/>
        <v>8</v>
      </c>
      <c r="C226">
        <f t="shared" si="10"/>
        <v>2017</v>
      </c>
      <c r="D226" s="29">
        <v>11.25</v>
      </c>
      <c r="E226" s="28">
        <v>60</v>
      </c>
      <c r="F226" s="29">
        <v>6.5145</v>
      </c>
      <c r="G226" s="29">
        <v>2.0844999999999998</v>
      </c>
      <c r="H226" s="8" t="s">
        <v>35</v>
      </c>
      <c r="I226" t="str">
        <f t="shared" si="11"/>
        <v>Mon</v>
      </c>
      <c r="J226" s="52"/>
      <c r="K226" s="52"/>
      <c r="L226" s="51"/>
      <c r="M226" s="51"/>
      <c r="N226" s="51"/>
      <c r="O226" s="51"/>
    </row>
    <row r="227" spans="1:15">
      <c r="A227" s="12">
        <v>42969</v>
      </c>
      <c r="B227">
        <f t="shared" si="9"/>
        <v>8</v>
      </c>
      <c r="C227">
        <f t="shared" si="10"/>
        <v>2017</v>
      </c>
      <c r="D227" s="29">
        <v>11.43</v>
      </c>
      <c r="E227" s="28">
        <v>60</v>
      </c>
      <c r="F227" s="29">
        <v>6.5839999999999996</v>
      </c>
      <c r="G227" s="29">
        <v>2.1044999999999998</v>
      </c>
      <c r="H227" s="8" t="s">
        <v>35</v>
      </c>
      <c r="I227" t="str">
        <f t="shared" si="11"/>
        <v>Tue</v>
      </c>
      <c r="J227" s="49"/>
      <c r="K227" s="49"/>
      <c r="L227" s="48"/>
      <c r="M227" s="48"/>
      <c r="N227" s="48"/>
      <c r="O227" s="48"/>
    </row>
    <row r="228" spans="1:15">
      <c r="A228" s="12">
        <v>42970</v>
      </c>
      <c r="B228">
        <f t="shared" si="9"/>
        <v>8</v>
      </c>
      <c r="C228">
        <f t="shared" si="10"/>
        <v>2017</v>
      </c>
      <c r="D228" s="29">
        <v>11.435</v>
      </c>
      <c r="E228" s="28">
        <v>60</v>
      </c>
      <c r="F228" s="29">
        <v>6.5549999999999997</v>
      </c>
      <c r="G228" s="29">
        <v>2.0825</v>
      </c>
      <c r="H228" s="8" t="s">
        <v>35</v>
      </c>
      <c r="I228" t="str">
        <f t="shared" si="11"/>
        <v>Wed</v>
      </c>
      <c r="J228" s="52">
        <v>27.85</v>
      </c>
      <c r="K228" s="52">
        <v>29.45</v>
      </c>
      <c r="L228" s="51">
        <f>J228/$R$2</f>
        <v>61.398790102118205</v>
      </c>
      <c r="M228" s="51">
        <f>K228/$R$2</f>
        <v>64.926189174412244</v>
      </c>
      <c r="N228" s="51"/>
      <c r="O228" s="51"/>
    </row>
    <row r="229" spans="1:15">
      <c r="A229" s="12">
        <v>42971</v>
      </c>
      <c r="B229">
        <f t="shared" si="9"/>
        <v>8</v>
      </c>
      <c r="C229">
        <f t="shared" si="10"/>
        <v>2017</v>
      </c>
      <c r="D229" s="29">
        <v>11.64</v>
      </c>
      <c r="E229" s="28">
        <v>60</v>
      </c>
      <c r="F229" s="29">
        <v>6.577</v>
      </c>
      <c r="G229" s="29">
        <v>2.105</v>
      </c>
      <c r="H229" s="8" t="s">
        <v>35</v>
      </c>
      <c r="I229" t="str">
        <f t="shared" si="11"/>
        <v>Thu</v>
      </c>
      <c r="J229" s="49"/>
      <c r="K229" s="49"/>
      <c r="L229" s="48"/>
      <c r="M229" s="48"/>
      <c r="N229" s="48"/>
      <c r="O229" s="48"/>
    </row>
    <row r="230" spans="1:15">
      <c r="A230" s="12">
        <v>42972</v>
      </c>
      <c r="B230">
        <f t="shared" si="9"/>
        <v>8</v>
      </c>
      <c r="C230">
        <f t="shared" si="10"/>
        <v>2017</v>
      </c>
      <c r="D230" s="29">
        <v>11.61</v>
      </c>
      <c r="E230" s="28">
        <v>61</v>
      </c>
      <c r="F230" s="29">
        <v>6.7140000000000004</v>
      </c>
      <c r="G230" s="29">
        <v>2.0964999999999998</v>
      </c>
      <c r="H230" s="8" t="s">
        <v>35</v>
      </c>
      <c r="I230" t="str">
        <f t="shared" si="11"/>
        <v>Fri</v>
      </c>
      <c r="J230" s="52">
        <v>28</v>
      </c>
      <c r="K230" s="52">
        <v>29.75</v>
      </c>
      <c r="L230" s="51">
        <f>J230/$R$2</f>
        <v>61.729483765145773</v>
      </c>
      <c r="M230" s="51">
        <f>K230/$R$2</f>
        <v>65.587576500467378</v>
      </c>
      <c r="N230" s="51"/>
      <c r="O230" s="51"/>
    </row>
    <row r="231" spans="1:15">
      <c r="A231" s="12">
        <v>42976</v>
      </c>
      <c r="B231">
        <f t="shared" si="9"/>
        <v>8</v>
      </c>
      <c r="C231">
        <f t="shared" si="10"/>
        <v>2017</v>
      </c>
      <c r="D231" s="29">
        <v>11.734999999999999</v>
      </c>
      <c r="E231" s="28">
        <v>61.5</v>
      </c>
      <c r="F231" s="29">
        <v>6.7969999999999997</v>
      </c>
      <c r="G231" s="29">
        <v>2.0920000000000001</v>
      </c>
      <c r="H231" s="8" t="s">
        <v>35</v>
      </c>
      <c r="I231" t="str">
        <f t="shared" si="11"/>
        <v>Tue</v>
      </c>
      <c r="J231" s="49"/>
      <c r="K231" s="49"/>
      <c r="L231" s="48"/>
      <c r="M231" s="48"/>
      <c r="N231" s="48"/>
      <c r="O231" s="48"/>
    </row>
    <row r="232" spans="1:15">
      <c r="A232" s="12">
        <v>42977</v>
      </c>
      <c r="B232">
        <f t="shared" si="9"/>
        <v>8</v>
      </c>
      <c r="C232">
        <f t="shared" si="10"/>
        <v>2017</v>
      </c>
      <c r="D232" s="29">
        <v>11.555</v>
      </c>
      <c r="E232" s="28">
        <v>61</v>
      </c>
      <c r="F232" s="29">
        <v>6.7549999999999999</v>
      </c>
      <c r="G232" s="29">
        <v>2.0665</v>
      </c>
      <c r="H232" s="8" t="s">
        <v>35</v>
      </c>
      <c r="I232" t="str">
        <f t="shared" si="11"/>
        <v>Wed</v>
      </c>
      <c r="J232" s="52">
        <v>28.25</v>
      </c>
      <c r="K232" s="52">
        <v>29.5</v>
      </c>
      <c r="L232" s="51">
        <f>J232/$R$2</f>
        <v>62.280639870191713</v>
      </c>
      <c r="M232" s="51">
        <f>K232/$R$2</f>
        <v>65.03642039542143</v>
      </c>
      <c r="N232" s="51"/>
      <c r="O232" s="51"/>
    </row>
    <row r="233" spans="1:15">
      <c r="A233" s="12">
        <v>42978</v>
      </c>
      <c r="B233">
        <f t="shared" si="9"/>
        <v>8</v>
      </c>
      <c r="C233">
        <f t="shared" si="10"/>
        <v>2017</v>
      </c>
      <c r="D233" s="29">
        <v>11.62</v>
      </c>
      <c r="E233" s="28">
        <v>61</v>
      </c>
      <c r="F233" s="29">
        <v>6.7919999999999998</v>
      </c>
      <c r="G233" s="29">
        <v>2.1135000000000002</v>
      </c>
      <c r="H233" s="8" t="s">
        <v>35</v>
      </c>
      <c r="I233" t="str">
        <f t="shared" si="11"/>
        <v>Thu</v>
      </c>
      <c r="J233" s="49"/>
      <c r="K233" s="49"/>
      <c r="L233" s="48"/>
      <c r="M233" s="48"/>
      <c r="N233" s="48"/>
      <c r="O233" s="48"/>
    </row>
    <row r="234" spans="1:15">
      <c r="A234" s="12">
        <v>42979</v>
      </c>
      <c r="B234">
        <f t="shared" si="9"/>
        <v>9</v>
      </c>
      <c r="C234">
        <f t="shared" si="10"/>
        <v>2017</v>
      </c>
      <c r="D234" s="29">
        <v>12.005000000000001</v>
      </c>
      <c r="E234" s="28">
        <v>61</v>
      </c>
      <c r="F234" s="29">
        <v>6.7759999999999998</v>
      </c>
      <c r="G234" s="29">
        <v>2.1135000000000002</v>
      </c>
      <c r="H234" s="8" t="s">
        <v>35</v>
      </c>
      <c r="I234" t="str">
        <f t="shared" si="11"/>
        <v>Fri</v>
      </c>
      <c r="J234" s="52">
        <v>27.9</v>
      </c>
      <c r="K234" s="52">
        <v>29.6</v>
      </c>
      <c r="L234" s="51">
        <f>J234/$R$2</f>
        <v>61.509021323127392</v>
      </c>
      <c r="M234" s="51">
        <f>K234/$R$2</f>
        <v>65.256882837439818</v>
      </c>
      <c r="N234" s="51"/>
      <c r="O234" s="51"/>
    </row>
    <row r="235" spans="1:15">
      <c r="A235" s="12">
        <v>42982</v>
      </c>
      <c r="B235">
        <f t="shared" si="9"/>
        <v>9</v>
      </c>
      <c r="C235">
        <f t="shared" si="10"/>
        <v>2017</v>
      </c>
      <c r="D235" s="29">
        <v>12.12</v>
      </c>
      <c r="E235" s="28">
        <v>61</v>
      </c>
      <c r="F235" s="29">
        <v>6.8730000000000002</v>
      </c>
      <c r="G235" s="29">
        <v>2.0954999999999999</v>
      </c>
      <c r="H235" s="8" t="s">
        <v>35</v>
      </c>
      <c r="I235" t="str">
        <f t="shared" si="11"/>
        <v>Mon</v>
      </c>
      <c r="J235" s="49"/>
      <c r="K235" s="49"/>
      <c r="L235" s="48"/>
      <c r="M235" s="48"/>
      <c r="N235" s="48"/>
      <c r="O235" s="48"/>
    </row>
    <row r="236" spans="1:15">
      <c r="A236" s="12">
        <v>42983</v>
      </c>
      <c r="B236">
        <f t="shared" si="9"/>
        <v>9</v>
      </c>
      <c r="C236">
        <f t="shared" si="10"/>
        <v>2017</v>
      </c>
      <c r="D236" s="29">
        <v>12.15</v>
      </c>
      <c r="E236" s="28">
        <v>61</v>
      </c>
      <c r="F236" s="29">
        <v>6.9039999999999999</v>
      </c>
      <c r="G236" s="29">
        <v>2.0819999999999999</v>
      </c>
      <c r="H236" s="8" t="s">
        <v>35</v>
      </c>
      <c r="I236" t="str">
        <f t="shared" si="11"/>
        <v>Tue</v>
      </c>
      <c r="J236" s="52"/>
      <c r="K236" s="52"/>
      <c r="L236" s="51"/>
      <c r="M236" s="51"/>
      <c r="N236" s="51"/>
      <c r="O236" s="51"/>
    </row>
    <row r="237" spans="1:15">
      <c r="A237" s="12">
        <v>42984</v>
      </c>
      <c r="B237">
        <f t="shared" si="9"/>
        <v>9</v>
      </c>
      <c r="C237">
        <f t="shared" si="10"/>
        <v>2017</v>
      </c>
      <c r="D237" s="29">
        <v>11.92</v>
      </c>
      <c r="E237" s="28">
        <v>61</v>
      </c>
      <c r="F237" s="29">
        <v>6.8639999999999999</v>
      </c>
      <c r="G237" s="29">
        <v>2.0695000000000001</v>
      </c>
      <c r="H237" s="8" t="s">
        <v>35</v>
      </c>
      <c r="I237" t="str">
        <f t="shared" si="11"/>
        <v>Wed</v>
      </c>
      <c r="J237" s="49">
        <v>28.05</v>
      </c>
      <c r="K237" s="49">
        <v>29.25</v>
      </c>
      <c r="L237" s="48">
        <f>J237/$R$2</f>
        <v>61.839714986154959</v>
      </c>
      <c r="M237" s="48">
        <f>K237/$R$2</f>
        <v>64.485264290375497</v>
      </c>
      <c r="N237" s="48"/>
      <c r="O237" s="48"/>
    </row>
    <row r="238" spans="1:15">
      <c r="A238" s="12">
        <v>42985</v>
      </c>
      <c r="B238">
        <f t="shared" si="9"/>
        <v>9</v>
      </c>
      <c r="C238">
        <f t="shared" si="10"/>
        <v>2017</v>
      </c>
      <c r="D238" s="29">
        <v>12.035</v>
      </c>
      <c r="E238" s="28">
        <v>61</v>
      </c>
      <c r="F238" s="29">
        <v>6.8425000000000002</v>
      </c>
      <c r="G238" s="29">
        <v>2.0750000000000002</v>
      </c>
      <c r="H238" s="8" t="s">
        <v>35</v>
      </c>
      <c r="I238" t="str">
        <f t="shared" si="11"/>
        <v>Thu</v>
      </c>
      <c r="J238" s="52"/>
      <c r="K238" s="52"/>
      <c r="L238" s="51"/>
      <c r="M238" s="51"/>
      <c r="N238" s="51"/>
      <c r="O238" s="51"/>
    </row>
    <row r="239" spans="1:15">
      <c r="A239" s="12">
        <v>42986</v>
      </c>
      <c r="B239">
        <f t="shared" si="9"/>
        <v>9</v>
      </c>
      <c r="C239">
        <f t="shared" si="10"/>
        <v>2017</v>
      </c>
      <c r="D239" s="29">
        <v>11.845000000000001</v>
      </c>
      <c r="E239" s="28">
        <v>61</v>
      </c>
      <c r="F239" s="29">
        <v>6.78</v>
      </c>
      <c r="G239" s="29">
        <v>2.0720000000000001</v>
      </c>
      <c r="H239" s="8" t="s">
        <v>35</v>
      </c>
      <c r="I239" t="str">
        <f t="shared" si="11"/>
        <v>Fri</v>
      </c>
      <c r="J239" s="49">
        <v>28.4</v>
      </c>
      <c r="K239" s="49">
        <v>29.25</v>
      </c>
      <c r="L239" s="48">
        <f>J239/$R$2</f>
        <v>62.61133353321928</v>
      </c>
      <c r="M239" s="48">
        <f>K239/$R$2</f>
        <v>64.485264290375497</v>
      </c>
      <c r="N239" s="48"/>
      <c r="O239" s="48"/>
    </row>
    <row r="240" spans="1:15">
      <c r="A240" s="12">
        <v>42989</v>
      </c>
      <c r="B240">
        <f t="shared" si="9"/>
        <v>9</v>
      </c>
      <c r="C240">
        <f t="shared" si="10"/>
        <v>2017</v>
      </c>
      <c r="D240" s="29">
        <v>11.55</v>
      </c>
      <c r="E240" s="28">
        <v>61</v>
      </c>
      <c r="F240" s="29">
        <v>6.7370000000000001</v>
      </c>
      <c r="G240" s="29">
        <v>2.1004999999999998</v>
      </c>
      <c r="H240" s="8" t="s">
        <v>35</v>
      </c>
      <c r="I240" t="str">
        <f t="shared" si="11"/>
        <v>Mon</v>
      </c>
      <c r="J240" s="52"/>
      <c r="K240" s="52"/>
      <c r="L240" s="51"/>
      <c r="M240" s="51"/>
      <c r="N240" s="51"/>
      <c r="O240" s="51"/>
    </row>
    <row r="241" spans="1:15">
      <c r="A241" s="12">
        <v>42990</v>
      </c>
      <c r="B241">
        <f t="shared" si="9"/>
        <v>9</v>
      </c>
      <c r="C241">
        <f t="shared" si="10"/>
        <v>2017</v>
      </c>
      <c r="D241" s="29">
        <v>11.535</v>
      </c>
      <c r="E241" s="28">
        <v>60.8</v>
      </c>
      <c r="F241" s="29">
        <v>6.6014999999999997</v>
      </c>
      <c r="G241" s="29">
        <v>2.0830000000000002</v>
      </c>
      <c r="H241" s="8" t="s">
        <v>35</v>
      </c>
      <c r="I241" t="str">
        <f t="shared" si="11"/>
        <v>Tue</v>
      </c>
      <c r="J241" s="49"/>
      <c r="K241" s="49"/>
      <c r="L241" s="48"/>
      <c r="M241" s="48"/>
      <c r="N241" s="48"/>
      <c r="O241" s="48"/>
    </row>
    <row r="242" spans="1:15">
      <c r="A242" s="12">
        <v>42991</v>
      </c>
      <c r="B242">
        <f t="shared" si="9"/>
        <v>9</v>
      </c>
      <c r="C242">
        <f t="shared" si="10"/>
        <v>2017</v>
      </c>
      <c r="D242" s="29">
        <v>11.484999999999999</v>
      </c>
      <c r="E242" s="28">
        <v>60.8</v>
      </c>
      <c r="F242" s="29">
        <v>6.5270000000000001</v>
      </c>
      <c r="G242" s="29">
        <v>2.0830000000000002</v>
      </c>
      <c r="H242" s="8" t="s">
        <v>35</v>
      </c>
      <c r="I242" t="str">
        <f t="shared" si="11"/>
        <v>Wed</v>
      </c>
      <c r="J242" s="52">
        <v>28.5</v>
      </c>
      <c r="K242" s="52">
        <v>29.7</v>
      </c>
      <c r="L242" s="51">
        <f>J242/$R$2</f>
        <v>62.831795975237661</v>
      </c>
      <c r="M242" s="51">
        <f>K242/$R$2</f>
        <v>65.477345279458191</v>
      </c>
      <c r="N242" s="51"/>
      <c r="O242" s="51"/>
    </row>
    <row r="243" spans="1:15">
      <c r="A243" s="12">
        <v>42992</v>
      </c>
      <c r="B243">
        <f t="shared" si="9"/>
        <v>9</v>
      </c>
      <c r="C243">
        <f t="shared" si="10"/>
        <v>2017</v>
      </c>
      <c r="D243" s="29">
        <v>11.265000000000001</v>
      </c>
      <c r="E243" s="28">
        <v>60.8</v>
      </c>
      <c r="F243" s="29">
        <v>6.4184999999999999</v>
      </c>
      <c r="G243" s="29">
        <v>2.0649999999999999</v>
      </c>
      <c r="H243" s="8" t="s">
        <v>35</v>
      </c>
      <c r="I243" t="str">
        <f t="shared" si="11"/>
        <v>Thu</v>
      </c>
      <c r="J243" s="49"/>
      <c r="K243" s="49"/>
      <c r="L243" s="48"/>
      <c r="M243" s="48"/>
      <c r="N243" s="48"/>
      <c r="O243" s="48"/>
    </row>
    <row r="244" spans="1:15">
      <c r="A244" s="12">
        <v>42993</v>
      </c>
      <c r="B244">
        <f t="shared" si="9"/>
        <v>9</v>
      </c>
      <c r="C244">
        <f t="shared" si="10"/>
        <v>2017</v>
      </c>
      <c r="D244" s="29">
        <v>11.005000000000001</v>
      </c>
      <c r="E244" s="28">
        <v>62.5</v>
      </c>
      <c r="F244" s="29">
        <v>6.4569999999999999</v>
      </c>
      <c r="G244" s="29">
        <v>2.0680000000000001</v>
      </c>
      <c r="H244" s="8" t="s">
        <v>35</v>
      </c>
      <c r="I244" t="str">
        <f t="shared" si="11"/>
        <v>Fri</v>
      </c>
      <c r="J244" s="52">
        <v>28.7</v>
      </c>
      <c r="K244" s="52">
        <v>29.9</v>
      </c>
      <c r="L244" s="51">
        <f>J244/$R$2</f>
        <v>63.272720859274415</v>
      </c>
      <c r="M244" s="51">
        <f>K244/$R$2</f>
        <v>65.918270163494938</v>
      </c>
      <c r="N244" s="51"/>
      <c r="O244" s="51"/>
    </row>
    <row r="245" spans="1:15">
      <c r="A245" s="12">
        <v>42996</v>
      </c>
      <c r="B245">
        <f t="shared" si="9"/>
        <v>9</v>
      </c>
      <c r="C245">
        <f t="shared" si="10"/>
        <v>2017</v>
      </c>
      <c r="D245" s="29">
        <v>11.09</v>
      </c>
      <c r="E245" s="28">
        <v>60</v>
      </c>
      <c r="F245" s="29">
        <v>6.4870000000000001</v>
      </c>
      <c r="G245" s="29">
        <v>2.0665</v>
      </c>
      <c r="H245" s="8" t="s">
        <v>35</v>
      </c>
      <c r="I245" t="str">
        <f t="shared" si="11"/>
        <v>Mon</v>
      </c>
      <c r="J245" s="49"/>
      <c r="K245" s="49"/>
      <c r="L245" s="48"/>
      <c r="M245" s="48"/>
      <c r="N245" s="48"/>
      <c r="O245" s="48"/>
    </row>
    <row r="246" spans="1:15">
      <c r="A246" s="12">
        <v>42997</v>
      </c>
      <c r="B246">
        <f t="shared" si="9"/>
        <v>9</v>
      </c>
      <c r="C246">
        <f t="shared" si="10"/>
        <v>2017</v>
      </c>
      <c r="D246" s="29">
        <v>10.95</v>
      </c>
      <c r="E246" s="28">
        <v>60</v>
      </c>
      <c r="F246" s="29">
        <v>6.492</v>
      </c>
      <c r="G246" s="29">
        <v>2.1074999999999999</v>
      </c>
      <c r="H246" s="8" t="s">
        <v>35</v>
      </c>
      <c r="I246" t="str">
        <f t="shared" si="11"/>
        <v>Tue</v>
      </c>
      <c r="J246" s="52"/>
      <c r="K246" s="52"/>
      <c r="L246" s="51"/>
      <c r="M246" s="51"/>
      <c r="N246" s="51"/>
      <c r="O246" s="51"/>
    </row>
    <row r="247" spans="1:15">
      <c r="A247" s="12">
        <v>42998</v>
      </c>
      <c r="B247">
        <f t="shared" si="9"/>
        <v>9</v>
      </c>
      <c r="C247">
        <f t="shared" si="10"/>
        <v>2017</v>
      </c>
      <c r="D247" s="29">
        <v>11.375</v>
      </c>
      <c r="E247" s="28">
        <v>59.5</v>
      </c>
      <c r="F247" s="29">
        <v>6.52</v>
      </c>
      <c r="G247" s="29">
        <v>2.1640000000000001</v>
      </c>
      <c r="H247" s="8" t="s">
        <v>35</v>
      </c>
      <c r="I247" t="str">
        <f t="shared" si="11"/>
        <v>Wed</v>
      </c>
      <c r="J247" s="49">
        <v>28.7</v>
      </c>
      <c r="K247" s="49">
        <v>29.9</v>
      </c>
      <c r="L247" s="48">
        <f>J247/$R$2</f>
        <v>63.272720859274415</v>
      </c>
      <c r="M247" s="48">
        <f>K247/$R$2</f>
        <v>65.918270163494938</v>
      </c>
      <c r="N247" s="48"/>
      <c r="O247" s="48"/>
    </row>
    <row r="248" spans="1:15">
      <c r="A248" s="12">
        <v>42999</v>
      </c>
      <c r="B248">
        <f t="shared" si="9"/>
        <v>9</v>
      </c>
      <c r="C248">
        <f t="shared" si="10"/>
        <v>2017</v>
      </c>
      <c r="D248" s="29">
        <v>10.86</v>
      </c>
      <c r="E248" s="28">
        <v>59.5</v>
      </c>
      <c r="F248" s="29">
        <v>6.4074999999999998</v>
      </c>
      <c r="G248" s="29">
        <v>2.1539999999999999</v>
      </c>
      <c r="H248" s="8" t="s">
        <v>35</v>
      </c>
      <c r="I248" t="str">
        <f t="shared" si="11"/>
        <v>Thu</v>
      </c>
      <c r="J248" s="52"/>
      <c r="K248" s="52"/>
      <c r="L248" s="51"/>
      <c r="M248" s="51"/>
      <c r="N248" s="51"/>
      <c r="O248" s="51"/>
    </row>
    <row r="249" spans="1:15">
      <c r="A249" s="12">
        <v>43000</v>
      </c>
      <c r="B249">
        <f t="shared" si="9"/>
        <v>9</v>
      </c>
      <c r="C249">
        <f t="shared" si="10"/>
        <v>2017</v>
      </c>
      <c r="D249" s="29">
        <v>10.58</v>
      </c>
      <c r="E249" s="28">
        <v>59.5</v>
      </c>
      <c r="F249" s="29">
        <v>6.4050000000000002</v>
      </c>
      <c r="G249" s="29">
        <v>2.137</v>
      </c>
      <c r="H249" s="8" t="s">
        <v>35</v>
      </c>
      <c r="I249" t="str">
        <f t="shared" si="11"/>
        <v>Fri</v>
      </c>
      <c r="J249" s="49">
        <v>28.95</v>
      </c>
      <c r="K249" s="49">
        <v>30.05</v>
      </c>
      <c r="L249" s="48">
        <f>J249/$R$2</f>
        <v>63.823876964320355</v>
      </c>
      <c r="M249" s="48">
        <f>K249/$R$2</f>
        <v>66.248963826522512</v>
      </c>
      <c r="N249" s="48"/>
      <c r="O249" s="48"/>
    </row>
    <row r="250" spans="1:15">
      <c r="A250" s="12">
        <v>43003</v>
      </c>
      <c r="B250">
        <f t="shared" si="9"/>
        <v>9</v>
      </c>
      <c r="C250">
        <f t="shared" si="10"/>
        <v>2017</v>
      </c>
      <c r="D250" s="29">
        <v>10.395</v>
      </c>
      <c r="E250" s="28">
        <v>59.5</v>
      </c>
      <c r="F250" s="29">
        <v>6.4160000000000004</v>
      </c>
      <c r="G250" s="29">
        <v>2.1280000000000001</v>
      </c>
      <c r="H250" s="8" t="s">
        <v>35</v>
      </c>
      <c r="I250" t="str">
        <f t="shared" si="11"/>
        <v>Mon</v>
      </c>
      <c r="J250" s="52"/>
      <c r="K250" s="52"/>
      <c r="L250" s="51"/>
      <c r="M250" s="51"/>
      <c r="N250" s="51"/>
      <c r="O250" s="51"/>
    </row>
    <row r="251" spans="1:15">
      <c r="A251" s="12">
        <v>43004</v>
      </c>
      <c r="B251">
        <f t="shared" si="9"/>
        <v>9</v>
      </c>
      <c r="C251">
        <f t="shared" si="10"/>
        <v>2017</v>
      </c>
      <c r="D251" s="29">
        <v>10.45</v>
      </c>
      <c r="E251" s="28">
        <v>59.3</v>
      </c>
      <c r="F251" s="29">
        <v>6.423</v>
      </c>
      <c r="G251" s="29">
        <v>2.1160000000000001</v>
      </c>
      <c r="H251" s="8" t="s">
        <v>35</v>
      </c>
      <c r="I251" t="str">
        <f t="shared" si="11"/>
        <v>Tue</v>
      </c>
      <c r="J251" s="49"/>
      <c r="K251" s="49"/>
      <c r="L251" s="48"/>
      <c r="M251" s="48"/>
      <c r="N251" s="48"/>
      <c r="O251" s="48"/>
    </row>
    <row r="252" spans="1:15">
      <c r="A252" s="12">
        <v>43005</v>
      </c>
      <c r="B252">
        <f t="shared" si="9"/>
        <v>9</v>
      </c>
      <c r="C252">
        <f t="shared" si="10"/>
        <v>2017</v>
      </c>
      <c r="D252" s="29">
        <v>10.53</v>
      </c>
      <c r="E252" s="28">
        <v>59</v>
      </c>
      <c r="F252" s="29">
        <v>6.4260000000000002</v>
      </c>
      <c r="G252" s="29">
        <v>2.117</v>
      </c>
      <c r="H252" s="8" t="s">
        <v>35</v>
      </c>
      <c r="I252" t="str">
        <f t="shared" si="11"/>
        <v>Wed</v>
      </c>
      <c r="J252" s="52">
        <v>29</v>
      </c>
      <c r="K252" s="52">
        <v>30.05</v>
      </c>
      <c r="L252" s="51">
        <f>J252/$R$2</f>
        <v>63.934108185329549</v>
      </c>
      <c r="M252" s="51">
        <f>K252/$R$2</f>
        <v>66.248963826522512</v>
      </c>
      <c r="N252" s="51"/>
      <c r="O252" s="51"/>
    </row>
    <row r="253" spans="1:15">
      <c r="A253" s="12">
        <v>43006</v>
      </c>
      <c r="B253">
        <f t="shared" si="9"/>
        <v>9</v>
      </c>
      <c r="C253">
        <f t="shared" si="10"/>
        <v>2017</v>
      </c>
      <c r="D253" s="29">
        <v>10.175000000000001</v>
      </c>
      <c r="E253" s="28">
        <v>59</v>
      </c>
      <c r="F253" s="29">
        <v>6.4050000000000002</v>
      </c>
      <c r="G253" s="29">
        <v>2.1025</v>
      </c>
      <c r="H253" s="8" t="s">
        <v>35</v>
      </c>
      <c r="I253" t="str">
        <f t="shared" si="11"/>
        <v>Thu</v>
      </c>
      <c r="J253" s="49"/>
      <c r="K253" s="49"/>
      <c r="L253" s="48"/>
      <c r="M253" s="48"/>
      <c r="N253" s="48"/>
      <c r="O253" s="48"/>
    </row>
    <row r="254" spans="1:15">
      <c r="A254" s="12">
        <v>43007</v>
      </c>
      <c r="B254">
        <f t="shared" si="9"/>
        <v>9</v>
      </c>
      <c r="C254">
        <f t="shared" si="10"/>
        <v>2017</v>
      </c>
      <c r="D254" s="29">
        <v>10.585000000000001</v>
      </c>
      <c r="E254" s="28">
        <v>59</v>
      </c>
      <c r="F254" s="29">
        <v>6.4850000000000003</v>
      </c>
      <c r="G254" s="29">
        <v>2.1105</v>
      </c>
      <c r="H254" s="8" t="s">
        <v>35</v>
      </c>
      <c r="I254" t="str">
        <f t="shared" si="11"/>
        <v>Fri</v>
      </c>
      <c r="J254" s="52">
        <v>29.2</v>
      </c>
      <c r="K254" s="52">
        <v>30.2</v>
      </c>
      <c r="L254" s="51">
        <f>J254/$R$2</f>
        <v>64.375033069366296</v>
      </c>
      <c r="M254" s="51">
        <f>K254/$R$2</f>
        <v>66.579657489550073</v>
      </c>
      <c r="N254" s="51"/>
      <c r="O254" s="51"/>
    </row>
    <row r="255" spans="1:15">
      <c r="A255" s="12">
        <v>43010</v>
      </c>
      <c r="B255">
        <f t="shared" si="9"/>
        <v>10</v>
      </c>
      <c r="C255">
        <f t="shared" si="10"/>
        <v>2017</v>
      </c>
      <c r="D255" s="29">
        <v>10.375</v>
      </c>
      <c r="E255" s="28">
        <v>59.5</v>
      </c>
      <c r="F255" s="29">
        <v>6.4550000000000001</v>
      </c>
      <c r="G255" s="29">
        <v>2.0670000000000002</v>
      </c>
      <c r="H255" s="8" t="s">
        <v>35</v>
      </c>
      <c r="I255" t="str">
        <f t="shared" si="11"/>
        <v>Mon</v>
      </c>
      <c r="J255" s="49"/>
      <c r="K255" s="49"/>
      <c r="L255" s="48"/>
      <c r="M255" s="48"/>
      <c r="N255" s="48"/>
      <c r="O255" s="48"/>
    </row>
    <row r="256" spans="1:15">
      <c r="A256" s="12">
        <v>43011</v>
      </c>
      <c r="B256">
        <f t="shared" si="9"/>
        <v>10</v>
      </c>
      <c r="C256">
        <f t="shared" si="10"/>
        <v>2017</v>
      </c>
      <c r="D256" s="29">
        <v>10.555</v>
      </c>
      <c r="E256" s="28">
        <v>59.5</v>
      </c>
      <c r="F256" s="29">
        <v>6.4470000000000001</v>
      </c>
      <c r="G256" s="29">
        <v>2.1145</v>
      </c>
      <c r="H256" s="8" t="s">
        <v>35</v>
      </c>
      <c r="I256" t="str">
        <f t="shared" si="11"/>
        <v>Tue</v>
      </c>
      <c r="J256" s="52"/>
      <c r="K256" s="52"/>
      <c r="L256" s="51"/>
      <c r="M256" s="51"/>
      <c r="N256" s="51"/>
      <c r="O256" s="51"/>
    </row>
    <row r="257" spans="1:15">
      <c r="A257" s="12">
        <v>43012</v>
      </c>
      <c r="B257">
        <f t="shared" si="9"/>
        <v>10</v>
      </c>
      <c r="C257">
        <f t="shared" si="10"/>
        <v>2017</v>
      </c>
      <c r="D257" s="29">
        <v>10.64</v>
      </c>
      <c r="E257" s="28">
        <v>58.75</v>
      </c>
      <c r="F257" s="29">
        <v>6.4530000000000003</v>
      </c>
      <c r="G257" s="29">
        <v>2.1395</v>
      </c>
      <c r="H257" s="8" t="s">
        <v>35</v>
      </c>
      <c r="I257" t="str">
        <f t="shared" si="11"/>
        <v>Wed</v>
      </c>
      <c r="J257" s="49">
        <v>29.2</v>
      </c>
      <c r="K257" s="49">
        <v>30.2</v>
      </c>
      <c r="L257" s="48">
        <f>J257/$R$2</f>
        <v>64.375033069366296</v>
      </c>
      <c r="M257" s="48">
        <f>K257/$R$2</f>
        <v>66.579657489550073</v>
      </c>
      <c r="N257" s="48"/>
      <c r="O257" s="48"/>
    </row>
    <row r="258" spans="1:15">
      <c r="A258" s="12">
        <v>43013</v>
      </c>
      <c r="B258">
        <f t="shared" si="9"/>
        <v>10</v>
      </c>
      <c r="C258">
        <f t="shared" si="10"/>
        <v>2017</v>
      </c>
      <c r="D258" s="29">
        <v>10.56</v>
      </c>
      <c r="E258" s="28">
        <v>59</v>
      </c>
      <c r="F258" s="29">
        <v>6.5110000000000001</v>
      </c>
      <c r="G258" s="29">
        <v>2.1240000000000001</v>
      </c>
      <c r="H258" s="8" t="s">
        <v>35</v>
      </c>
      <c r="I258" t="str">
        <f t="shared" si="11"/>
        <v>Thu</v>
      </c>
      <c r="J258" s="52"/>
      <c r="K258" s="52"/>
      <c r="L258" s="51"/>
      <c r="M258" s="51"/>
      <c r="N258" s="51"/>
      <c r="O258" s="51"/>
    </row>
    <row r="259" spans="1:15">
      <c r="A259" s="12">
        <v>43014</v>
      </c>
      <c r="B259">
        <f t="shared" ref="B259:B322" si="12">MONTH(A259)</f>
        <v>10</v>
      </c>
      <c r="C259">
        <f t="shared" ref="C259:C322" si="13">YEAR(A259)</f>
        <v>2017</v>
      </c>
      <c r="D259" s="29">
        <v>10.5</v>
      </c>
      <c r="E259" s="28">
        <v>59.5</v>
      </c>
      <c r="F259" s="29">
        <v>6.6390000000000002</v>
      </c>
      <c r="G259" s="29">
        <v>2.1215000000000002</v>
      </c>
      <c r="H259" s="8" t="s">
        <v>35</v>
      </c>
      <c r="I259" t="str">
        <f t="shared" ref="I259:I322" si="14">TEXT($A259,"ddd")</f>
        <v>Fri</v>
      </c>
      <c r="J259" s="49">
        <v>29</v>
      </c>
      <c r="K259" s="49">
        <v>30.2</v>
      </c>
      <c r="L259" s="48">
        <f>J259/$R$2</f>
        <v>63.934108185329549</v>
      </c>
      <c r="M259" s="48">
        <f>K259/$R$2</f>
        <v>66.579657489550073</v>
      </c>
      <c r="N259" s="48"/>
      <c r="O259" s="48"/>
    </row>
    <row r="260" spans="1:15">
      <c r="A260" s="12">
        <v>43017</v>
      </c>
      <c r="B260">
        <f t="shared" si="12"/>
        <v>10</v>
      </c>
      <c r="C260">
        <f t="shared" si="13"/>
        <v>2017</v>
      </c>
      <c r="D260" s="29">
        <v>10.77</v>
      </c>
      <c r="E260" s="28">
        <v>59.5</v>
      </c>
      <c r="F260" s="29">
        <v>6.6070000000000002</v>
      </c>
      <c r="G260" s="29">
        <v>2.1349999999999998</v>
      </c>
      <c r="H260" s="8" t="s">
        <v>35</v>
      </c>
      <c r="I260" t="str">
        <f t="shared" si="14"/>
        <v>Mon</v>
      </c>
      <c r="J260" s="52"/>
      <c r="K260" s="52"/>
      <c r="L260" s="51"/>
      <c r="M260" s="51"/>
      <c r="N260" s="51"/>
      <c r="O260" s="51"/>
    </row>
    <row r="261" spans="1:15">
      <c r="A261" s="12">
        <v>43018</v>
      </c>
      <c r="B261">
        <f t="shared" si="12"/>
        <v>10</v>
      </c>
      <c r="C261">
        <f t="shared" si="13"/>
        <v>2017</v>
      </c>
      <c r="D261" s="29">
        <v>10.91</v>
      </c>
      <c r="E261" s="28">
        <v>59.5</v>
      </c>
      <c r="F261" s="29">
        <v>6.641</v>
      </c>
      <c r="G261" s="29">
        <v>2.133</v>
      </c>
      <c r="H261" s="8" t="s">
        <v>35</v>
      </c>
      <c r="I261" t="str">
        <f t="shared" si="14"/>
        <v>Tue</v>
      </c>
      <c r="J261" s="49"/>
      <c r="K261" s="49"/>
      <c r="L261" s="48"/>
      <c r="M261" s="48"/>
      <c r="N261" s="48"/>
      <c r="O261" s="48"/>
    </row>
    <row r="262" spans="1:15">
      <c r="A262" s="12">
        <v>43019</v>
      </c>
      <c r="B262">
        <f t="shared" si="12"/>
        <v>10</v>
      </c>
      <c r="C262">
        <f t="shared" si="13"/>
        <v>2017</v>
      </c>
      <c r="D262" s="29">
        <v>10.98</v>
      </c>
      <c r="E262" s="28">
        <v>58.25</v>
      </c>
      <c r="F262" s="29">
        <v>6.6849999999999996</v>
      </c>
      <c r="G262" s="29">
        <v>2.1240000000000001</v>
      </c>
      <c r="H262" s="8" t="s">
        <v>35</v>
      </c>
      <c r="I262" t="str">
        <f t="shared" si="14"/>
        <v>Wed</v>
      </c>
      <c r="J262" s="52">
        <v>29.25</v>
      </c>
      <c r="K262" s="52">
        <v>30.2</v>
      </c>
      <c r="L262" s="51">
        <f>J262/$R$2</f>
        <v>64.485264290375497</v>
      </c>
      <c r="M262" s="51">
        <f>K262/$R$2</f>
        <v>66.579657489550073</v>
      </c>
      <c r="N262" s="51"/>
      <c r="O262" s="51"/>
    </row>
    <row r="263" spans="1:15">
      <c r="A263" s="12">
        <v>43020</v>
      </c>
      <c r="B263">
        <f t="shared" si="12"/>
        <v>10</v>
      </c>
      <c r="C263">
        <f t="shared" si="13"/>
        <v>2017</v>
      </c>
      <c r="D263" s="29">
        <v>11.195</v>
      </c>
      <c r="E263" s="28">
        <v>59.75</v>
      </c>
      <c r="F263" s="29">
        <v>6.8129999999999997</v>
      </c>
      <c r="G263" s="29">
        <v>2.1175000000000002</v>
      </c>
      <c r="H263" s="8" t="s">
        <v>35</v>
      </c>
      <c r="I263" t="str">
        <f t="shared" si="14"/>
        <v>Thu</v>
      </c>
      <c r="J263" s="49"/>
      <c r="K263" s="49"/>
      <c r="L263" s="48"/>
      <c r="M263" s="48"/>
      <c r="N263" s="48"/>
      <c r="O263" s="48"/>
    </row>
    <row r="264" spans="1:15">
      <c r="A264" s="12">
        <v>43021</v>
      </c>
      <c r="B264">
        <f t="shared" si="12"/>
        <v>10</v>
      </c>
      <c r="C264">
        <f t="shared" si="13"/>
        <v>2017</v>
      </c>
      <c r="D264" s="29">
        <v>11.605</v>
      </c>
      <c r="E264" s="28">
        <v>59.75</v>
      </c>
      <c r="F264" s="29">
        <v>6.8579999999999997</v>
      </c>
      <c r="G264" s="29">
        <v>2.14</v>
      </c>
      <c r="H264" s="8" t="s">
        <v>35</v>
      </c>
      <c r="I264" t="str">
        <f t="shared" si="14"/>
        <v>Fri</v>
      </c>
      <c r="J264" s="52">
        <v>29.3</v>
      </c>
      <c r="K264" s="52">
        <v>30.2</v>
      </c>
      <c r="L264" s="51">
        <f>J264/$R$2</f>
        <v>64.595495511384684</v>
      </c>
      <c r="M264" s="51">
        <f>K264/$R$2</f>
        <v>66.579657489550073</v>
      </c>
      <c r="N264" s="51"/>
      <c r="O264" s="51"/>
    </row>
    <row r="265" spans="1:15">
      <c r="A265" s="12">
        <v>43024</v>
      </c>
      <c r="B265">
        <f t="shared" si="12"/>
        <v>10</v>
      </c>
      <c r="C265">
        <f t="shared" si="13"/>
        <v>2017</v>
      </c>
      <c r="D265" s="29">
        <v>11.79</v>
      </c>
      <c r="E265" s="28">
        <v>59.75</v>
      </c>
      <c r="F265" s="29">
        <v>7.0629999999999997</v>
      </c>
      <c r="G265" s="29">
        <v>2.1440000000000001</v>
      </c>
      <c r="H265" s="8" t="s">
        <v>35</v>
      </c>
      <c r="I265" t="str">
        <f t="shared" si="14"/>
        <v>Mon</v>
      </c>
      <c r="J265" s="49"/>
      <c r="K265" s="49"/>
      <c r="L265" s="48"/>
      <c r="M265" s="48"/>
      <c r="N265" s="48"/>
      <c r="O265" s="48"/>
    </row>
    <row r="266" spans="1:15">
      <c r="A266" s="12">
        <v>43025</v>
      </c>
      <c r="B266">
        <f t="shared" si="12"/>
        <v>10</v>
      </c>
      <c r="C266">
        <f t="shared" si="13"/>
        <v>2017</v>
      </c>
      <c r="D266" s="29">
        <v>11.675000000000001</v>
      </c>
      <c r="E266" s="28">
        <v>60.25</v>
      </c>
      <c r="F266" s="29">
        <v>7.0460000000000003</v>
      </c>
      <c r="G266" s="29">
        <v>2.1110000000000002</v>
      </c>
      <c r="H266" s="8" t="s">
        <v>35</v>
      </c>
      <c r="I266" t="str">
        <f t="shared" si="14"/>
        <v>Tue</v>
      </c>
      <c r="J266" s="52"/>
      <c r="K266" s="52"/>
      <c r="L266" s="51"/>
      <c r="M266" s="51"/>
      <c r="N266" s="51"/>
      <c r="O266" s="51"/>
    </row>
    <row r="267" spans="1:15">
      <c r="A267" s="12">
        <v>43026</v>
      </c>
      <c r="B267">
        <f t="shared" si="12"/>
        <v>10</v>
      </c>
      <c r="C267">
        <f t="shared" si="13"/>
        <v>2017</v>
      </c>
      <c r="D267" s="29">
        <v>11.744999999999999</v>
      </c>
      <c r="E267" s="28">
        <v>62.5</v>
      </c>
      <c r="F267" s="29">
        <v>6.9714999999999998</v>
      </c>
      <c r="G267" s="29">
        <v>2.1065</v>
      </c>
      <c r="H267" s="8" t="s">
        <v>35</v>
      </c>
      <c r="I267" t="str">
        <f t="shared" si="14"/>
        <v>Wed</v>
      </c>
      <c r="J267" s="49">
        <v>29.45</v>
      </c>
      <c r="K267" s="49">
        <v>30.35</v>
      </c>
      <c r="L267" s="48">
        <f>J267/$R$2</f>
        <v>64.926189174412244</v>
      </c>
      <c r="M267" s="48">
        <f>K267/$R$2</f>
        <v>66.910351152577647</v>
      </c>
      <c r="N267" s="48"/>
      <c r="O267" s="48"/>
    </row>
    <row r="268" spans="1:15">
      <c r="A268" s="12">
        <v>43027</v>
      </c>
      <c r="B268">
        <f t="shared" si="12"/>
        <v>10</v>
      </c>
      <c r="C268">
        <f t="shared" si="13"/>
        <v>2017</v>
      </c>
      <c r="D268" s="29">
        <v>11.68</v>
      </c>
      <c r="E268" s="28">
        <v>60.5</v>
      </c>
      <c r="F268" s="29">
        <v>6.92</v>
      </c>
      <c r="G268" s="29">
        <v>2.1284999999999998</v>
      </c>
      <c r="H268" s="8" t="s">
        <v>35</v>
      </c>
      <c r="I268" t="str">
        <f t="shared" si="14"/>
        <v>Thu</v>
      </c>
      <c r="J268" s="52"/>
      <c r="K268" s="52"/>
      <c r="L268" s="51"/>
      <c r="M268" s="51"/>
      <c r="N268" s="51"/>
      <c r="O268" s="51"/>
    </row>
    <row r="269" spans="1:15">
      <c r="A269" s="12">
        <v>43028</v>
      </c>
      <c r="B269">
        <f t="shared" si="12"/>
        <v>10</v>
      </c>
      <c r="C269">
        <f t="shared" si="13"/>
        <v>2017</v>
      </c>
      <c r="D269" s="29">
        <v>12.05</v>
      </c>
      <c r="E269" s="28">
        <v>61.25</v>
      </c>
      <c r="F269" s="29">
        <v>7.0084999999999997</v>
      </c>
      <c r="G269" s="29">
        <v>2.1589999999999998</v>
      </c>
      <c r="H269" s="8" t="s">
        <v>35</v>
      </c>
      <c r="I269" t="str">
        <f t="shared" si="14"/>
        <v>Fri</v>
      </c>
      <c r="J269" s="49">
        <v>29.45</v>
      </c>
      <c r="K269" s="49">
        <v>30.35</v>
      </c>
      <c r="L269" s="48">
        <f>J269/$R$2</f>
        <v>64.926189174412244</v>
      </c>
      <c r="M269" s="48">
        <f>K269/$R$2</f>
        <v>66.910351152577647</v>
      </c>
      <c r="N269" s="48"/>
      <c r="O269" s="48"/>
    </row>
    <row r="270" spans="1:15">
      <c r="A270" s="12">
        <v>43031</v>
      </c>
      <c r="B270">
        <f t="shared" si="12"/>
        <v>10</v>
      </c>
      <c r="C270">
        <f t="shared" si="13"/>
        <v>2017</v>
      </c>
      <c r="D270" s="29">
        <v>11.744999999999999</v>
      </c>
      <c r="E270" s="28">
        <v>59.5</v>
      </c>
      <c r="F270" s="29">
        <v>6.9589999999999996</v>
      </c>
      <c r="G270" s="29">
        <v>2.1335000000000002</v>
      </c>
      <c r="H270" s="8" t="s">
        <v>35</v>
      </c>
      <c r="I270" t="str">
        <f t="shared" si="14"/>
        <v>Mon</v>
      </c>
      <c r="J270" s="52"/>
      <c r="K270" s="52"/>
      <c r="L270" s="51"/>
      <c r="M270" s="51"/>
      <c r="N270" s="51"/>
      <c r="O270" s="51"/>
    </row>
    <row r="271" spans="1:15">
      <c r="A271" s="12">
        <v>43032</v>
      </c>
      <c r="B271">
        <f t="shared" si="12"/>
        <v>10</v>
      </c>
      <c r="C271">
        <f t="shared" si="13"/>
        <v>2017</v>
      </c>
      <c r="D271" s="29">
        <v>11.95</v>
      </c>
      <c r="E271" s="28">
        <v>60</v>
      </c>
      <c r="F271" s="29">
        <v>7.0735000000000001</v>
      </c>
      <c r="G271" s="29">
        <v>2.1440000000000001</v>
      </c>
      <c r="H271" s="8" t="s">
        <v>35</v>
      </c>
      <c r="I271" t="str">
        <f t="shared" si="14"/>
        <v>Tue</v>
      </c>
      <c r="J271" s="49"/>
      <c r="K271" s="49"/>
      <c r="L271" s="48"/>
      <c r="M271" s="48"/>
      <c r="N271" s="48"/>
      <c r="O271" s="48"/>
    </row>
    <row r="272" spans="1:15">
      <c r="A272" s="12">
        <v>43033</v>
      </c>
      <c r="B272">
        <f t="shared" si="12"/>
        <v>10</v>
      </c>
      <c r="C272">
        <f t="shared" si="13"/>
        <v>2017</v>
      </c>
      <c r="D272" s="29">
        <v>11.86</v>
      </c>
      <c r="E272" s="28">
        <v>60.5</v>
      </c>
      <c r="F272" s="29">
        <v>6.9705000000000004</v>
      </c>
      <c r="G272" s="29">
        <v>2.1495000000000002</v>
      </c>
      <c r="H272" s="8" t="s">
        <v>35</v>
      </c>
      <c r="I272" t="str">
        <f t="shared" si="14"/>
        <v>Wed</v>
      </c>
      <c r="J272" s="52">
        <v>29.45</v>
      </c>
      <c r="K272" s="52">
        <v>30.35</v>
      </c>
      <c r="L272" s="51">
        <f>J272/$R$2</f>
        <v>64.926189174412244</v>
      </c>
      <c r="M272" s="51">
        <f>K272/$R$2</f>
        <v>66.910351152577647</v>
      </c>
      <c r="N272" s="51"/>
      <c r="O272" s="51"/>
    </row>
    <row r="273" spans="1:15">
      <c r="A273" s="12">
        <v>43034</v>
      </c>
      <c r="B273">
        <f t="shared" si="12"/>
        <v>10</v>
      </c>
      <c r="C273">
        <f t="shared" si="13"/>
        <v>2017</v>
      </c>
      <c r="D273" s="29">
        <v>11.845000000000001</v>
      </c>
      <c r="E273" s="28">
        <v>59.25</v>
      </c>
      <c r="F273" s="29">
        <v>6.9649999999999999</v>
      </c>
      <c r="G273" s="29">
        <v>2.1749999999999998</v>
      </c>
      <c r="H273" s="8" t="s">
        <v>35</v>
      </c>
      <c r="I273" t="str">
        <f t="shared" si="14"/>
        <v>Thu</v>
      </c>
      <c r="J273" s="49"/>
      <c r="K273" s="49"/>
      <c r="L273" s="48"/>
      <c r="M273" s="48"/>
      <c r="N273" s="48"/>
      <c r="O273" s="48"/>
    </row>
    <row r="274" spans="1:15">
      <c r="A274" s="12">
        <v>43035</v>
      </c>
      <c r="B274">
        <f t="shared" si="12"/>
        <v>10</v>
      </c>
      <c r="C274">
        <f t="shared" si="13"/>
        <v>2017</v>
      </c>
      <c r="D274" s="29">
        <v>11.37</v>
      </c>
      <c r="E274" s="28">
        <v>60.5</v>
      </c>
      <c r="F274" s="29">
        <v>6.8315000000000001</v>
      </c>
      <c r="G274" s="29">
        <v>2.1190000000000002</v>
      </c>
      <c r="H274" s="8" t="s">
        <v>35</v>
      </c>
      <c r="I274" t="str">
        <f t="shared" si="14"/>
        <v>Fri</v>
      </c>
      <c r="J274" s="52">
        <v>29.45</v>
      </c>
      <c r="K274" s="52">
        <v>30.35</v>
      </c>
      <c r="L274" s="51">
        <f>J274/$R$2</f>
        <v>64.926189174412244</v>
      </c>
      <c r="M274" s="51">
        <f>K274/$R$2</f>
        <v>66.910351152577647</v>
      </c>
      <c r="N274" s="51"/>
      <c r="O274" s="51"/>
    </row>
    <row r="275" spans="1:15">
      <c r="A275" s="12">
        <v>43038</v>
      </c>
      <c r="B275">
        <f t="shared" si="12"/>
        <v>10</v>
      </c>
      <c r="C275">
        <f t="shared" si="13"/>
        <v>2017</v>
      </c>
      <c r="D275" s="29">
        <v>11.5</v>
      </c>
      <c r="E275" s="28">
        <v>60.5</v>
      </c>
      <c r="F275" s="29">
        <v>6.8230000000000004</v>
      </c>
      <c r="G275" s="29">
        <v>2.1429999999999998</v>
      </c>
      <c r="H275" s="8" t="s">
        <v>35</v>
      </c>
      <c r="I275" t="str">
        <f t="shared" si="14"/>
        <v>Mon</v>
      </c>
      <c r="J275" s="49"/>
      <c r="K275" s="49"/>
      <c r="L275" s="48"/>
      <c r="M275" s="48"/>
      <c r="N275" s="48"/>
      <c r="O275" s="48"/>
    </row>
    <row r="276" spans="1:15">
      <c r="A276" s="12">
        <v>43039</v>
      </c>
      <c r="B276">
        <f t="shared" si="12"/>
        <v>10</v>
      </c>
      <c r="C276">
        <f t="shared" si="13"/>
        <v>2017</v>
      </c>
      <c r="D276" s="29">
        <v>11.85</v>
      </c>
      <c r="E276" s="28">
        <v>61.5</v>
      </c>
      <c r="F276" s="29">
        <v>6.8019999999999996</v>
      </c>
      <c r="G276" s="29">
        <v>2.14</v>
      </c>
      <c r="H276" s="8" t="s">
        <v>35</v>
      </c>
      <c r="I276" t="str">
        <f t="shared" si="14"/>
        <v>Tue</v>
      </c>
      <c r="J276" s="52"/>
      <c r="K276" s="52"/>
      <c r="L276" s="51"/>
      <c r="M276" s="51"/>
      <c r="N276" s="51"/>
      <c r="O276" s="51"/>
    </row>
    <row r="277" spans="1:15">
      <c r="A277" s="12">
        <v>43040</v>
      </c>
      <c r="B277">
        <f t="shared" si="12"/>
        <v>11</v>
      </c>
      <c r="C277">
        <f t="shared" si="13"/>
        <v>2017</v>
      </c>
      <c r="D277" s="29">
        <v>12.695</v>
      </c>
      <c r="E277" s="28">
        <v>60.5</v>
      </c>
      <c r="F277" s="29">
        <v>6.9180000000000001</v>
      </c>
      <c r="G277" s="29">
        <v>2.1880000000000002</v>
      </c>
      <c r="H277" s="8" t="s">
        <v>35</v>
      </c>
      <c r="I277" t="str">
        <f t="shared" si="14"/>
        <v>Wed</v>
      </c>
      <c r="J277" s="49">
        <v>29.45</v>
      </c>
      <c r="K277" s="49">
        <v>30.5</v>
      </c>
      <c r="L277" s="48">
        <f>J277/$R$2</f>
        <v>64.926189174412244</v>
      </c>
      <c r="M277" s="48">
        <f>K277/$R$2</f>
        <v>67.241044815605221</v>
      </c>
      <c r="N277" s="48"/>
      <c r="O277" s="48"/>
    </row>
    <row r="278" spans="1:15">
      <c r="A278" s="12">
        <v>43041</v>
      </c>
      <c r="B278">
        <f t="shared" si="12"/>
        <v>11</v>
      </c>
      <c r="C278">
        <f t="shared" si="13"/>
        <v>2017</v>
      </c>
      <c r="D278" s="29">
        <v>12.63</v>
      </c>
      <c r="E278" s="28">
        <v>61.75</v>
      </c>
      <c r="F278" s="29">
        <v>6.8550000000000004</v>
      </c>
      <c r="G278" s="29">
        <v>2.1520000000000001</v>
      </c>
      <c r="H278" s="8" t="s">
        <v>35</v>
      </c>
      <c r="I278" t="str">
        <f t="shared" si="14"/>
        <v>Thu</v>
      </c>
      <c r="J278" s="52"/>
      <c r="K278" s="52"/>
      <c r="L278" s="51"/>
      <c r="M278" s="51"/>
      <c r="N278" s="51"/>
      <c r="O278" s="51"/>
    </row>
    <row r="279" spans="1:15">
      <c r="A279" s="12">
        <v>43042</v>
      </c>
      <c r="B279">
        <f t="shared" si="12"/>
        <v>11</v>
      </c>
      <c r="C279">
        <f t="shared" si="13"/>
        <v>2017</v>
      </c>
      <c r="D279" s="29">
        <v>12.56</v>
      </c>
      <c r="E279" s="28">
        <v>61.5</v>
      </c>
      <c r="F279" s="29">
        <v>6.9145000000000003</v>
      </c>
      <c r="G279" s="29">
        <v>2.165</v>
      </c>
      <c r="H279" s="8" t="s">
        <v>35</v>
      </c>
      <c r="I279" t="str">
        <f t="shared" si="14"/>
        <v>Fri</v>
      </c>
      <c r="J279" s="49">
        <v>29.55</v>
      </c>
      <c r="K279" s="49">
        <v>30.5</v>
      </c>
      <c r="L279" s="48">
        <f>J279/$R$2</f>
        <v>65.146651616430631</v>
      </c>
      <c r="M279" s="48">
        <f>K279/$R$2</f>
        <v>67.241044815605221</v>
      </c>
      <c r="N279" s="48"/>
      <c r="O279" s="48"/>
    </row>
    <row r="280" spans="1:15">
      <c r="A280" s="12">
        <v>43045</v>
      </c>
      <c r="B280">
        <f t="shared" si="12"/>
        <v>11</v>
      </c>
      <c r="C280">
        <f t="shared" si="13"/>
        <v>2017</v>
      </c>
      <c r="D280" s="29">
        <v>12.83</v>
      </c>
      <c r="E280" s="28">
        <v>61</v>
      </c>
      <c r="F280" s="29">
        <v>6.9024999999999999</v>
      </c>
      <c r="G280" s="29">
        <v>2.1520000000000001</v>
      </c>
      <c r="H280" s="8" t="s">
        <v>35</v>
      </c>
      <c r="I280" t="str">
        <f t="shared" si="14"/>
        <v>Mon</v>
      </c>
      <c r="J280" s="52"/>
      <c r="K280" s="52"/>
      <c r="L280" s="51"/>
      <c r="M280" s="51"/>
      <c r="N280" s="51"/>
      <c r="O280" s="51"/>
    </row>
    <row r="281" spans="1:15">
      <c r="A281" s="12">
        <v>43046</v>
      </c>
      <c r="B281">
        <f t="shared" si="12"/>
        <v>11</v>
      </c>
      <c r="C281">
        <f t="shared" si="13"/>
        <v>2017</v>
      </c>
      <c r="D281" s="29">
        <v>12.805</v>
      </c>
      <c r="E281" s="28">
        <v>61</v>
      </c>
      <c r="F281" s="29">
        <v>6.8630000000000004</v>
      </c>
      <c r="G281" s="29">
        <v>2.1309999999999998</v>
      </c>
      <c r="H281" s="8" t="s">
        <v>35</v>
      </c>
      <c r="I281" t="str">
        <f t="shared" si="14"/>
        <v>Tue</v>
      </c>
      <c r="J281" s="49"/>
      <c r="K281" s="49"/>
      <c r="L281" s="48"/>
      <c r="M281" s="48"/>
      <c r="N281" s="48"/>
      <c r="O281" s="48"/>
    </row>
    <row r="282" spans="1:15">
      <c r="A282" s="12">
        <v>43047</v>
      </c>
      <c r="B282">
        <f t="shared" si="12"/>
        <v>11</v>
      </c>
      <c r="C282">
        <f t="shared" si="13"/>
        <v>2017</v>
      </c>
      <c r="D282" s="29">
        <v>12.565</v>
      </c>
      <c r="E282" s="28">
        <v>61</v>
      </c>
      <c r="F282" s="29">
        <v>6.8120000000000003</v>
      </c>
      <c r="G282" s="29">
        <v>2.1034999999999999</v>
      </c>
      <c r="H282" s="8" t="s">
        <v>35</v>
      </c>
      <c r="I282" t="str">
        <f t="shared" si="14"/>
        <v>Wed</v>
      </c>
      <c r="J282" s="52">
        <v>29.7</v>
      </c>
      <c r="K282" s="52">
        <v>31</v>
      </c>
      <c r="L282" s="51">
        <f>J282/$R$2</f>
        <v>65.477345279458191</v>
      </c>
      <c r="M282" s="51">
        <f>K282/$R$2</f>
        <v>68.343357025697102</v>
      </c>
      <c r="N282" s="51"/>
      <c r="O282" s="51"/>
    </row>
    <row r="283" spans="1:15">
      <c r="A283" s="12">
        <v>43048</v>
      </c>
      <c r="B283">
        <f t="shared" si="12"/>
        <v>11</v>
      </c>
      <c r="C283">
        <f t="shared" si="13"/>
        <v>2017</v>
      </c>
      <c r="D283" s="29">
        <v>12.23</v>
      </c>
      <c r="E283" s="28">
        <v>61.5</v>
      </c>
      <c r="F283" s="29">
        <v>6.7770000000000001</v>
      </c>
      <c r="G283" s="29">
        <v>2.0779999999999998</v>
      </c>
      <c r="H283" s="8" t="s">
        <v>35</v>
      </c>
      <c r="I283" t="str">
        <f t="shared" si="14"/>
        <v>Thu</v>
      </c>
      <c r="J283" s="49"/>
      <c r="K283" s="49"/>
      <c r="L283" s="48"/>
      <c r="M283" s="48"/>
      <c r="N283" s="48"/>
      <c r="O283" s="48"/>
    </row>
    <row r="284" spans="1:15">
      <c r="A284" s="12">
        <v>43049</v>
      </c>
      <c r="B284">
        <f t="shared" si="12"/>
        <v>11</v>
      </c>
      <c r="C284">
        <f t="shared" si="13"/>
        <v>2017</v>
      </c>
      <c r="D284" s="29">
        <v>12.285</v>
      </c>
      <c r="E284" s="28">
        <v>61</v>
      </c>
      <c r="F284" s="29">
        <v>6.7969999999999997</v>
      </c>
      <c r="G284" s="29">
        <v>2.09</v>
      </c>
      <c r="H284" s="8" t="s">
        <v>35</v>
      </c>
      <c r="I284" t="str">
        <f t="shared" si="14"/>
        <v>Fri</v>
      </c>
      <c r="J284" s="52">
        <v>29.7</v>
      </c>
      <c r="K284" s="52">
        <v>31</v>
      </c>
      <c r="L284" s="51">
        <f>J284/$R$2</f>
        <v>65.477345279458191</v>
      </c>
      <c r="M284" s="51">
        <f>K284/$R$2</f>
        <v>68.343357025697102</v>
      </c>
      <c r="N284" s="51"/>
      <c r="O284" s="51"/>
    </row>
    <row r="285" spans="1:15">
      <c r="A285" s="12">
        <v>43052</v>
      </c>
      <c r="B285">
        <f t="shared" si="12"/>
        <v>11</v>
      </c>
      <c r="C285">
        <f t="shared" si="13"/>
        <v>2017</v>
      </c>
      <c r="D285" s="29">
        <v>12.28</v>
      </c>
      <c r="E285" s="28">
        <v>61</v>
      </c>
      <c r="F285" s="29">
        <v>6.7679999999999998</v>
      </c>
      <c r="G285" s="29">
        <v>2.1</v>
      </c>
      <c r="H285" s="8" t="s">
        <v>35</v>
      </c>
      <c r="I285" t="str">
        <f t="shared" si="14"/>
        <v>Mon</v>
      </c>
      <c r="J285" s="49"/>
      <c r="K285" s="49"/>
      <c r="L285" s="48"/>
      <c r="M285" s="48"/>
      <c r="N285" s="48"/>
      <c r="O285" s="48"/>
    </row>
    <row r="286" spans="1:15">
      <c r="A286" s="12">
        <v>43053</v>
      </c>
      <c r="B286">
        <f t="shared" si="12"/>
        <v>11</v>
      </c>
      <c r="C286">
        <f t="shared" si="13"/>
        <v>2017</v>
      </c>
      <c r="D286" s="29">
        <v>12.255000000000001</v>
      </c>
      <c r="E286" s="28">
        <v>60.25</v>
      </c>
      <c r="F286" s="29">
        <v>6.8224999999999998</v>
      </c>
      <c r="G286" s="29">
        <v>2.085</v>
      </c>
      <c r="H286" s="8" t="s">
        <v>35</v>
      </c>
      <c r="I286" t="str">
        <f t="shared" si="14"/>
        <v>Tue</v>
      </c>
      <c r="J286" s="52"/>
      <c r="K286" s="52"/>
      <c r="L286" s="51"/>
      <c r="M286" s="51"/>
      <c r="N286" s="51"/>
      <c r="O286" s="51"/>
    </row>
    <row r="287" spans="1:15">
      <c r="A287" s="12">
        <v>43054</v>
      </c>
      <c r="B287">
        <f t="shared" si="12"/>
        <v>11</v>
      </c>
      <c r="C287">
        <f t="shared" si="13"/>
        <v>2017</v>
      </c>
      <c r="D287" s="29">
        <v>11.58</v>
      </c>
      <c r="E287" s="28">
        <v>61.25</v>
      </c>
      <c r="F287" s="29">
        <v>6.7154999999999996</v>
      </c>
      <c r="G287" s="29">
        <v>2.0819999999999999</v>
      </c>
      <c r="H287" s="8" t="s">
        <v>35</v>
      </c>
      <c r="I287" t="str">
        <f t="shared" si="14"/>
        <v>Wed</v>
      </c>
      <c r="J287" s="49">
        <v>29.8</v>
      </c>
      <c r="K287" s="49">
        <v>31.35</v>
      </c>
      <c r="L287" s="48">
        <f>J287/$R$2</f>
        <v>65.697807721476565</v>
      </c>
      <c r="M287" s="48">
        <f>K287/$R$2</f>
        <v>69.114975572761423</v>
      </c>
      <c r="N287" s="48"/>
      <c r="O287" s="48"/>
    </row>
    <row r="288" spans="1:15">
      <c r="A288" s="12">
        <v>43055</v>
      </c>
      <c r="B288">
        <f t="shared" si="12"/>
        <v>11</v>
      </c>
      <c r="C288">
        <f t="shared" si="13"/>
        <v>2017</v>
      </c>
      <c r="D288" s="29">
        <v>11.57</v>
      </c>
      <c r="E288" s="28">
        <v>61.25</v>
      </c>
      <c r="F288" s="29">
        <v>6.7640000000000002</v>
      </c>
      <c r="G288" s="29">
        <v>2.1059999999999999</v>
      </c>
      <c r="H288" s="8" t="s">
        <v>35</v>
      </c>
      <c r="I288" t="str">
        <f t="shared" si="14"/>
        <v>Thu</v>
      </c>
      <c r="J288" s="52"/>
      <c r="K288" s="52"/>
      <c r="L288" s="51"/>
      <c r="M288" s="51"/>
      <c r="N288" s="51"/>
      <c r="O288" s="51"/>
    </row>
    <row r="289" spans="1:15">
      <c r="A289" s="12">
        <v>43056</v>
      </c>
      <c r="B289">
        <f t="shared" si="12"/>
        <v>11</v>
      </c>
      <c r="C289">
        <f t="shared" si="13"/>
        <v>2017</v>
      </c>
      <c r="D289" s="29">
        <v>11.47</v>
      </c>
      <c r="E289" s="28">
        <v>61.5</v>
      </c>
      <c r="F289" s="29">
        <v>6.7285000000000004</v>
      </c>
      <c r="G289" s="29">
        <v>2.077</v>
      </c>
      <c r="H289" s="8" t="s">
        <v>35</v>
      </c>
      <c r="I289" t="str">
        <f t="shared" si="14"/>
        <v>Fri</v>
      </c>
      <c r="J289" s="49">
        <v>29.9</v>
      </c>
      <c r="K289" s="49">
        <v>31.45</v>
      </c>
      <c r="L289" s="48">
        <f>J289/$R$2</f>
        <v>65.918270163494938</v>
      </c>
      <c r="M289" s="48">
        <f>K289/$R$2</f>
        <v>69.335438014779797</v>
      </c>
      <c r="N289" s="48"/>
      <c r="O289" s="48"/>
    </row>
    <row r="290" spans="1:15">
      <c r="A290" s="12">
        <v>43059</v>
      </c>
      <c r="B290">
        <f t="shared" si="12"/>
        <v>11</v>
      </c>
      <c r="C290">
        <f t="shared" si="13"/>
        <v>2017</v>
      </c>
      <c r="D290" s="29">
        <v>11.51</v>
      </c>
      <c r="E290" s="28">
        <v>61.5</v>
      </c>
      <c r="F290" s="29">
        <v>6.7519999999999998</v>
      </c>
      <c r="G290" s="29">
        <v>2.0674999999999999</v>
      </c>
      <c r="H290" s="8" t="s">
        <v>35</v>
      </c>
      <c r="I290" t="str">
        <f t="shared" si="14"/>
        <v>Mon</v>
      </c>
      <c r="J290" s="52"/>
      <c r="K290" s="52"/>
      <c r="L290" s="51"/>
      <c r="M290" s="51"/>
      <c r="N290" s="51"/>
      <c r="O290" s="51"/>
    </row>
    <row r="291" spans="1:15">
      <c r="A291" s="12">
        <v>43060</v>
      </c>
      <c r="B291">
        <f t="shared" si="12"/>
        <v>11</v>
      </c>
      <c r="C291">
        <f t="shared" si="13"/>
        <v>2017</v>
      </c>
      <c r="D291" s="29">
        <v>11.605</v>
      </c>
      <c r="E291" s="28">
        <v>61</v>
      </c>
      <c r="F291" s="29">
        <v>6.8280000000000003</v>
      </c>
      <c r="G291" s="29">
        <v>2.0619999999999998</v>
      </c>
      <c r="H291" s="8" t="s">
        <v>35</v>
      </c>
      <c r="I291" t="str">
        <f t="shared" si="14"/>
        <v>Tue</v>
      </c>
      <c r="J291" s="49"/>
      <c r="K291" s="49"/>
      <c r="L291" s="48"/>
      <c r="M291" s="48"/>
      <c r="N291" s="48"/>
      <c r="O291" s="48"/>
    </row>
    <row r="292" spans="1:15">
      <c r="A292" s="12">
        <v>43061</v>
      </c>
      <c r="B292">
        <f t="shared" si="12"/>
        <v>11</v>
      </c>
      <c r="C292">
        <f t="shared" si="13"/>
        <v>2017</v>
      </c>
      <c r="D292" s="29">
        <v>11.73</v>
      </c>
      <c r="E292" s="28">
        <v>61.5</v>
      </c>
      <c r="F292" s="29">
        <v>6.8724999999999996</v>
      </c>
      <c r="G292" s="29">
        <v>2.085</v>
      </c>
      <c r="H292" s="8" t="s">
        <v>35</v>
      </c>
      <c r="I292" t="str">
        <f t="shared" si="14"/>
        <v>Wed</v>
      </c>
      <c r="J292" s="52">
        <v>30.2</v>
      </c>
      <c r="K292" s="52">
        <v>31.45</v>
      </c>
      <c r="L292" s="51">
        <f>J292/$R$2</f>
        <v>66.579657489550073</v>
      </c>
      <c r="M292" s="51">
        <f>K292/$R$2</f>
        <v>69.335438014779797</v>
      </c>
      <c r="N292" s="51"/>
      <c r="O292" s="51"/>
    </row>
    <row r="293" spans="1:15">
      <c r="A293" s="12">
        <v>43062</v>
      </c>
      <c r="B293">
        <f t="shared" si="12"/>
        <v>11</v>
      </c>
      <c r="C293">
        <f t="shared" si="13"/>
        <v>2017</v>
      </c>
      <c r="D293" s="29">
        <v>11.625</v>
      </c>
      <c r="E293" s="28">
        <v>62.5</v>
      </c>
      <c r="F293" s="29">
        <v>6.8955000000000002</v>
      </c>
      <c r="G293" s="29">
        <v>2.09</v>
      </c>
      <c r="H293" s="8" t="s">
        <v>35</v>
      </c>
      <c r="I293" t="str">
        <f t="shared" si="14"/>
        <v>Thu</v>
      </c>
      <c r="J293" s="49"/>
      <c r="K293" s="49"/>
      <c r="L293" s="48"/>
      <c r="M293" s="48"/>
      <c r="N293" s="48"/>
      <c r="O293" s="48"/>
    </row>
    <row r="294" spans="1:15">
      <c r="A294" s="12">
        <v>43063</v>
      </c>
      <c r="B294">
        <f t="shared" si="12"/>
        <v>11</v>
      </c>
      <c r="C294">
        <f t="shared" si="13"/>
        <v>2017</v>
      </c>
      <c r="D294" s="29">
        <v>12.015000000000001</v>
      </c>
      <c r="E294" s="28">
        <v>64</v>
      </c>
      <c r="F294" s="29">
        <v>6.9675000000000002</v>
      </c>
      <c r="G294" s="29">
        <v>2.1040000000000001</v>
      </c>
      <c r="H294" s="8" t="s">
        <v>35</v>
      </c>
      <c r="I294" t="str">
        <f t="shared" si="14"/>
        <v>Fri</v>
      </c>
      <c r="J294" s="52">
        <v>30.2</v>
      </c>
      <c r="K294" s="52">
        <v>31.5</v>
      </c>
      <c r="L294" s="51">
        <f>J294/$R$2</f>
        <v>66.579657489550073</v>
      </c>
      <c r="M294" s="51">
        <f>K294/$R$2</f>
        <v>69.445669235788998</v>
      </c>
      <c r="N294" s="51"/>
      <c r="O294" s="51"/>
    </row>
    <row r="295" spans="1:15">
      <c r="A295" s="12">
        <v>43066</v>
      </c>
      <c r="B295">
        <f t="shared" si="12"/>
        <v>11</v>
      </c>
      <c r="C295">
        <f t="shared" si="13"/>
        <v>2017</v>
      </c>
      <c r="D295" s="29">
        <v>11.6</v>
      </c>
      <c r="E295" s="28">
        <v>64.5</v>
      </c>
      <c r="F295" s="29">
        <v>6.8920000000000003</v>
      </c>
      <c r="G295" s="29">
        <v>2.1095000000000002</v>
      </c>
      <c r="H295" s="8" t="s">
        <v>35</v>
      </c>
      <c r="I295" t="str">
        <f t="shared" si="14"/>
        <v>Mon</v>
      </c>
      <c r="J295" s="49"/>
      <c r="K295" s="49"/>
      <c r="L295" s="48"/>
      <c r="M295" s="48"/>
      <c r="N295" s="48"/>
      <c r="O295" s="48"/>
    </row>
    <row r="296" spans="1:15">
      <c r="A296" s="12">
        <v>43067</v>
      </c>
      <c r="B296">
        <f t="shared" si="12"/>
        <v>11</v>
      </c>
      <c r="C296">
        <f t="shared" si="13"/>
        <v>2017</v>
      </c>
      <c r="D296" s="29">
        <v>11.4</v>
      </c>
      <c r="E296" s="28">
        <v>68.5</v>
      </c>
      <c r="F296" s="29">
        <v>6.8</v>
      </c>
      <c r="G296" s="29">
        <v>2.1</v>
      </c>
      <c r="H296" s="8" t="s">
        <v>35</v>
      </c>
      <c r="I296" t="str">
        <f t="shared" si="14"/>
        <v>Tue</v>
      </c>
      <c r="J296" s="52"/>
      <c r="K296" s="52"/>
      <c r="L296" s="51"/>
      <c r="M296" s="51"/>
      <c r="N296" s="51"/>
      <c r="O296" s="51"/>
    </row>
    <row r="297" spans="1:15">
      <c r="A297" s="12">
        <v>43068</v>
      </c>
      <c r="B297">
        <f t="shared" si="12"/>
        <v>11</v>
      </c>
      <c r="C297">
        <f t="shared" si="13"/>
        <v>2017</v>
      </c>
      <c r="D297" s="29">
        <v>11.305</v>
      </c>
      <c r="E297" s="28">
        <v>65.5</v>
      </c>
      <c r="F297" s="29">
        <v>6.7565</v>
      </c>
      <c r="G297" s="29">
        <v>2.0619999999999998</v>
      </c>
      <c r="H297" s="8" t="s">
        <v>35</v>
      </c>
      <c r="I297" t="str">
        <f t="shared" si="14"/>
        <v>Wed</v>
      </c>
      <c r="J297" s="49">
        <v>30.95</v>
      </c>
      <c r="K297" s="49">
        <v>32</v>
      </c>
      <c r="L297" s="48">
        <f>J297/$R$2</f>
        <v>68.233125804687916</v>
      </c>
      <c r="M297" s="48">
        <f>K297/$R$2</f>
        <v>70.547981445880879</v>
      </c>
      <c r="N297" s="48"/>
      <c r="O297" s="48"/>
    </row>
    <row r="298" spans="1:15">
      <c r="A298" s="12">
        <v>43069</v>
      </c>
      <c r="B298">
        <f t="shared" si="12"/>
        <v>11</v>
      </c>
      <c r="C298">
        <f t="shared" si="13"/>
        <v>2017</v>
      </c>
      <c r="D298" s="29">
        <v>11.295</v>
      </c>
      <c r="E298" s="28">
        <v>66.5</v>
      </c>
      <c r="F298" s="29">
        <v>6.7610000000000001</v>
      </c>
      <c r="G298" s="29">
        <v>2.0329999999999999</v>
      </c>
      <c r="H298" s="8" t="s">
        <v>35</v>
      </c>
      <c r="I298" t="str">
        <f t="shared" si="14"/>
        <v>Thu</v>
      </c>
      <c r="J298" s="52"/>
      <c r="K298" s="52"/>
      <c r="L298" s="51"/>
      <c r="M298" s="51"/>
      <c r="N298" s="51"/>
      <c r="O298" s="51"/>
    </row>
    <row r="299" spans="1:15">
      <c r="A299" s="12">
        <v>43070</v>
      </c>
      <c r="B299">
        <f t="shared" si="12"/>
        <v>12</v>
      </c>
      <c r="C299">
        <f t="shared" si="13"/>
        <v>2017</v>
      </c>
      <c r="D299" s="29">
        <v>11.05</v>
      </c>
      <c r="E299" s="28">
        <v>67</v>
      </c>
      <c r="F299" s="29">
        <v>6.734</v>
      </c>
      <c r="G299" s="29">
        <v>2.0465</v>
      </c>
      <c r="H299" s="8" t="s">
        <v>35</v>
      </c>
      <c r="I299" t="str">
        <f t="shared" si="14"/>
        <v>Fri</v>
      </c>
      <c r="J299" s="49">
        <v>31.2</v>
      </c>
      <c r="K299" s="49">
        <v>32.5</v>
      </c>
      <c r="L299" s="48">
        <f>J299/$R$2</f>
        <v>68.784281909733863</v>
      </c>
      <c r="M299" s="48">
        <f>K299/$R$2</f>
        <v>71.650293655972774</v>
      </c>
      <c r="N299" s="48"/>
      <c r="O299" s="48"/>
    </row>
    <row r="300" spans="1:15">
      <c r="A300" s="12">
        <v>43073</v>
      </c>
      <c r="B300">
        <f t="shared" si="12"/>
        <v>12</v>
      </c>
      <c r="C300">
        <f t="shared" si="13"/>
        <v>2017</v>
      </c>
      <c r="D300" s="29">
        <v>11.33</v>
      </c>
      <c r="E300" s="28">
        <v>68</v>
      </c>
      <c r="F300" s="29">
        <v>6.8070000000000004</v>
      </c>
      <c r="G300" s="29">
        <v>2.0525000000000002</v>
      </c>
      <c r="H300" s="8" t="s">
        <v>35</v>
      </c>
      <c r="I300" t="str">
        <f t="shared" si="14"/>
        <v>Mon</v>
      </c>
      <c r="J300" s="52"/>
      <c r="K300" s="52"/>
      <c r="L300" s="51"/>
      <c r="M300" s="51"/>
      <c r="N300" s="51"/>
      <c r="O300" s="51"/>
    </row>
    <row r="301" spans="1:15">
      <c r="A301" s="12">
        <v>43074</v>
      </c>
      <c r="B301">
        <f t="shared" si="12"/>
        <v>12</v>
      </c>
      <c r="C301">
        <f t="shared" si="13"/>
        <v>2017</v>
      </c>
      <c r="D301" s="29">
        <v>11.074999999999999</v>
      </c>
      <c r="E301" s="28">
        <v>66.099999999999994</v>
      </c>
      <c r="F301" s="29">
        <v>6.6449999999999996</v>
      </c>
      <c r="G301" s="29">
        <v>2.052</v>
      </c>
      <c r="H301" s="8" t="s">
        <v>35</v>
      </c>
      <c r="I301" t="str">
        <f t="shared" si="14"/>
        <v>Tue</v>
      </c>
      <c r="J301" s="49"/>
      <c r="K301" s="49"/>
      <c r="L301" s="48"/>
      <c r="M301" s="48"/>
      <c r="N301" s="48"/>
      <c r="O301" s="48"/>
    </row>
    <row r="302" spans="1:15">
      <c r="A302" s="12">
        <v>43075</v>
      </c>
      <c r="B302">
        <f t="shared" si="12"/>
        <v>12</v>
      </c>
      <c r="C302">
        <f t="shared" si="13"/>
        <v>2017</v>
      </c>
      <c r="D302" s="29">
        <v>10.83</v>
      </c>
      <c r="E302" s="28">
        <v>70</v>
      </c>
      <c r="F302" s="29">
        <v>6.5389999999999997</v>
      </c>
      <c r="G302" s="29">
        <v>2.0285000000000002</v>
      </c>
      <c r="H302" s="8" t="s">
        <v>35</v>
      </c>
      <c r="I302" t="str">
        <f t="shared" si="14"/>
        <v>Wed</v>
      </c>
      <c r="J302" s="52">
        <v>31.5</v>
      </c>
      <c r="K302" s="52">
        <v>32.5</v>
      </c>
      <c r="L302" s="51">
        <f>J302/$R$2</f>
        <v>69.445669235788998</v>
      </c>
      <c r="M302" s="51">
        <f>K302/$R$2</f>
        <v>71.650293655972774</v>
      </c>
      <c r="N302" s="51"/>
      <c r="O302" s="51"/>
    </row>
    <row r="303" spans="1:15">
      <c r="A303" s="12">
        <v>43076</v>
      </c>
      <c r="B303">
        <f t="shared" si="12"/>
        <v>12</v>
      </c>
      <c r="C303">
        <f t="shared" si="13"/>
        <v>2017</v>
      </c>
      <c r="D303" s="29">
        <v>10.795</v>
      </c>
      <c r="E303" s="28">
        <v>70</v>
      </c>
      <c r="F303" s="29">
        <v>6.5305</v>
      </c>
      <c r="G303" s="29">
        <v>1.994</v>
      </c>
      <c r="H303" s="8" t="s">
        <v>35</v>
      </c>
      <c r="I303" t="str">
        <f t="shared" si="14"/>
        <v>Thu</v>
      </c>
      <c r="J303" s="49"/>
      <c r="K303" s="49"/>
      <c r="L303" s="48"/>
      <c r="M303" s="48"/>
      <c r="N303" s="48"/>
      <c r="O303" s="48"/>
    </row>
    <row r="304" spans="1:15">
      <c r="A304" s="12">
        <v>43077</v>
      </c>
      <c r="B304">
        <f t="shared" si="12"/>
        <v>12</v>
      </c>
      <c r="C304">
        <f t="shared" si="13"/>
        <v>2017</v>
      </c>
      <c r="D304" s="29">
        <v>10.99</v>
      </c>
      <c r="E304" s="28">
        <v>75.099999999999994</v>
      </c>
      <c r="F304" s="29">
        <v>6.5385</v>
      </c>
      <c r="G304" s="29">
        <v>1.992</v>
      </c>
      <c r="H304" s="8" t="s">
        <v>35</v>
      </c>
      <c r="I304" t="str">
        <f t="shared" si="14"/>
        <v>Fri</v>
      </c>
      <c r="J304" s="52">
        <v>31.85</v>
      </c>
      <c r="K304" s="52">
        <v>32.75</v>
      </c>
      <c r="L304" s="51">
        <f>J304/$R$2</f>
        <v>70.217287782853319</v>
      </c>
      <c r="M304" s="51">
        <f>K304/$R$2</f>
        <v>72.201449761018708</v>
      </c>
      <c r="N304" s="51"/>
      <c r="O304" s="51"/>
    </row>
    <row r="305" spans="1:15">
      <c r="A305" s="12">
        <v>43080</v>
      </c>
      <c r="B305">
        <f t="shared" si="12"/>
        <v>12</v>
      </c>
      <c r="C305">
        <f t="shared" si="13"/>
        <v>2017</v>
      </c>
      <c r="D305" s="29">
        <v>10.86</v>
      </c>
      <c r="E305" s="28">
        <v>74.5</v>
      </c>
      <c r="F305" s="29">
        <v>6.5475000000000003</v>
      </c>
      <c r="G305" s="29">
        <v>1.9915</v>
      </c>
      <c r="H305" s="8" t="s">
        <v>35</v>
      </c>
      <c r="I305" t="str">
        <f t="shared" si="14"/>
        <v>Mon</v>
      </c>
      <c r="J305" s="49"/>
      <c r="K305" s="49"/>
      <c r="L305" s="48"/>
      <c r="M305" s="48"/>
      <c r="N305" s="48"/>
      <c r="O305" s="48"/>
    </row>
    <row r="306" spans="1:15">
      <c r="A306" s="12">
        <v>43081</v>
      </c>
      <c r="B306">
        <f t="shared" si="12"/>
        <v>12</v>
      </c>
      <c r="C306">
        <f t="shared" si="13"/>
        <v>2017</v>
      </c>
      <c r="D306" s="29">
        <v>11.07</v>
      </c>
      <c r="E306" s="28">
        <v>73</v>
      </c>
      <c r="F306" s="29">
        <v>6.6139999999999999</v>
      </c>
      <c r="G306" s="29">
        <v>2.004</v>
      </c>
      <c r="H306" s="8" t="s">
        <v>35</v>
      </c>
      <c r="I306" t="str">
        <f t="shared" si="14"/>
        <v>Tue</v>
      </c>
      <c r="J306" s="52"/>
      <c r="K306" s="52"/>
      <c r="L306" s="51"/>
      <c r="M306" s="51"/>
      <c r="N306" s="51"/>
      <c r="O306" s="51"/>
    </row>
    <row r="307" spans="1:15">
      <c r="A307" s="12">
        <v>43082</v>
      </c>
      <c r="B307">
        <f t="shared" si="12"/>
        <v>12</v>
      </c>
      <c r="C307">
        <f t="shared" si="13"/>
        <v>2017</v>
      </c>
      <c r="D307" s="29">
        <v>11.085000000000001</v>
      </c>
      <c r="E307" s="28">
        <v>72</v>
      </c>
      <c r="F307" s="29">
        <v>6.6849999999999996</v>
      </c>
      <c r="G307" s="29">
        <v>1.9970000000000001</v>
      </c>
      <c r="H307" s="8" t="s">
        <v>35</v>
      </c>
      <c r="I307" t="str">
        <f t="shared" si="14"/>
        <v>Wed</v>
      </c>
      <c r="J307" s="49">
        <v>32.85</v>
      </c>
      <c r="K307" s="49">
        <v>36</v>
      </c>
      <c r="L307" s="48">
        <f>J307/$R$2</f>
        <v>72.421912203037095</v>
      </c>
      <c r="M307" s="48">
        <f>K307/$R$2</f>
        <v>79.366479126615985</v>
      </c>
      <c r="N307" s="48"/>
      <c r="O307" s="48"/>
    </row>
    <row r="308" spans="1:15">
      <c r="A308" s="12">
        <v>43083</v>
      </c>
      <c r="B308">
        <f t="shared" si="12"/>
        <v>12</v>
      </c>
      <c r="C308">
        <f t="shared" si="13"/>
        <v>2017</v>
      </c>
      <c r="D308" s="29">
        <v>11.14</v>
      </c>
      <c r="E308" s="28">
        <v>72.5</v>
      </c>
      <c r="F308" s="29">
        <v>6.7229999999999999</v>
      </c>
      <c r="G308" s="29">
        <v>2.0169999999999999</v>
      </c>
      <c r="H308" s="8" t="s">
        <v>35</v>
      </c>
      <c r="I308" t="str">
        <f t="shared" si="14"/>
        <v>Thu</v>
      </c>
      <c r="J308" s="52"/>
      <c r="K308" s="52"/>
      <c r="L308" s="51"/>
      <c r="M308" s="51"/>
      <c r="N308" s="51"/>
      <c r="O308" s="51"/>
    </row>
    <row r="309" spans="1:15">
      <c r="A309" s="12">
        <v>43084</v>
      </c>
      <c r="B309">
        <f t="shared" si="12"/>
        <v>12</v>
      </c>
      <c r="C309">
        <f t="shared" si="13"/>
        <v>2017</v>
      </c>
      <c r="D309" s="29">
        <v>11.17</v>
      </c>
      <c r="E309" s="28">
        <v>72.5</v>
      </c>
      <c r="F309" s="29">
        <v>6.7355</v>
      </c>
      <c r="G309" s="29">
        <v>2.036</v>
      </c>
      <c r="H309" s="8" t="s">
        <v>35</v>
      </c>
      <c r="I309" t="str">
        <f t="shared" si="14"/>
        <v>Fri</v>
      </c>
      <c r="J309" s="49">
        <v>34.5</v>
      </c>
      <c r="K309" s="49">
        <v>36.6</v>
      </c>
      <c r="L309" s="48">
        <f>J309/$R$2</f>
        <v>76.059542496340327</v>
      </c>
      <c r="M309" s="48">
        <f>K309/$R$2</f>
        <v>80.689253778726254</v>
      </c>
      <c r="N309" s="48"/>
      <c r="O309" s="48"/>
    </row>
    <row r="310" spans="1:15">
      <c r="A310" s="12">
        <v>43087</v>
      </c>
      <c r="B310">
        <f t="shared" si="12"/>
        <v>12</v>
      </c>
      <c r="C310">
        <f t="shared" si="13"/>
        <v>2017</v>
      </c>
      <c r="D310" s="29">
        <v>11.53</v>
      </c>
      <c r="E310" s="28">
        <v>72.5</v>
      </c>
      <c r="F310" s="29">
        <v>6.8440000000000003</v>
      </c>
      <c r="G310" s="29">
        <v>2.0474999999999999</v>
      </c>
      <c r="H310" s="8" t="s">
        <v>35</v>
      </c>
      <c r="I310" t="str">
        <f t="shared" si="14"/>
        <v>Mon</v>
      </c>
      <c r="J310" s="52"/>
      <c r="K310" s="52"/>
      <c r="L310" s="51"/>
      <c r="M310" s="51"/>
      <c r="N310" s="51"/>
      <c r="O310" s="51"/>
    </row>
    <row r="311" spans="1:15">
      <c r="A311" s="12">
        <v>43088</v>
      </c>
      <c r="B311">
        <f t="shared" si="12"/>
        <v>12</v>
      </c>
      <c r="C311">
        <f t="shared" si="13"/>
        <v>2017</v>
      </c>
      <c r="D311" s="29">
        <v>11.69</v>
      </c>
      <c r="E311" s="28">
        <v>74</v>
      </c>
      <c r="F311" s="29">
        <v>6.8449999999999998</v>
      </c>
      <c r="G311" s="29">
        <v>2.0609999999999999</v>
      </c>
      <c r="H311" s="8" t="s">
        <v>35</v>
      </c>
      <c r="I311" t="str">
        <f t="shared" si="14"/>
        <v>Tue</v>
      </c>
      <c r="J311" s="49"/>
      <c r="K311" s="49"/>
      <c r="L311" s="48"/>
      <c r="M311" s="48"/>
      <c r="N311" s="48"/>
      <c r="O311" s="48"/>
    </row>
    <row r="312" spans="1:15">
      <c r="A312" s="12">
        <v>43089</v>
      </c>
      <c r="B312">
        <f t="shared" si="12"/>
        <v>12</v>
      </c>
      <c r="C312">
        <f t="shared" si="13"/>
        <v>2017</v>
      </c>
      <c r="D312" s="29">
        <v>11.914999999999999</v>
      </c>
      <c r="E312" s="28">
        <v>75</v>
      </c>
      <c r="F312" s="29">
        <v>6.9249999999999998</v>
      </c>
      <c r="G312" s="29">
        <v>2.0920000000000001</v>
      </c>
      <c r="H312" s="8" t="s">
        <v>35</v>
      </c>
      <c r="I312" t="str">
        <f t="shared" si="14"/>
        <v>Wed</v>
      </c>
      <c r="J312" s="52">
        <v>34.75</v>
      </c>
      <c r="K312" s="52">
        <v>36.6</v>
      </c>
      <c r="L312" s="51">
        <f>J312/$R$2</f>
        <v>76.610698601386275</v>
      </c>
      <c r="M312" s="51">
        <f>K312/$R$2</f>
        <v>80.689253778726254</v>
      </c>
      <c r="N312" s="51"/>
      <c r="O312" s="51"/>
    </row>
    <row r="313" spans="1:15">
      <c r="A313" s="12">
        <v>43090</v>
      </c>
      <c r="B313">
        <f t="shared" si="12"/>
        <v>12</v>
      </c>
      <c r="C313">
        <f t="shared" si="13"/>
        <v>2017</v>
      </c>
      <c r="D313" s="29">
        <v>12</v>
      </c>
      <c r="E313" s="28">
        <v>75</v>
      </c>
      <c r="F313" s="29">
        <v>6.9770000000000003</v>
      </c>
      <c r="G313" s="29">
        <v>2.1084999999999998</v>
      </c>
      <c r="H313" s="8" t="s">
        <v>35</v>
      </c>
      <c r="I313" t="str">
        <f t="shared" si="14"/>
        <v>Thu</v>
      </c>
      <c r="J313" s="49"/>
      <c r="K313" s="49"/>
      <c r="L313" s="48"/>
      <c r="M313" s="48"/>
      <c r="N313" s="48"/>
      <c r="O313" s="48"/>
    </row>
    <row r="314" spans="1:15">
      <c r="A314" s="12">
        <v>43091</v>
      </c>
      <c r="B314">
        <f t="shared" si="12"/>
        <v>12</v>
      </c>
      <c r="C314">
        <f t="shared" si="13"/>
        <v>2017</v>
      </c>
      <c r="D314" s="29">
        <v>12.05</v>
      </c>
      <c r="E314" s="28">
        <v>75.5</v>
      </c>
      <c r="F314" s="29">
        <v>7.0190000000000001</v>
      </c>
      <c r="G314" s="29">
        <v>2.137</v>
      </c>
      <c r="H314" s="8" t="s">
        <v>35</v>
      </c>
      <c r="I314" t="str">
        <f t="shared" si="14"/>
        <v>Fri</v>
      </c>
      <c r="J314" s="52">
        <v>35</v>
      </c>
      <c r="K314" s="52">
        <v>37</v>
      </c>
      <c r="L314" s="51">
        <f>J314/$R$2</f>
        <v>77.161854706432209</v>
      </c>
      <c r="M314" s="51">
        <f>K314/$R$2</f>
        <v>81.571103546799762</v>
      </c>
      <c r="N314" s="51"/>
      <c r="O314" s="51"/>
    </row>
    <row r="315" spans="1:15">
      <c r="A315" s="12">
        <v>43096</v>
      </c>
      <c r="B315">
        <f t="shared" si="12"/>
        <v>12</v>
      </c>
      <c r="C315">
        <f t="shared" si="13"/>
        <v>2017</v>
      </c>
      <c r="D315" s="29">
        <v>11.84</v>
      </c>
      <c r="E315" s="28">
        <v>75.5</v>
      </c>
      <c r="F315" s="29">
        <v>7.14</v>
      </c>
      <c r="G315" s="29">
        <v>2.1995</v>
      </c>
      <c r="H315" s="8" t="s">
        <v>35</v>
      </c>
      <c r="I315" t="str">
        <f t="shared" si="14"/>
        <v>Wed</v>
      </c>
      <c r="J315" s="49">
        <v>35</v>
      </c>
      <c r="K315" s="49">
        <v>37</v>
      </c>
      <c r="L315" s="48">
        <f>J315/$R$2</f>
        <v>77.161854706432209</v>
      </c>
      <c r="M315" s="48">
        <f>K315/$R$2</f>
        <v>81.571103546799762</v>
      </c>
      <c r="N315" s="48"/>
      <c r="O315" s="48"/>
    </row>
    <row r="316" spans="1:15">
      <c r="A316" s="12">
        <v>43097</v>
      </c>
      <c r="B316">
        <f t="shared" si="12"/>
        <v>12</v>
      </c>
      <c r="C316">
        <f t="shared" si="13"/>
        <v>2017</v>
      </c>
      <c r="D316" s="29">
        <v>12.095000000000001</v>
      </c>
      <c r="E316" s="28">
        <v>75.5</v>
      </c>
      <c r="F316" s="29">
        <v>7.2160000000000002</v>
      </c>
      <c r="G316" s="29">
        <v>2.246</v>
      </c>
      <c r="H316" s="8" t="s">
        <v>35</v>
      </c>
      <c r="I316" t="str">
        <f t="shared" si="14"/>
        <v>Thu</v>
      </c>
      <c r="J316" s="52"/>
      <c r="K316" s="52"/>
      <c r="L316" s="51"/>
      <c r="M316" s="51"/>
      <c r="N316" s="51"/>
      <c r="O316" s="51"/>
    </row>
    <row r="317" spans="1:15">
      <c r="A317" s="12">
        <v>43098</v>
      </c>
      <c r="B317">
        <f t="shared" si="12"/>
        <v>12</v>
      </c>
      <c r="C317">
        <f t="shared" si="13"/>
        <v>2017</v>
      </c>
      <c r="D317" s="29">
        <v>12.26</v>
      </c>
      <c r="E317" s="28">
        <v>75.5</v>
      </c>
      <c r="F317" s="29">
        <v>7.157</v>
      </c>
      <c r="G317" s="29">
        <v>2.2414999999999998</v>
      </c>
      <c r="H317" s="8" t="s">
        <v>35</v>
      </c>
      <c r="I317" t="str">
        <f t="shared" si="14"/>
        <v>Fri</v>
      </c>
      <c r="J317" s="49">
        <v>35</v>
      </c>
      <c r="K317" s="49">
        <v>37</v>
      </c>
      <c r="L317" s="48">
        <f>J317/$R$2</f>
        <v>77.161854706432209</v>
      </c>
      <c r="M317" s="48">
        <f>K317/$R$2</f>
        <v>81.571103546799762</v>
      </c>
      <c r="N317" s="48"/>
      <c r="O317" s="48"/>
    </row>
    <row r="318" spans="1:15">
      <c r="A318" s="12">
        <v>43102</v>
      </c>
      <c r="B318">
        <f t="shared" si="12"/>
        <v>1</v>
      </c>
      <c r="C318">
        <f t="shared" si="13"/>
        <v>2018</v>
      </c>
      <c r="D318" s="29">
        <v>12.69</v>
      </c>
      <c r="E318" s="28">
        <v>75.5</v>
      </c>
      <c r="F318" s="29">
        <v>7.181</v>
      </c>
      <c r="G318" s="29">
        <v>2.2559999999999998</v>
      </c>
      <c r="H318" s="8" t="s">
        <v>35</v>
      </c>
      <c r="I318" t="str">
        <f t="shared" si="14"/>
        <v>Tue</v>
      </c>
      <c r="J318" s="52"/>
      <c r="K318" s="52"/>
      <c r="L318" s="51"/>
      <c r="M318" s="51"/>
      <c r="N318" s="51"/>
      <c r="O318" s="51"/>
    </row>
    <row r="319" spans="1:15">
      <c r="A319" s="12">
        <v>43103</v>
      </c>
      <c r="B319">
        <f t="shared" si="12"/>
        <v>1</v>
      </c>
      <c r="C319">
        <f t="shared" si="13"/>
        <v>2018</v>
      </c>
      <c r="D319" s="29">
        <v>12.465</v>
      </c>
      <c r="E319" s="28">
        <v>75.5</v>
      </c>
      <c r="F319" s="29">
        <v>7.1154999999999999</v>
      </c>
      <c r="G319" s="29">
        <v>2.2410000000000001</v>
      </c>
      <c r="H319" s="8" t="s">
        <v>35</v>
      </c>
      <c r="I319" t="str">
        <f t="shared" si="14"/>
        <v>Wed</v>
      </c>
      <c r="J319" s="49">
        <v>35</v>
      </c>
      <c r="K319" s="49">
        <v>37</v>
      </c>
      <c r="L319" s="48">
        <f>J319/$R$2</f>
        <v>77.161854706432209</v>
      </c>
      <c r="M319" s="48">
        <f>K319/$R$2</f>
        <v>81.571103546799762</v>
      </c>
      <c r="N319" s="48"/>
      <c r="O319" s="48"/>
    </row>
    <row r="320" spans="1:15">
      <c r="A320" s="12">
        <v>43104</v>
      </c>
      <c r="B320">
        <f t="shared" si="12"/>
        <v>1</v>
      </c>
      <c r="C320">
        <f t="shared" si="13"/>
        <v>2018</v>
      </c>
      <c r="D320" s="29">
        <v>12.615</v>
      </c>
      <c r="E320" s="28">
        <v>75.5</v>
      </c>
      <c r="F320" s="29">
        <v>7.2024999999999997</v>
      </c>
      <c r="G320" s="29">
        <v>2.23</v>
      </c>
      <c r="H320" s="8" t="s">
        <v>35</v>
      </c>
      <c r="I320" t="str">
        <f t="shared" si="14"/>
        <v>Thu</v>
      </c>
      <c r="J320" s="52"/>
      <c r="K320" s="52"/>
      <c r="L320" s="51"/>
      <c r="M320" s="51"/>
      <c r="N320" s="51"/>
      <c r="O320" s="51"/>
    </row>
    <row r="321" spans="1:15">
      <c r="A321" s="12">
        <v>43105</v>
      </c>
      <c r="B321">
        <f t="shared" si="12"/>
        <v>1</v>
      </c>
      <c r="C321">
        <f t="shared" si="13"/>
        <v>2018</v>
      </c>
      <c r="D321" s="29">
        <v>12.5</v>
      </c>
      <c r="E321" s="28">
        <v>75.5</v>
      </c>
      <c r="F321" s="29">
        <v>7.0970000000000004</v>
      </c>
      <c r="G321" s="29">
        <v>2.2054999999999998</v>
      </c>
      <c r="H321" s="8" t="s">
        <v>35</v>
      </c>
      <c r="I321" t="str">
        <f t="shared" si="14"/>
        <v>Fri</v>
      </c>
      <c r="J321" s="49">
        <v>35.5</v>
      </c>
      <c r="K321" s="49">
        <v>37</v>
      </c>
      <c r="L321" s="48">
        <f>J321/$R$2</f>
        <v>78.264166916524104</v>
      </c>
      <c r="M321" s="48">
        <f>K321/$R$2</f>
        <v>81.571103546799762</v>
      </c>
      <c r="N321" s="48"/>
      <c r="O321" s="48"/>
    </row>
    <row r="322" spans="1:15">
      <c r="A322" s="12">
        <v>43108</v>
      </c>
      <c r="B322">
        <f t="shared" si="12"/>
        <v>1</v>
      </c>
      <c r="C322">
        <f t="shared" si="13"/>
        <v>2018</v>
      </c>
      <c r="D322" s="29">
        <v>12.45</v>
      </c>
      <c r="E322" s="28">
        <v>75.5</v>
      </c>
      <c r="F322" s="29">
        <v>7.0845000000000002</v>
      </c>
      <c r="G322" s="29">
        <v>2.1775000000000002</v>
      </c>
      <c r="H322" s="8" t="s">
        <v>35</v>
      </c>
      <c r="I322" t="str">
        <f t="shared" si="14"/>
        <v>Mon</v>
      </c>
      <c r="J322" s="52"/>
      <c r="K322" s="52"/>
      <c r="L322" s="51"/>
      <c r="M322" s="51"/>
      <c r="N322" s="51"/>
      <c r="O322" s="51"/>
    </row>
    <row r="323" spans="1:15">
      <c r="A323" s="12">
        <v>43109</v>
      </c>
      <c r="B323">
        <f t="shared" ref="B323:B386" si="15">MONTH(A323)</f>
        <v>1</v>
      </c>
      <c r="C323">
        <f t="shared" ref="C323:C386" si="16">YEAR(A323)</f>
        <v>2018</v>
      </c>
      <c r="D323" s="29">
        <v>12.515000000000001</v>
      </c>
      <c r="E323" s="28">
        <v>75.5</v>
      </c>
      <c r="F323" s="29">
        <v>7.0919999999999996</v>
      </c>
      <c r="G323" s="29">
        <v>2.1435</v>
      </c>
      <c r="H323" s="8" t="s">
        <v>35</v>
      </c>
      <c r="I323" t="str">
        <f t="shared" ref="I323:I386" si="17">TEXT($A323,"ddd")</f>
        <v>Tue</v>
      </c>
      <c r="J323" s="49"/>
      <c r="K323" s="49"/>
      <c r="L323" s="48"/>
      <c r="M323" s="48"/>
      <c r="N323" s="48"/>
      <c r="O323" s="48"/>
    </row>
    <row r="324" spans="1:15">
      <c r="A324" s="12">
        <v>43110</v>
      </c>
      <c r="B324">
        <f t="shared" si="15"/>
        <v>1</v>
      </c>
      <c r="C324">
        <f t="shared" si="16"/>
        <v>2018</v>
      </c>
      <c r="D324" s="29">
        <v>12.9</v>
      </c>
      <c r="E324" s="28">
        <v>75.5</v>
      </c>
      <c r="F324" s="29">
        <v>7.1405000000000003</v>
      </c>
      <c r="G324" s="29">
        <v>2.1589999999999998</v>
      </c>
      <c r="H324" s="8" t="s">
        <v>35</v>
      </c>
      <c r="I324" t="str">
        <f t="shared" si="17"/>
        <v>Wed</v>
      </c>
      <c r="J324" s="52">
        <v>35.75</v>
      </c>
      <c r="K324" s="52">
        <v>37.299999999999997</v>
      </c>
      <c r="L324" s="51">
        <f>J324/$R$2</f>
        <v>78.815323021570052</v>
      </c>
      <c r="M324" s="51">
        <f>K324/$R$2</f>
        <v>82.232490872854896</v>
      </c>
      <c r="N324" s="51"/>
      <c r="O324" s="51"/>
    </row>
    <row r="325" spans="1:15">
      <c r="A325" s="12">
        <v>43111</v>
      </c>
      <c r="B325">
        <f t="shared" si="15"/>
        <v>1</v>
      </c>
      <c r="C325">
        <f t="shared" si="16"/>
        <v>2018</v>
      </c>
      <c r="D325" s="29">
        <v>12.835000000000001</v>
      </c>
      <c r="E325" s="28">
        <v>75.5</v>
      </c>
      <c r="F325" s="29">
        <v>7.1230000000000002</v>
      </c>
      <c r="G325" s="29">
        <v>2.1789999999999998</v>
      </c>
      <c r="H325" s="8" t="s">
        <v>35</v>
      </c>
      <c r="I325" t="str">
        <f t="shared" si="17"/>
        <v>Thu</v>
      </c>
      <c r="J325" s="49"/>
      <c r="K325" s="49"/>
      <c r="L325" s="48"/>
      <c r="M325" s="48"/>
      <c r="N325" s="48"/>
      <c r="O325" s="48"/>
    </row>
    <row r="326" spans="1:15">
      <c r="A326" s="12">
        <v>43112</v>
      </c>
      <c r="B326">
        <f t="shared" si="15"/>
        <v>1</v>
      </c>
      <c r="C326">
        <f t="shared" si="16"/>
        <v>2018</v>
      </c>
      <c r="D326" s="29">
        <v>12.67</v>
      </c>
      <c r="E326" s="28">
        <v>75.5</v>
      </c>
      <c r="F326" s="29">
        <v>7.0705</v>
      </c>
      <c r="G326" s="29">
        <v>2.2149999999999999</v>
      </c>
      <c r="H326" s="8" t="s">
        <v>35</v>
      </c>
      <c r="I326" t="str">
        <f t="shared" si="17"/>
        <v>Fri</v>
      </c>
      <c r="J326" s="52">
        <v>36</v>
      </c>
      <c r="K326" s="52">
        <v>37.4</v>
      </c>
      <c r="L326" s="51">
        <f>J326/$R$2</f>
        <v>79.366479126615985</v>
      </c>
      <c r="M326" s="51">
        <f>K326/$R$2</f>
        <v>82.45295331487327</v>
      </c>
      <c r="N326" s="51"/>
      <c r="O326" s="51"/>
    </row>
    <row r="327" spans="1:15">
      <c r="A327" s="12">
        <v>43115</v>
      </c>
      <c r="B327">
        <f t="shared" si="15"/>
        <v>1</v>
      </c>
      <c r="C327">
        <f t="shared" si="16"/>
        <v>2018</v>
      </c>
      <c r="D327" s="29">
        <v>12.835000000000001</v>
      </c>
      <c r="E327" s="28">
        <v>78.5</v>
      </c>
      <c r="F327" s="29">
        <v>7.18</v>
      </c>
      <c r="G327" s="29">
        <v>2.2275</v>
      </c>
      <c r="H327" s="8" t="s">
        <v>35</v>
      </c>
      <c r="I327" t="str">
        <f t="shared" si="17"/>
        <v>Mon</v>
      </c>
      <c r="J327" s="49"/>
      <c r="K327" s="49"/>
      <c r="L327" s="48"/>
      <c r="M327" s="48"/>
      <c r="N327" s="48"/>
      <c r="O327" s="48"/>
    </row>
    <row r="328" spans="1:15">
      <c r="A328" s="12">
        <v>43116</v>
      </c>
      <c r="B328">
        <f t="shared" si="15"/>
        <v>1</v>
      </c>
      <c r="C328">
        <f t="shared" si="16"/>
        <v>2018</v>
      </c>
      <c r="D328" s="29">
        <v>12.414999999999999</v>
      </c>
      <c r="E328" s="28">
        <v>77</v>
      </c>
      <c r="F328" s="29">
        <v>7.0229999999999997</v>
      </c>
      <c r="G328" s="29">
        <v>2.1720000000000002</v>
      </c>
      <c r="H328" s="8" t="s">
        <v>35</v>
      </c>
      <c r="I328" t="str">
        <f t="shared" si="17"/>
        <v>Tue</v>
      </c>
      <c r="J328" s="52"/>
      <c r="K328" s="52"/>
      <c r="L328" s="51"/>
      <c r="M328" s="51"/>
      <c r="N328" s="51"/>
      <c r="O328" s="51"/>
    </row>
    <row r="329" spans="1:15">
      <c r="A329" s="12">
        <v>43117</v>
      </c>
      <c r="B329">
        <f t="shared" si="15"/>
        <v>1</v>
      </c>
      <c r="C329">
        <f t="shared" si="16"/>
        <v>2018</v>
      </c>
      <c r="D329" s="29">
        <v>12.414999999999999</v>
      </c>
      <c r="E329" s="28">
        <v>77</v>
      </c>
      <c r="F329" s="29">
        <v>7.0469999999999997</v>
      </c>
      <c r="G329" s="29">
        <v>2.1869999999999998</v>
      </c>
      <c r="H329" s="8" t="s">
        <v>35</v>
      </c>
      <c r="I329" t="str">
        <f t="shared" si="17"/>
        <v>Wed</v>
      </c>
      <c r="J329" s="49">
        <v>36.5</v>
      </c>
      <c r="K329" s="49">
        <v>37.4</v>
      </c>
      <c r="L329" s="48">
        <f>J329/$R$2</f>
        <v>80.468791336707881</v>
      </c>
      <c r="M329" s="48">
        <f>K329/$R$2</f>
        <v>82.45295331487327</v>
      </c>
      <c r="N329" s="48"/>
      <c r="O329" s="48"/>
    </row>
    <row r="330" spans="1:15">
      <c r="A330" s="12">
        <v>43118</v>
      </c>
      <c r="B330">
        <f t="shared" si="15"/>
        <v>1</v>
      </c>
      <c r="C330">
        <f t="shared" si="16"/>
        <v>2018</v>
      </c>
      <c r="D330" s="29">
        <v>12.455</v>
      </c>
      <c r="E330" s="28">
        <v>77</v>
      </c>
      <c r="F330" s="29">
        <v>7.0469999999999997</v>
      </c>
      <c r="G330" s="29">
        <v>2.2250000000000001</v>
      </c>
      <c r="H330" s="8" t="s">
        <v>35</v>
      </c>
      <c r="I330" t="str">
        <f t="shared" si="17"/>
        <v>Thu</v>
      </c>
      <c r="J330" s="52"/>
      <c r="K330" s="52"/>
      <c r="L330" s="51"/>
      <c r="M330" s="51"/>
      <c r="N330" s="51"/>
      <c r="O330" s="51"/>
    </row>
    <row r="331" spans="1:15">
      <c r="A331" s="12">
        <v>43119</v>
      </c>
      <c r="B331">
        <f t="shared" si="15"/>
        <v>1</v>
      </c>
      <c r="C331">
        <f t="shared" si="16"/>
        <v>2018</v>
      </c>
      <c r="D331" s="29">
        <v>12.595000000000001</v>
      </c>
      <c r="E331" s="28">
        <v>80.5</v>
      </c>
      <c r="F331" s="29">
        <v>7.0789999999999997</v>
      </c>
      <c r="G331" s="29">
        <v>2.2559999999999998</v>
      </c>
      <c r="H331" s="8" t="s">
        <v>35</v>
      </c>
      <c r="I331" t="str">
        <f t="shared" si="17"/>
        <v>Fri</v>
      </c>
      <c r="J331" s="49">
        <v>36.75</v>
      </c>
      <c r="K331" s="49">
        <v>37.4</v>
      </c>
      <c r="L331" s="48">
        <f>J331/$R$2</f>
        <v>81.019947441753828</v>
      </c>
      <c r="M331" s="48">
        <f>K331/$R$2</f>
        <v>82.45295331487327</v>
      </c>
      <c r="N331" s="48"/>
      <c r="O331" s="48"/>
    </row>
    <row r="332" spans="1:15">
      <c r="A332" s="12">
        <v>43122</v>
      </c>
      <c r="B332">
        <f t="shared" si="15"/>
        <v>1</v>
      </c>
      <c r="C332">
        <f t="shared" si="16"/>
        <v>2018</v>
      </c>
      <c r="D332" s="29">
        <v>12.72</v>
      </c>
      <c r="E332" s="28">
        <v>80</v>
      </c>
      <c r="F332" s="29">
        <v>7.0490000000000004</v>
      </c>
      <c r="G332" s="29">
        <v>2.2349999999999999</v>
      </c>
      <c r="H332" s="8" t="s">
        <v>35</v>
      </c>
      <c r="I332" t="str">
        <f t="shared" si="17"/>
        <v>Mon</v>
      </c>
      <c r="J332" s="52"/>
      <c r="K332" s="52"/>
      <c r="L332" s="51"/>
      <c r="M332" s="51"/>
      <c r="N332" s="51"/>
      <c r="O332" s="51"/>
    </row>
    <row r="333" spans="1:15">
      <c r="A333" s="12">
        <v>43123</v>
      </c>
      <c r="B333">
        <f t="shared" si="15"/>
        <v>1</v>
      </c>
      <c r="C333">
        <f t="shared" si="16"/>
        <v>2018</v>
      </c>
      <c r="D333" s="29">
        <v>12.75</v>
      </c>
      <c r="E333" s="28">
        <v>80</v>
      </c>
      <c r="F333" s="29">
        <v>6.9050000000000002</v>
      </c>
      <c r="G333" s="29">
        <v>2.2134999999999998</v>
      </c>
      <c r="H333" s="8" t="s">
        <v>35</v>
      </c>
      <c r="I333" t="str">
        <f t="shared" si="17"/>
        <v>Tue</v>
      </c>
      <c r="J333" s="49"/>
      <c r="K333" s="49"/>
      <c r="L333" s="48"/>
      <c r="M333" s="48"/>
      <c r="N333" s="48"/>
      <c r="O333" s="48"/>
    </row>
    <row r="334" spans="1:15">
      <c r="A334" s="12">
        <v>43124</v>
      </c>
      <c r="B334">
        <f t="shared" si="15"/>
        <v>1</v>
      </c>
      <c r="C334">
        <f t="shared" si="16"/>
        <v>2018</v>
      </c>
      <c r="D334" s="29">
        <v>13</v>
      </c>
      <c r="E334" s="28">
        <v>80</v>
      </c>
      <c r="F334" s="29">
        <v>6.9429999999999996</v>
      </c>
      <c r="G334" s="29">
        <v>2.2160000000000002</v>
      </c>
      <c r="H334" s="8" t="s">
        <v>35</v>
      </c>
      <c r="I334" t="str">
        <f t="shared" si="17"/>
        <v>Wed</v>
      </c>
      <c r="J334" s="52">
        <v>36.9</v>
      </c>
      <c r="K334" s="52">
        <v>37.799999999999997</v>
      </c>
      <c r="L334" s="51">
        <f>J334/$R$2</f>
        <v>81.350641104781388</v>
      </c>
      <c r="M334" s="51">
        <f>K334/$R$2</f>
        <v>83.334803082946777</v>
      </c>
      <c r="N334" s="51"/>
      <c r="O334" s="51"/>
    </row>
    <row r="335" spans="1:15">
      <c r="A335" s="12">
        <v>43125</v>
      </c>
      <c r="B335">
        <f t="shared" si="15"/>
        <v>1</v>
      </c>
      <c r="C335">
        <f t="shared" si="16"/>
        <v>2018</v>
      </c>
      <c r="D335" s="29">
        <v>13.695</v>
      </c>
      <c r="E335" s="28">
        <v>80</v>
      </c>
      <c r="F335" s="29">
        <v>7.1120000000000001</v>
      </c>
      <c r="G335" s="29">
        <v>2.2374999999999998</v>
      </c>
      <c r="H335" s="8" t="s">
        <v>35</v>
      </c>
      <c r="I335" t="str">
        <f t="shared" si="17"/>
        <v>Thu</v>
      </c>
      <c r="J335" s="49"/>
      <c r="K335" s="49"/>
      <c r="L335" s="48"/>
      <c r="M335" s="48"/>
      <c r="N335" s="48"/>
      <c r="O335" s="48"/>
    </row>
    <row r="336" spans="1:15">
      <c r="A336" s="12">
        <v>43126</v>
      </c>
      <c r="B336">
        <f t="shared" si="15"/>
        <v>1</v>
      </c>
      <c r="C336">
        <f t="shared" si="16"/>
        <v>2018</v>
      </c>
      <c r="D336" s="29">
        <v>13.75</v>
      </c>
      <c r="E336" s="28">
        <v>80.25</v>
      </c>
      <c r="F336" s="29">
        <v>7.0635000000000003</v>
      </c>
      <c r="G336" s="29">
        <v>2.238</v>
      </c>
      <c r="H336" s="8" t="s">
        <v>35</v>
      </c>
      <c r="I336" t="str">
        <f t="shared" si="17"/>
        <v>Fri</v>
      </c>
      <c r="J336" s="52">
        <v>36.950000000000003</v>
      </c>
      <c r="K336" s="52">
        <v>38.25</v>
      </c>
      <c r="L336" s="51">
        <f>J336/$R$2</f>
        <v>81.460872325790589</v>
      </c>
      <c r="M336" s="51">
        <f>K336/$R$2</f>
        <v>84.326884072029486</v>
      </c>
      <c r="N336" s="51"/>
      <c r="O336" s="51"/>
    </row>
    <row r="337" spans="1:15">
      <c r="A337" s="12">
        <v>43129</v>
      </c>
      <c r="B337">
        <f t="shared" si="15"/>
        <v>1</v>
      </c>
      <c r="C337">
        <f t="shared" si="16"/>
        <v>2018</v>
      </c>
      <c r="D337" s="29">
        <v>13.89</v>
      </c>
      <c r="E337" s="28">
        <v>80.25</v>
      </c>
      <c r="F337" s="29">
        <v>7.0620000000000003</v>
      </c>
      <c r="G337" s="29">
        <v>2.2515000000000001</v>
      </c>
      <c r="H337" s="8" t="s">
        <v>35</v>
      </c>
      <c r="I337" t="str">
        <f t="shared" si="17"/>
        <v>Mon</v>
      </c>
      <c r="J337" s="49"/>
      <c r="K337" s="49"/>
      <c r="L337" s="48"/>
      <c r="M337" s="48"/>
      <c r="N337" s="48"/>
      <c r="O337" s="48"/>
    </row>
    <row r="338" spans="1:15">
      <c r="A338" s="12">
        <v>43130</v>
      </c>
      <c r="B338">
        <f t="shared" si="15"/>
        <v>1</v>
      </c>
      <c r="C338">
        <f t="shared" si="16"/>
        <v>2018</v>
      </c>
      <c r="D338" s="29">
        <v>13.65</v>
      </c>
      <c r="E338" s="28">
        <v>80.25</v>
      </c>
      <c r="F338" s="29">
        <v>7.0490000000000004</v>
      </c>
      <c r="G338" s="29">
        <v>2.2290000000000001</v>
      </c>
      <c r="H338" s="8" t="s">
        <v>35</v>
      </c>
      <c r="I338" t="str">
        <f t="shared" si="17"/>
        <v>Tue</v>
      </c>
      <c r="J338" s="52"/>
      <c r="K338" s="52"/>
      <c r="L338" s="51"/>
      <c r="M338" s="51"/>
      <c r="N338" s="51"/>
      <c r="O338" s="51"/>
    </row>
    <row r="339" spans="1:15">
      <c r="A339" s="12">
        <v>43131</v>
      </c>
      <c r="B339">
        <f t="shared" si="15"/>
        <v>1</v>
      </c>
      <c r="C339">
        <f t="shared" si="16"/>
        <v>2018</v>
      </c>
      <c r="D339" s="29">
        <v>13.555</v>
      </c>
      <c r="E339" s="28">
        <v>80.25</v>
      </c>
      <c r="F339" s="29">
        <v>7.1005000000000003</v>
      </c>
      <c r="G339" s="29">
        <v>2.2244999999999999</v>
      </c>
      <c r="H339" s="8" t="s">
        <v>35</v>
      </c>
      <c r="I339" t="str">
        <f t="shared" si="17"/>
        <v>Wed</v>
      </c>
      <c r="J339" s="49">
        <v>37</v>
      </c>
      <c r="K339" s="49">
        <v>38.4</v>
      </c>
      <c r="L339" s="48">
        <f>J339/$R$2</f>
        <v>81.571103546799762</v>
      </c>
      <c r="M339" s="48">
        <f>K339/$R$2</f>
        <v>84.65757773505706</v>
      </c>
      <c r="N339" s="48"/>
      <c r="O339" s="48"/>
    </row>
    <row r="340" spans="1:15">
      <c r="A340" s="12">
        <v>43132</v>
      </c>
      <c r="B340">
        <f t="shared" si="15"/>
        <v>2</v>
      </c>
      <c r="C340">
        <f t="shared" si="16"/>
        <v>2018</v>
      </c>
      <c r="D340" s="29">
        <v>13.545</v>
      </c>
      <c r="E340" s="28">
        <v>80.25</v>
      </c>
      <c r="F340" s="29">
        <v>7.0270000000000001</v>
      </c>
      <c r="G340" s="29">
        <v>2.218</v>
      </c>
      <c r="H340" s="8" t="s">
        <v>35</v>
      </c>
      <c r="I340" t="str">
        <f t="shared" si="17"/>
        <v>Thu</v>
      </c>
      <c r="J340" s="52"/>
      <c r="K340" s="52"/>
      <c r="L340" s="51"/>
      <c r="M340" s="51"/>
      <c r="N340" s="51"/>
      <c r="O340" s="51"/>
    </row>
    <row r="341" spans="1:15">
      <c r="A341" s="12">
        <v>43133</v>
      </c>
      <c r="B341">
        <f t="shared" si="15"/>
        <v>2</v>
      </c>
      <c r="C341">
        <f t="shared" si="16"/>
        <v>2018</v>
      </c>
      <c r="D341" s="29">
        <v>13.795</v>
      </c>
      <c r="E341" s="28">
        <v>80.75</v>
      </c>
      <c r="F341" s="29">
        <v>7.0659999999999998</v>
      </c>
      <c r="G341" s="29">
        <v>2.2280000000000002</v>
      </c>
      <c r="H341" s="8" t="s">
        <v>35</v>
      </c>
      <c r="I341" t="str">
        <f t="shared" si="17"/>
        <v>Fri</v>
      </c>
      <c r="J341" s="49">
        <v>37.25</v>
      </c>
      <c r="K341" s="49">
        <v>38.5</v>
      </c>
      <c r="L341" s="48">
        <f>J341/$R$2</f>
        <v>82.12225965184571</v>
      </c>
      <c r="M341" s="48">
        <f>K341/$R$2</f>
        <v>84.878040177075434</v>
      </c>
      <c r="N341" s="48"/>
      <c r="O341" s="48"/>
    </row>
    <row r="342" spans="1:15">
      <c r="A342" s="12">
        <v>43136</v>
      </c>
      <c r="B342">
        <f t="shared" si="15"/>
        <v>2</v>
      </c>
      <c r="C342">
        <f t="shared" si="16"/>
        <v>2018</v>
      </c>
      <c r="D342" s="29">
        <v>13.54</v>
      </c>
      <c r="E342" s="28">
        <v>80.75</v>
      </c>
      <c r="F342" s="29">
        <v>7.05</v>
      </c>
      <c r="G342" s="29">
        <v>2.202</v>
      </c>
      <c r="H342" s="8" t="s">
        <v>35</v>
      </c>
      <c r="I342" t="str">
        <f t="shared" si="17"/>
        <v>Mon</v>
      </c>
      <c r="J342" s="52"/>
      <c r="K342" s="52"/>
      <c r="L342" s="51"/>
      <c r="M342" s="51"/>
      <c r="N342" s="51"/>
      <c r="O342" s="51"/>
    </row>
    <row r="343" spans="1:15">
      <c r="A343" s="12">
        <v>43137</v>
      </c>
      <c r="B343">
        <f t="shared" si="15"/>
        <v>2</v>
      </c>
      <c r="C343">
        <f t="shared" si="16"/>
        <v>2018</v>
      </c>
      <c r="D343" s="29">
        <v>13.37</v>
      </c>
      <c r="E343" s="28">
        <v>81</v>
      </c>
      <c r="F343" s="29">
        <v>7.06</v>
      </c>
      <c r="G343" s="29">
        <v>2.1960000000000002</v>
      </c>
      <c r="H343" s="8" t="s">
        <v>35</v>
      </c>
      <c r="I343" t="str">
        <f t="shared" si="17"/>
        <v>Tue</v>
      </c>
      <c r="J343" s="49"/>
      <c r="K343" s="49"/>
      <c r="L343" s="48"/>
      <c r="M343" s="48"/>
      <c r="N343" s="48"/>
      <c r="O343" s="48"/>
    </row>
    <row r="344" spans="1:15">
      <c r="A344" s="12">
        <v>43138</v>
      </c>
      <c r="B344">
        <f t="shared" si="15"/>
        <v>2</v>
      </c>
      <c r="C344">
        <f t="shared" si="16"/>
        <v>2018</v>
      </c>
      <c r="D344" s="29">
        <v>13.49</v>
      </c>
      <c r="E344" s="28">
        <v>81</v>
      </c>
      <c r="F344" s="29">
        <v>7.0060000000000002</v>
      </c>
      <c r="G344" s="29">
        <v>2.1815000000000002</v>
      </c>
      <c r="H344" s="8" t="s">
        <v>35</v>
      </c>
      <c r="I344" t="str">
        <f t="shared" si="17"/>
        <v>Wed</v>
      </c>
      <c r="J344" s="52">
        <v>37.5</v>
      </c>
      <c r="K344" s="52">
        <v>38.5</v>
      </c>
      <c r="L344" s="51">
        <f>J344/$R$2</f>
        <v>82.673415756891657</v>
      </c>
      <c r="M344" s="51">
        <f>K344/$R$2</f>
        <v>84.878040177075434</v>
      </c>
      <c r="N344" s="51"/>
      <c r="O344" s="51"/>
    </row>
    <row r="345" spans="1:15">
      <c r="A345" s="12">
        <v>43139</v>
      </c>
      <c r="B345">
        <f t="shared" si="15"/>
        <v>2</v>
      </c>
      <c r="C345">
        <f t="shared" si="16"/>
        <v>2018</v>
      </c>
      <c r="D345" s="29">
        <v>13.025</v>
      </c>
      <c r="E345" s="28">
        <v>81.5</v>
      </c>
      <c r="F345" s="29">
        <v>6.8380000000000001</v>
      </c>
      <c r="G345" s="29">
        <v>2.1680000000000001</v>
      </c>
      <c r="H345" s="8" t="s">
        <v>35</v>
      </c>
      <c r="I345" t="str">
        <f t="shared" si="17"/>
        <v>Thu</v>
      </c>
      <c r="J345" s="49"/>
      <c r="K345" s="49"/>
      <c r="L345" s="48"/>
      <c r="M345" s="48"/>
      <c r="N345" s="48"/>
      <c r="O345" s="48"/>
    </row>
    <row r="346" spans="1:15">
      <c r="A346" s="12">
        <v>43140</v>
      </c>
      <c r="B346">
        <f t="shared" si="15"/>
        <v>2</v>
      </c>
      <c r="C346">
        <f t="shared" si="16"/>
        <v>2018</v>
      </c>
      <c r="D346" s="29">
        <v>12.97</v>
      </c>
      <c r="E346" s="28">
        <v>81.5</v>
      </c>
      <c r="F346" s="29">
        <v>6.7549999999999999</v>
      </c>
      <c r="G346" s="29">
        <v>2.1419999999999999</v>
      </c>
      <c r="H346" s="8" t="s">
        <v>35</v>
      </c>
      <c r="I346" t="str">
        <f t="shared" si="17"/>
        <v>Fri</v>
      </c>
      <c r="J346" s="52">
        <v>37.75</v>
      </c>
      <c r="K346" s="52">
        <v>38.9</v>
      </c>
      <c r="L346" s="51">
        <f>J346/$R$2</f>
        <v>83.224571861937605</v>
      </c>
      <c r="M346" s="51">
        <f>K346/$R$2</f>
        <v>85.759889945148942</v>
      </c>
      <c r="N346" s="51"/>
      <c r="O346" s="51"/>
    </row>
    <row r="347" spans="1:15">
      <c r="A347" s="12">
        <v>43143</v>
      </c>
      <c r="B347">
        <f t="shared" si="15"/>
        <v>2</v>
      </c>
      <c r="C347">
        <f t="shared" si="16"/>
        <v>2018</v>
      </c>
      <c r="D347" s="29">
        <v>12.965</v>
      </c>
      <c r="E347" s="28">
        <v>81.5</v>
      </c>
      <c r="F347" s="29">
        <v>6.7865000000000002</v>
      </c>
      <c r="G347" s="29">
        <v>2.1295000000000002</v>
      </c>
      <c r="H347" s="8" t="s">
        <v>35</v>
      </c>
      <c r="I347" t="str">
        <f t="shared" si="17"/>
        <v>Mon</v>
      </c>
      <c r="J347" s="49"/>
      <c r="K347" s="49"/>
      <c r="L347" s="48"/>
      <c r="M347" s="48"/>
      <c r="N347" s="48"/>
      <c r="O347" s="48"/>
    </row>
    <row r="348" spans="1:15">
      <c r="A348" s="12">
        <v>43144</v>
      </c>
      <c r="B348">
        <f t="shared" si="15"/>
        <v>2</v>
      </c>
      <c r="C348">
        <f t="shared" si="16"/>
        <v>2018</v>
      </c>
      <c r="D348" s="29">
        <v>13.215</v>
      </c>
      <c r="E348" s="28">
        <v>81.5</v>
      </c>
      <c r="F348" s="29">
        <v>6.9080000000000004</v>
      </c>
      <c r="G348" s="29">
        <v>2.1234999999999999</v>
      </c>
      <c r="H348" s="8" t="s">
        <v>35</v>
      </c>
      <c r="I348" t="str">
        <f t="shared" si="17"/>
        <v>Tue</v>
      </c>
      <c r="J348" s="52"/>
      <c r="K348" s="52"/>
      <c r="L348" s="51"/>
      <c r="M348" s="51"/>
      <c r="N348" s="51"/>
      <c r="O348" s="51"/>
    </row>
    <row r="349" spans="1:15">
      <c r="A349" s="12">
        <v>43145</v>
      </c>
      <c r="B349">
        <f t="shared" si="15"/>
        <v>2</v>
      </c>
      <c r="C349">
        <f t="shared" si="16"/>
        <v>2018</v>
      </c>
      <c r="D349" s="29">
        <v>13.63</v>
      </c>
      <c r="E349" s="28">
        <v>81.5</v>
      </c>
      <c r="F349" s="29">
        <v>6.9619999999999997</v>
      </c>
      <c r="G349" s="29">
        <v>2.1379999999999999</v>
      </c>
      <c r="H349" s="8" t="s">
        <v>35</v>
      </c>
      <c r="I349" t="str">
        <f t="shared" si="17"/>
        <v>Wed</v>
      </c>
      <c r="J349" s="49">
        <v>37.75</v>
      </c>
      <c r="K349" s="49">
        <v>38.9</v>
      </c>
      <c r="L349" s="48">
        <f>J349/$R$2</f>
        <v>83.224571861937605</v>
      </c>
      <c r="M349" s="48">
        <f>K349/$R$2</f>
        <v>85.759889945148942</v>
      </c>
      <c r="N349" s="48"/>
      <c r="O349" s="48"/>
    </row>
    <row r="350" spans="1:15">
      <c r="A350" s="12">
        <v>43146</v>
      </c>
      <c r="B350">
        <f t="shared" si="15"/>
        <v>2</v>
      </c>
      <c r="C350">
        <f t="shared" si="16"/>
        <v>2018</v>
      </c>
      <c r="D350" s="29">
        <v>14.15</v>
      </c>
      <c r="E350" s="28">
        <v>82</v>
      </c>
      <c r="F350" s="29">
        <v>7.0979999999999999</v>
      </c>
      <c r="G350" s="29">
        <v>2.1640000000000001</v>
      </c>
      <c r="H350" s="8" t="s">
        <v>35</v>
      </c>
      <c r="I350" t="str">
        <f t="shared" si="17"/>
        <v>Thu</v>
      </c>
      <c r="J350" s="52"/>
      <c r="K350" s="52"/>
      <c r="L350" s="51"/>
      <c r="M350" s="51"/>
      <c r="N350" s="51"/>
      <c r="O350" s="51"/>
    </row>
    <row r="351" spans="1:15">
      <c r="A351" s="12">
        <v>43147</v>
      </c>
      <c r="B351">
        <f t="shared" si="15"/>
        <v>2</v>
      </c>
      <c r="C351">
        <f t="shared" si="16"/>
        <v>2018</v>
      </c>
      <c r="D351" s="29">
        <v>14.03</v>
      </c>
      <c r="E351" s="28">
        <v>82</v>
      </c>
      <c r="F351" s="29">
        <v>7.1589999999999998</v>
      </c>
      <c r="G351" s="29">
        <v>2.1894999999999998</v>
      </c>
      <c r="H351" s="8" t="s">
        <v>35</v>
      </c>
      <c r="I351" t="str">
        <f t="shared" si="17"/>
        <v>Fri</v>
      </c>
      <c r="J351" s="49">
        <v>38</v>
      </c>
      <c r="K351" s="49">
        <v>39.299999999999997</v>
      </c>
      <c r="L351" s="48">
        <f>J351/$R$2</f>
        <v>83.775727966983553</v>
      </c>
      <c r="M351" s="48">
        <f>K351/$R$2</f>
        <v>86.641739713222449</v>
      </c>
      <c r="N351" s="48"/>
      <c r="O351" s="48"/>
    </row>
    <row r="352" spans="1:15">
      <c r="A352" s="12">
        <v>43150</v>
      </c>
      <c r="B352">
        <f t="shared" si="15"/>
        <v>2</v>
      </c>
      <c r="C352">
        <f t="shared" si="16"/>
        <v>2018</v>
      </c>
      <c r="D352" s="29">
        <v>13.6</v>
      </c>
      <c r="E352" s="28">
        <v>80.5</v>
      </c>
      <c r="F352" s="29">
        <v>7.093</v>
      </c>
      <c r="G352" s="29">
        <v>2.266</v>
      </c>
      <c r="H352" s="8" t="s">
        <v>35</v>
      </c>
      <c r="I352" t="str">
        <f t="shared" si="17"/>
        <v>Mon</v>
      </c>
      <c r="J352" s="52"/>
      <c r="K352" s="52"/>
      <c r="L352" s="51"/>
      <c r="M352" s="51"/>
      <c r="N352" s="51"/>
      <c r="O352" s="51"/>
    </row>
    <row r="353" spans="1:15">
      <c r="A353" s="12">
        <v>43151</v>
      </c>
      <c r="B353">
        <f t="shared" si="15"/>
        <v>2</v>
      </c>
      <c r="C353">
        <f t="shared" si="16"/>
        <v>2018</v>
      </c>
      <c r="D353" s="29">
        <v>13.65</v>
      </c>
      <c r="E353" s="28">
        <v>79.5</v>
      </c>
      <c r="F353" s="29">
        <v>7.0270000000000001</v>
      </c>
      <c r="G353" s="29">
        <v>2.2389999999999999</v>
      </c>
      <c r="H353" s="8" t="s">
        <v>35</v>
      </c>
      <c r="I353" t="str">
        <f t="shared" si="17"/>
        <v>Tue</v>
      </c>
      <c r="J353" s="49"/>
      <c r="K353" s="49"/>
      <c r="L353" s="48"/>
      <c r="M353" s="48"/>
      <c r="N353" s="48"/>
      <c r="O353" s="48"/>
    </row>
    <row r="354" spans="1:15">
      <c r="A354" s="12">
        <v>43152</v>
      </c>
      <c r="B354">
        <f t="shared" si="15"/>
        <v>2</v>
      </c>
      <c r="C354">
        <f t="shared" si="16"/>
        <v>2018</v>
      </c>
      <c r="D354" s="29">
        <v>13.59</v>
      </c>
      <c r="E354" s="28">
        <v>80</v>
      </c>
      <c r="F354" s="29">
        <v>7.0030000000000001</v>
      </c>
      <c r="G354" s="29">
        <v>2.19</v>
      </c>
      <c r="H354" s="8" t="s">
        <v>35</v>
      </c>
      <c r="I354" t="str">
        <f t="shared" si="17"/>
        <v>Wed</v>
      </c>
      <c r="J354" s="52">
        <v>38.15</v>
      </c>
      <c r="K354" s="52">
        <v>39.299999999999997</v>
      </c>
      <c r="L354" s="51">
        <f>J354/$R$2</f>
        <v>84.106421630011113</v>
      </c>
      <c r="M354" s="51">
        <f>K354/$R$2</f>
        <v>86.641739713222449</v>
      </c>
      <c r="N354" s="51"/>
      <c r="O354" s="51"/>
    </row>
    <row r="355" spans="1:15">
      <c r="A355" s="12">
        <v>43153</v>
      </c>
      <c r="B355">
        <f t="shared" si="15"/>
        <v>2</v>
      </c>
      <c r="C355">
        <f t="shared" si="16"/>
        <v>2018</v>
      </c>
      <c r="D355" s="29">
        <v>13.574999999999999</v>
      </c>
      <c r="E355" s="28">
        <v>82</v>
      </c>
      <c r="F355" s="29">
        <v>7.032</v>
      </c>
      <c r="G355" s="29">
        <v>2.194</v>
      </c>
      <c r="H355" s="8" t="s">
        <v>35</v>
      </c>
      <c r="I355" t="str">
        <f t="shared" si="17"/>
        <v>Thu</v>
      </c>
      <c r="J355" s="49"/>
      <c r="K355" s="49"/>
      <c r="L355" s="48"/>
      <c r="M355" s="48"/>
      <c r="N355" s="48"/>
      <c r="O355" s="48"/>
    </row>
    <row r="356" spans="1:15">
      <c r="A356" s="12">
        <v>43154</v>
      </c>
      <c r="B356">
        <f t="shared" si="15"/>
        <v>2</v>
      </c>
      <c r="C356">
        <f t="shared" si="16"/>
        <v>2018</v>
      </c>
      <c r="D356" s="29">
        <v>13.8</v>
      </c>
      <c r="E356" s="28">
        <v>81.5</v>
      </c>
      <c r="F356" s="29">
        <v>7.0735000000000001</v>
      </c>
      <c r="G356" s="29">
        <v>2.21</v>
      </c>
      <c r="H356" s="8" t="s">
        <v>35</v>
      </c>
      <c r="I356" t="str">
        <f t="shared" si="17"/>
        <v>Fri</v>
      </c>
      <c r="J356" s="52">
        <v>38.5</v>
      </c>
      <c r="K356" s="52">
        <v>39.299999999999997</v>
      </c>
      <c r="L356" s="51">
        <f>J356/$R$2</f>
        <v>84.878040177075434</v>
      </c>
      <c r="M356" s="51">
        <f>K356/$R$2</f>
        <v>86.641739713222449</v>
      </c>
      <c r="N356" s="51"/>
      <c r="O356" s="51"/>
    </row>
    <row r="357" spans="1:15">
      <c r="A357" s="12">
        <v>43157</v>
      </c>
      <c r="B357">
        <f t="shared" si="15"/>
        <v>2</v>
      </c>
      <c r="C357">
        <f t="shared" si="16"/>
        <v>2018</v>
      </c>
      <c r="D357" s="29">
        <v>13.91</v>
      </c>
      <c r="E357" s="28">
        <v>81.5</v>
      </c>
      <c r="F357" s="29">
        <v>7.1109999999999998</v>
      </c>
      <c r="G357" s="29">
        <v>2.1884999999999999</v>
      </c>
      <c r="H357" s="8" t="s">
        <v>35</v>
      </c>
      <c r="I357" t="str">
        <f t="shared" si="17"/>
        <v>Mon</v>
      </c>
      <c r="J357" s="49"/>
      <c r="K357" s="49"/>
      <c r="L357" s="48"/>
      <c r="M357" s="48"/>
      <c r="N357" s="48"/>
      <c r="O357" s="48"/>
    </row>
    <row r="358" spans="1:15">
      <c r="A358" s="12">
        <v>43158</v>
      </c>
      <c r="B358">
        <f t="shared" si="15"/>
        <v>2</v>
      </c>
      <c r="C358">
        <f t="shared" si="16"/>
        <v>2018</v>
      </c>
      <c r="D358" s="29">
        <v>13.885</v>
      </c>
      <c r="E358" s="28">
        <v>81</v>
      </c>
      <c r="F358" s="29">
        <v>7.0279999999999996</v>
      </c>
      <c r="G358" s="29">
        <v>2.1724999999999999</v>
      </c>
      <c r="H358" s="8" t="s">
        <v>35</v>
      </c>
      <c r="I358" t="str">
        <f t="shared" si="17"/>
        <v>Tue</v>
      </c>
      <c r="J358" s="52"/>
      <c r="K358" s="52"/>
      <c r="L358" s="51"/>
      <c r="M358" s="51"/>
      <c r="N358" s="51"/>
      <c r="O358" s="51"/>
    </row>
    <row r="359" spans="1:15">
      <c r="A359" s="12">
        <v>43159</v>
      </c>
      <c r="B359">
        <f t="shared" si="15"/>
        <v>2</v>
      </c>
      <c r="C359">
        <f t="shared" si="16"/>
        <v>2018</v>
      </c>
      <c r="D359" s="29">
        <v>13.8</v>
      </c>
      <c r="E359" s="28">
        <v>81.25</v>
      </c>
      <c r="F359" s="29">
        <v>6.9530000000000003</v>
      </c>
      <c r="G359" s="29">
        <v>2.1585000000000001</v>
      </c>
      <c r="H359" s="8" t="s">
        <v>35</v>
      </c>
      <c r="I359" t="str">
        <f t="shared" si="17"/>
        <v>Wed</v>
      </c>
      <c r="J359" s="49">
        <v>38.75</v>
      </c>
      <c r="K359" s="49">
        <v>39.700000000000003</v>
      </c>
      <c r="L359" s="48">
        <f>J359/$R$2</f>
        <v>85.429196282121382</v>
      </c>
      <c r="M359" s="48">
        <f>K359/$R$2</f>
        <v>87.523589481295971</v>
      </c>
      <c r="N359" s="48"/>
      <c r="O359" s="48"/>
    </row>
    <row r="360" spans="1:15">
      <c r="A360" s="12">
        <v>43160</v>
      </c>
      <c r="B360">
        <f t="shared" si="15"/>
        <v>3</v>
      </c>
      <c r="C360">
        <f t="shared" si="16"/>
        <v>2018</v>
      </c>
      <c r="D360" s="29">
        <v>13.51</v>
      </c>
      <c r="E360" s="28">
        <v>81.25</v>
      </c>
      <c r="F360" s="29">
        <f>6852/1000</f>
        <v>6.8520000000000003</v>
      </c>
      <c r="G360" s="29">
        <f>2143/1000</f>
        <v>2.1429999999999998</v>
      </c>
      <c r="H360" s="8" t="s">
        <v>35</v>
      </c>
      <c r="I360" t="str">
        <f t="shared" si="17"/>
        <v>Thu</v>
      </c>
      <c r="J360" s="52"/>
      <c r="K360" s="52"/>
      <c r="L360" s="51"/>
      <c r="M360" s="51"/>
      <c r="N360" s="51"/>
      <c r="O360" s="51"/>
    </row>
    <row r="361" spans="1:15">
      <c r="A361" s="12">
        <v>43161</v>
      </c>
      <c r="B361">
        <f t="shared" si="15"/>
        <v>3</v>
      </c>
      <c r="C361">
        <f t="shared" si="16"/>
        <v>2018</v>
      </c>
      <c r="D361" s="27">
        <v>13.45</v>
      </c>
      <c r="E361" s="16">
        <v>79.5</v>
      </c>
      <c r="F361" s="27">
        <v>6.883</v>
      </c>
      <c r="G361" s="27">
        <v>2.1440000000000001</v>
      </c>
      <c r="H361" s="8" t="s">
        <v>35</v>
      </c>
      <c r="I361" t="str">
        <f t="shared" si="17"/>
        <v>Fri</v>
      </c>
      <c r="J361" s="49">
        <v>38.799999999999997</v>
      </c>
      <c r="K361" s="49">
        <v>39.85</v>
      </c>
      <c r="L361" s="48">
        <f>J361/$R$2</f>
        <v>85.539427503130568</v>
      </c>
      <c r="M361" s="48">
        <f>K361/$R$2</f>
        <v>87.854283144323531</v>
      </c>
      <c r="N361" s="48"/>
      <c r="O361" s="48"/>
    </row>
    <row r="362" spans="1:15">
      <c r="A362" s="12">
        <v>43164</v>
      </c>
      <c r="B362">
        <f t="shared" si="15"/>
        <v>3</v>
      </c>
      <c r="C362">
        <f t="shared" si="16"/>
        <v>2018</v>
      </c>
      <c r="D362" s="27">
        <v>13.335000000000001</v>
      </c>
      <c r="E362" s="16">
        <v>80.75</v>
      </c>
      <c r="F362" s="27">
        <v>6.85</v>
      </c>
      <c r="G362" s="27">
        <v>2.1349999999999998</v>
      </c>
      <c r="H362" s="8" t="s">
        <v>35</v>
      </c>
      <c r="I362" t="str">
        <f t="shared" si="17"/>
        <v>Mon</v>
      </c>
      <c r="J362" s="52"/>
      <c r="K362" s="52"/>
      <c r="L362" s="51"/>
      <c r="M362" s="51"/>
      <c r="N362" s="51"/>
      <c r="O362" s="51"/>
    </row>
    <row r="363" spans="1:15">
      <c r="A363" s="12">
        <v>43165</v>
      </c>
      <c r="B363">
        <f t="shared" si="15"/>
        <v>3</v>
      </c>
      <c r="C363">
        <f t="shared" si="16"/>
        <v>2018</v>
      </c>
      <c r="D363" s="27">
        <v>13.58</v>
      </c>
      <c r="E363" s="16">
        <v>83.25</v>
      </c>
      <c r="F363" s="27">
        <v>6.9684999999999997</v>
      </c>
      <c r="G363" s="27">
        <v>2.1360000000000001</v>
      </c>
      <c r="H363" s="8" t="s">
        <v>35</v>
      </c>
      <c r="I363" t="str">
        <f t="shared" si="17"/>
        <v>Tue</v>
      </c>
      <c r="J363" s="49"/>
      <c r="K363" s="49"/>
      <c r="L363" s="48"/>
      <c r="M363" s="48"/>
      <c r="N363" s="48"/>
      <c r="O363" s="48"/>
    </row>
    <row r="364" spans="1:15">
      <c r="A364" s="12">
        <v>43166</v>
      </c>
      <c r="B364">
        <f t="shared" si="15"/>
        <v>3</v>
      </c>
      <c r="C364">
        <f t="shared" si="16"/>
        <v>2018</v>
      </c>
      <c r="D364" s="27">
        <v>13.37</v>
      </c>
      <c r="E364" s="16">
        <v>83.5</v>
      </c>
      <c r="F364" s="27">
        <v>6.8730000000000002</v>
      </c>
      <c r="G364" s="27">
        <v>2.1124999999999998</v>
      </c>
      <c r="H364" s="8" t="s">
        <v>35</v>
      </c>
      <c r="I364" t="str">
        <f t="shared" si="17"/>
        <v>Wed</v>
      </c>
      <c r="J364" s="52">
        <v>39.25</v>
      </c>
      <c r="K364" s="52">
        <v>40.4</v>
      </c>
      <c r="L364" s="51">
        <f>J364/$R$2</f>
        <v>86.531508492213263</v>
      </c>
      <c r="M364" s="51">
        <f>K364/$R$2</f>
        <v>89.066826575424614</v>
      </c>
      <c r="N364" s="51"/>
      <c r="O364" s="51"/>
    </row>
    <row r="365" spans="1:15">
      <c r="A365" s="12">
        <v>43167</v>
      </c>
      <c r="B365">
        <f t="shared" si="15"/>
        <v>3</v>
      </c>
      <c r="C365">
        <f t="shared" si="16"/>
        <v>2018</v>
      </c>
      <c r="D365" s="27">
        <v>13.25</v>
      </c>
      <c r="E365" s="16">
        <v>84.5</v>
      </c>
      <c r="F365" s="27">
        <v>6.83</v>
      </c>
      <c r="G365" s="27">
        <v>2.0825</v>
      </c>
      <c r="H365" s="8" t="s">
        <v>35</v>
      </c>
      <c r="I365" t="str">
        <f t="shared" si="17"/>
        <v>Thu</v>
      </c>
      <c r="J365" s="49"/>
      <c r="K365" s="49"/>
      <c r="L365" s="48"/>
      <c r="M365" s="48"/>
      <c r="N365" s="48"/>
      <c r="O365" s="48"/>
    </row>
    <row r="366" spans="1:15">
      <c r="A366" s="12">
        <v>43168</v>
      </c>
      <c r="B366">
        <f t="shared" si="15"/>
        <v>3</v>
      </c>
      <c r="C366">
        <f t="shared" si="16"/>
        <v>2018</v>
      </c>
      <c r="D366" s="27">
        <v>13.345000000000001</v>
      </c>
      <c r="E366" s="16">
        <v>84.5</v>
      </c>
      <c r="F366" s="27">
        <v>6.8079999999999998</v>
      </c>
      <c r="G366" s="27">
        <v>2.0785</v>
      </c>
      <c r="H366" s="8" t="s">
        <v>35</v>
      </c>
      <c r="I366" t="str">
        <f t="shared" si="17"/>
        <v>Fri</v>
      </c>
      <c r="J366" s="52">
        <v>39.5</v>
      </c>
      <c r="K366" s="52">
        <v>40.75</v>
      </c>
      <c r="L366" s="51">
        <f>J366/$R$2</f>
        <v>87.08266459725921</v>
      </c>
      <c r="M366" s="51">
        <f>K366/$R$2</f>
        <v>89.838445122488935</v>
      </c>
      <c r="N366" s="51"/>
      <c r="O366" s="51"/>
    </row>
    <row r="367" spans="1:15">
      <c r="A367" s="12">
        <v>43171</v>
      </c>
      <c r="B367">
        <f t="shared" si="15"/>
        <v>3</v>
      </c>
      <c r="C367">
        <f t="shared" si="16"/>
        <v>2018</v>
      </c>
      <c r="D367" s="27">
        <v>13.725</v>
      </c>
      <c r="E367" s="16">
        <v>84.5</v>
      </c>
      <c r="F367" s="27">
        <v>6.8570000000000002</v>
      </c>
      <c r="G367" s="27">
        <v>2.097</v>
      </c>
      <c r="H367" s="8" t="s">
        <v>35</v>
      </c>
      <c r="I367" t="str">
        <f t="shared" si="17"/>
        <v>Mon</v>
      </c>
      <c r="J367" s="49"/>
      <c r="K367" s="49"/>
      <c r="L367" s="48"/>
      <c r="M367" s="48"/>
      <c r="N367" s="48"/>
      <c r="O367" s="48"/>
    </row>
    <row r="368" spans="1:15">
      <c r="A368" s="12">
        <v>43172</v>
      </c>
      <c r="B368">
        <f t="shared" si="15"/>
        <v>3</v>
      </c>
      <c r="C368">
        <f t="shared" si="16"/>
        <v>2018</v>
      </c>
      <c r="D368" s="27">
        <v>13.83</v>
      </c>
      <c r="E368" s="16">
        <v>85</v>
      </c>
      <c r="F368" s="27">
        <v>6.883</v>
      </c>
      <c r="G368" s="27">
        <v>2.08</v>
      </c>
      <c r="H368" s="8" t="s">
        <v>35</v>
      </c>
      <c r="I368" t="str">
        <f t="shared" si="17"/>
        <v>Tue</v>
      </c>
      <c r="J368" s="52"/>
      <c r="K368" s="52"/>
      <c r="L368" s="51"/>
      <c r="M368" s="51"/>
      <c r="N368" s="51"/>
      <c r="O368" s="51"/>
    </row>
    <row r="369" spans="1:15">
      <c r="A369" s="12">
        <v>43173</v>
      </c>
      <c r="B369">
        <f t="shared" si="15"/>
        <v>3</v>
      </c>
      <c r="C369">
        <f t="shared" si="16"/>
        <v>2018</v>
      </c>
      <c r="D369" s="27">
        <v>13.925000000000001</v>
      </c>
      <c r="E369" s="16">
        <v>85.5</v>
      </c>
      <c r="F369" s="27">
        <v>7.0149999999999997</v>
      </c>
      <c r="G369" s="27">
        <v>2.0960000000000001</v>
      </c>
      <c r="H369" s="8" t="s">
        <v>35</v>
      </c>
      <c r="I369" t="str">
        <f t="shared" si="17"/>
        <v>Wed</v>
      </c>
      <c r="J369" s="49">
        <v>40.4</v>
      </c>
      <c r="K369" s="49">
        <v>41.95</v>
      </c>
      <c r="L369" s="48">
        <f>J369/$R$2</f>
        <v>89.066826575424614</v>
      </c>
      <c r="M369" s="48">
        <f>K369/$R$2</f>
        <v>92.483994426709472</v>
      </c>
      <c r="N369" s="48"/>
      <c r="O369" s="48"/>
    </row>
    <row r="370" spans="1:15">
      <c r="A370" s="12">
        <v>43174</v>
      </c>
      <c r="B370">
        <f t="shared" si="15"/>
        <v>3</v>
      </c>
      <c r="C370">
        <f t="shared" si="16"/>
        <v>2018</v>
      </c>
      <c r="D370" s="27">
        <v>13.685</v>
      </c>
      <c r="E370" s="16">
        <v>87.25</v>
      </c>
      <c r="F370" s="27">
        <v>6.8855000000000004</v>
      </c>
      <c r="G370" s="27">
        <v>2.0625</v>
      </c>
      <c r="H370" s="8" t="s">
        <v>35</v>
      </c>
      <c r="I370" t="str">
        <f t="shared" si="17"/>
        <v>Thu</v>
      </c>
      <c r="J370" s="52"/>
      <c r="K370" s="52"/>
      <c r="L370" s="51"/>
      <c r="M370" s="51"/>
      <c r="N370" s="51"/>
      <c r="O370" s="51"/>
    </row>
    <row r="371" spans="1:15">
      <c r="A371" s="12">
        <v>43175</v>
      </c>
      <c r="B371">
        <f t="shared" si="15"/>
        <v>3</v>
      </c>
      <c r="C371">
        <f t="shared" si="16"/>
        <v>2018</v>
      </c>
      <c r="D371" s="27">
        <v>13.74</v>
      </c>
      <c r="E371" s="16">
        <v>88.5</v>
      </c>
      <c r="F371" s="27">
        <v>6.923</v>
      </c>
      <c r="G371" s="27">
        <v>2.069</v>
      </c>
      <c r="H371" s="8" t="s">
        <v>35</v>
      </c>
      <c r="I371" t="str">
        <f t="shared" si="17"/>
        <v>Fri</v>
      </c>
      <c r="J371" s="49">
        <v>41.2</v>
      </c>
      <c r="K371" s="49">
        <v>42.5</v>
      </c>
      <c r="L371" s="48">
        <f>J371/$R$2</f>
        <v>90.830526111571643</v>
      </c>
      <c r="M371" s="48">
        <f>K371/$R$2</f>
        <v>93.69653785781054</v>
      </c>
      <c r="N371" s="48"/>
      <c r="O371" s="48"/>
    </row>
    <row r="372" spans="1:15">
      <c r="A372" s="12">
        <v>43178</v>
      </c>
      <c r="B372">
        <f t="shared" si="15"/>
        <v>3</v>
      </c>
      <c r="C372">
        <f t="shared" si="16"/>
        <v>2018</v>
      </c>
      <c r="D372" s="27">
        <v>13.43</v>
      </c>
      <c r="E372" s="16">
        <v>88.5</v>
      </c>
      <c r="F372" s="27">
        <v>6.7915000000000001</v>
      </c>
      <c r="G372" s="27">
        <v>2.0705</v>
      </c>
      <c r="H372" s="8" t="s">
        <v>35</v>
      </c>
      <c r="I372" t="str">
        <f t="shared" si="17"/>
        <v>Mon</v>
      </c>
      <c r="J372" s="52"/>
      <c r="K372" s="52"/>
      <c r="L372" s="51"/>
      <c r="M372" s="51"/>
      <c r="N372" s="51"/>
      <c r="O372" s="51"/>
    </row>
    <row r="373" spans="1:15">
      <c r="A373" s="12">
        <v>43179</v>
      </c>
      <c r="B373">
        <f t="shared" si="15"/>
        <v>3</v>
      </c>
      <c r="C373">
        <f t="shared" si="16"/>
        <v>2018</v>
      </c>
      <c r="D373" s="27">
        <v>13.52</v>
      </c>
      <c r="E373" s="16">
        <v>90.5</v>
      </c>
      <c r="F373" s="27">
        <v>6.7839999999999998</v>
      </c>
      <c r="G373" s="27">
        <v>2.073</v>
      </c>
      <c r="H373" s="8" t="s">
        <v>35</v>
      </c>
      <c r="I373" t="str">
        <f t="shared" si="17"/>
        <v>Tue</v>
      </c>
      <c r="J373" s="49"/>
      <c r="K373" s="49"/>
      <c r="L373" s="48"/>
      <c r="M373" s="48"/>
      <c r="N373" s="48"/>
      <c r="O373" s="48"/>
    </row>
    <row r="374" spans="1:15">
      <c r="A374" s="12">
        <v>43180</v>
      </c>
      <c r="B374">
        <f t="shared" si="15"/>
        <v>3</v>
      </c>
      <c r="C374">
        <f t="shared" si="16"/>
        <v>2018</v>
      </c>
      <c r="D374" s="27">
        <v>13.33</v>
      </c>
      <c r="E374" s="16">
        <v>95.5</v>
      </c>
      <c r="F374" s="27">
        <v>6.6749999999999998</v>
      </c>
      <c r="G374" s="27">
        <v>2.0565000000000002</v>
      </c>
      <c r="H374" s="8" t="s">
        <v>35</v>
      </c>
      <c r="I374" t="str">
        <f t="shared" si="17"/>
        <v>Wed</v>
      </c>
      <c r="J374" s="52">
        <v>41.65</v>
      </c>
      <c r="K374" s="52">
        <v>43.75</v>
      </c>
      <c r="L374" s="51">
        <f>J374/$R$2</f>
        <v>91.822607100654324</v>
      </c>
      <c r="M374" s="51">
        <f>K374/$R$2</f>
        <v>96.452318383040264</v>
      </c>
      <c r="N374" s="51"/>
      <c r="O374" s="51"/>
    </row>
    <row r="375" spans="1:15">
      <c r="A375" s="12">
        <v>43181</v>
      </c>
      <c r="B375">
        <f t="shared" si="15"/>
        <v>3</v>
      </c>
      <c r="C375">
        <f t="shared" si="16"/>
        <v>2018</v>
      </c>
      <c r="D375" s="27">
        <v>13.355</v>
      </c>
      <c r="E375" s="16">
        <v>95</v>
      </c>
      <c r="F375" s="27">
        <v>6.7465000000000002</v>
      </c>
      <c r="G375" s="27">
        <v>2.0590000000000002</v>
      </c>
      <c r="H375" s="8" t="s">
        <v>35</v>
      </c>
      <c r="I375" t="str">
        <f t="shared" si="17"/>
        <v>Thu</v>
      </c>
      <c r="J375" s="49"/>
      <c r="K375" s="49"/>
      <c r="L375" s="48"/>
      <c r="M375" s="48"/>
      <c r="N375" s="48"/>
      <c r="O375" s="48"/>
    </row>
    <row r="376" spans="1:15">
      <c r="A376" s="12">
        <v>43182</v>
      </c>
      <c r="B376">
        <f t="shared" si="15"/>
        <v>3</v>
      </c>
      <c r="C376">
        <f t="shared" si="16"/>
        <v>2018</v>
      </c>
      <c r="D376" s="27">
        <v>13.05</v>
      </c>
      <c r="E376" s="16">
        <v>94.75</v>
      </c>
      <c r="F376" s="27">
        <v>6.6580000000000004</v>
      </c>
      <c r="G376" s="27">
        <v>2.0489999999999999</v>
      </c>
      <c r="H376" s="8" t="s">
        <v>35</v>
      </c>
      <c r="I376" t="str">
        <f t="shared" si="17"/>
        <v>Fri</v>
      </c>
      <c r="J376" s="52">
        <v>41.95</v>
      </c>
      <c r="K376" s="52">
        <v>43.75</v>
      </c>
      <c r="L376" s="51">
        <f>J376/$R$2</f>
        <v>92.483994426709472</v>
      </c>
      <c r="M376" s="51">
        <f>K376/$R$2</f>
        <v>96.452318383040264</v>
      </c>
      <c r="N376" s="51"/>
      <c r="O376" s="51"/>
    </row>
    <row r="377" spans="1:15">
      <c r="A377" s="12">
        <v>43185</v>
      </c>
      <c r="B377">
        <f t="shared" si="15"/>
        <v>3</v>
      </c>
      <c r="C377">
        <f t="shared" si="16"/>
        <v>2018</v>
      </c>
      <c r="D377" s="27">
        <v>12.845000000000001</v>
      </c>
      <c r="E377" s="16">
        <v>94.25</v>
      </c>
      <c r="F377" s="27">
        <v>6.5</v>
      </c>
      <c r="G377" s="27">
        <v>2.0219999999999998</v>
      </c>
      <c r="H377" s="8" t="s">
        <v>35</v>
      </c>
      <c r="I377" t="str">
        <f t="shared" si="17"/>
        <v>Mon</v>
      </c>
      <c r="J377" s="49"/>
      <c r="K377" s="49"/>
      <c r="L377" s="48"/>
      <c r="M377" s="48"/>
      <c r="N377" s="48"/>
      <c r="O377" s="48"/>
    </row>
    <row r="378" spans="1:15">
      <c r="A378" s="12">
        <v>43186</v>
      </c>
      <c r="B378">
        <f t="shared" si="15"/>
        <v>3</v>
      </c>
      <c r="C378">
        <f t="shared" si="16"/>
        <v>2018</v>
      </c>
      <c r="D378" s="27">
        <v>13.03</v>
      </c>
      <c r="E378" s="16">
        <v>94.25</v>
      </c>
      <c r="F378" s="27">
        <v>6.6414999999999997</v>
      </c>
      <c r="G378" s="27">
        <v>2.0350000000000001</v>
      </c>
      <c r="H378" s="8" t="s">
        <v>35</v>
      </c>
      <c r="I378" t="str">
        <f t="shared" si="17"/>
        <v>Tue</v>
      </c>
      <c r="J378" s="52"/>
      <c r="K378" s="52"/>
      <c r="L378" s="51"/>
      <c r="M378" s="51"/>
      <c r="N378" s="51"/>
      <c r="O378" s="51"/>
    </row>
    <row r="379" spans="1:15">
      <c r="A379" s="12">
        <v>43187</v>
      </c>
      <c r="B379">
        <f t="shared" si="15"/>
        <v>3</v>
      </c>
      <c r="C379">
        <f t="shared" si="16"/>
        <v>2018</v>
      </c>
      <c r="D379" s="27">
        <v>12.925000000000001</v>
      </c>
      <c r="E379" s="16">
        <v>93.5</v>
      </c>
      <c r="F379" s="27">
        <v>6.6014999999999997</v>
      </c>
      <c r="G379" s="27">
        <v>2.0089999999999999</v>
      </c>
      <c r="H379" s="8" t="s">
        <v>35</v>
      </c>
      <c r="I379" t="str">
        <f t="shared" si="17"/>
        <v>Wed</v>
      </c>
      <c r="J379" s="49">
        <v>42.5</v>
      </c>
      <c r="K379" s="49">
        <v>44.25</v>
      </c>
      <c r="L379" s="48">
        <f>J379/$R$2</f>
        <v>93.69653785781054</v>
      </c>
      <c r="M379" s="48">
        <f>K379/$R$2</f>
        <v>97.55463059313216</v>
      </c>
      <c r="N379" s="48"/>
      <c r="O379" s="48"/>
    </row>
    <row r="380" spans="1:15">
      <c r="A380" s="12">
        <v>43188</v>
      </c>
      <c r="B380">
        <f t="shared" si="15"/>
        <v>3</v>
      </c>
      <c r="C380">
        <f t="shared" si="16"/>
        <v>2018</v>
      </c>
      <c r="D380" s="27">
        <v>13.244999999999999</v>
      </c>
      <c r="E380" s="16">
        <v>93.75</v>
      </c>
      <c r="F380" s="27">
        <v>6.6849999999999996</v>
      </c>
      <c r="G380" s="27">
        <v>1.9970000000000001</v>
      </c>
      <c r="H380" s="8" t="s">
        <v>35</v>
      </c>
      <c r="I380" t="str">
        <f t="shared" si="17"/>
        <v>Thu</v>
      </c>
      <c r="J380" s="52"/>
      <c r="K380" s="52"/>
      <c r="L380" s="51"/>
      <c r="M380" s="51"/>
      <c r="N380" s="51"/>
      <c r="O380" s="51"/>
    </row>
    <row r="381" spans="1:15">
      <c r="A381" s="12">
        <v>43193</v>
      </c>
      <c r="B381">
        <f t="shared" si="15"/>
        <v>4</v>
      </c>
      <c r="C381">
        <f t="shared" si="16"/>
        <v>2018</v>
      </c>
      <c r="D381" s="27">
        <v>13.56</v>
      </c>
      <c r="E381" s="16">
        <v>93.25</v>
      </c>
      <c r="F381" s="27">
        <v>6.7560000000000002</v>
      </c>
      <c r="G381" s="27">
        <v>2.0099999999999998</v>
      </c>
      <c r="H381" s="8" t="s">
        <v>35</v>
      </c>
      <c r="I381" t="str">
        <f t="shared" si="17"/>
        <v>Tue</v>
      </c>
      <c r="J381" s="49"/>
      <c r="K381" s="49"/>
      <c r="L381" s="48"/>
      <c r="M381" s="48"/>
      <c r="N381" s="48"/>
      <c r="O381" s="48"/>
    </row>
    <row r="382" spans="1:15">
      <c r="A382" s="12">
        <v>43194</v>
      </c>
      <c r="B382">
        <f t="shared" si="15"/>
        <v>4</v>
      </c>
      <c r="C382">
        <f t="shared" si="16"/>
        <v>2018</v>
      </c>
      <c r="D382" s="27">
        <v>13.06</v>
      </c>
      <c r="E382" s="16">
        <v>88</v>
      </c>
      <c r="F382" s="27">
        <v>6.625</v>
      </c>
      <c r="G382" s="27">
        <v>1.972</v>
      </c>
      <c r="H382" s="8" t="s">
        <v>35</v>
      </c>
      <c r="I382" t="str">
        <f t="shared" si="17"/>
        <v>Wed</v>
      </c>
      <c r="J382" s="52">
        <v>42.85</v>
      </c>
      <c r="K382" s="52">
        <v>44.25</v>
      </c>
      <c r="L382" s="51">
        <f>J382/$R$2</f>
        <v>94.468156404874875</v>
      </c>
      <c r="M382" s="51">
        <f>K382/$R$2</f>
        <v>97.55463059313216</v>
      </c>
      <c r="N382" s="51"/>
      <c r="O382" s="51"/>
    </row>
    <row r="383" spans="1:15">
      <c r="A383" s="12">
        <v>43195</v>
      </c>
      <c r="B383">
        <f t="shared" si="15"/>
        <v>4</v>
      </c>
      <c r="C383">
        <f t="shared" si="16"/>
        <v>2018</v>
      </c>
      <c r="D383" s="27">
        <v>13.285</v>
      </c>
      <c r="E383" s="16">
        <v>91</v>
      </c>
      <c r="F383" s="27">
        <v>6.7670000000000003</v>
      </c>
      <c r="G383" s="27">
        <v>1.9690000000000001</v>
      </c>
      <c r="H383" s="8" t="s">
        <v>35</v>
      </c>
      <c r="I383" t="str">
        <f t="shared" si="17"/>
        <v>Thu</v>
      </c>
      <c r="J383" s="49"/>
      <c r="K383" s="49"/>
      <c r="L383" s="48"/>
      <c r="M383" s="48"/>
      <c r="N383" s="48"/>
      <c r="O383" s="48"/>
    </row>
    <row r="384" spans="1:15">
      <c r="A384" s="12">
        <v>43196</v>
      </c>
      <c r="B384">
        <f t="shared" si="15"/>
        <v>4</v>
      </c>
      <c r="C384">
        <f t="shared" si="16"/>
        <v>2018</v>
      </c>
      <c r="D384" s="27">
        <v>12.89</v>
      </c>
      <c r="E384" s="16">
        <v>91.5</v>
      </c>
      <c r="F384" s="27">
        <v>6.7030000000000003</v>
      </c>
      <c r="G384" s="27">
        <v>1.9670000000000001</v>
      </c>
      <c r="H384" s="8" t="s">
        <v>35</v>
      </c>
      <c r="I384" t="str">
        <f t="shared" si="17"/>
        <v>Fri</v>
      </c>
      <c r="J384" s="52">
        <v>43.25</v>
      </c>
      <c r="K384" s="52">
        <v>44.25</v>
      </c>
      <c r="L384" s="51">
        <f>J384/$R$2</f>
        <v>95.350006172948383</v>
      </c>
      <c r="M384" s="51">
        <f>K384/$R$2</f>
        <v>97.55463059313216</v>
      </c>
      <c r="N384" s="51"/>
      <c r="O384" s="51"/>
    </row>
    <row r="385" spans="1:15">
      <c r="A385" s="12">
        <v>43199</v>
      </c>
      <c r="B385">
        <f t="shared" si="15"/>
        <v>4</v>
      </c>
      <c r="C385">
        <f t="shared" si="16"/>
        <v>2018</v>
      </c>
      <c r="D385" s="27">
        <v>13.24</v>
      </c>
      <c r="E385" s="16">
        <v>91.5</v>
      </c>
      <c r="F385" s="27">
        <v>6.7670000000000003</v>
      </c>
      <c r="G385" s="27">
        <v>2.113</v>
      </c>
      <c r="H385" s="8" t="s">
        <v>35</v>
      </c>
      <c r="I385" t="str">
        <f t="shared" si="17"/>
        <v>Mon</v>
      </c>
      <c r="J385" s="49"/>
      <c r="K385" s="49"/>
      <c r="L385" s="48"/>
      <c r="M385" s="48"/>
      <c r="N385" s="48"/>
      <c r="O385" s="48"/>
    </row>
    <row r="386" spans="1:15">
      <c r="A386" s="12">
        <v>43200</v>
      </c>
      <c r="B386">
        <f t="shared" si="15"/>
        <v>4</v>
      </c>
      <c r="C386">
        <f t="shared" si="16"/>
        <v>2018</v>
      </c>
      <c r="D386" s="27">
        <v>13.7</v>
      </c>
      <c r="E386" s="16">
        <v>91.5</v>
      </c>
      <c r="F386" s="27">
        <v>6.8879999999999999</v>
      </c>
      <c r="G386" s="27">
        <v>2.1715</v>
      </c>
      <c r="H386" s="8" t="s">
        <v>35</v>
      </c>
      <c r="I386" t="str">
        <f t="shared" si="17"/>
        <v>Tue</v>
      </c>
      <c r="J386" s="52"/>
      <c r="K386" s="52"/>
      <c r="L386" s="51"/>
      <c r="M386" s="51"/>
      <c r="N386" s="51"/>
      <c r="O386" s="51"/>
    </row>
    <row r="387" spans="1:15">
      <c r="A387" s="12">
        <v>43201</v>
      </c>
      <c r="B387">
        <f t="shared" ref="B387:B450" si="18">MONTH(A387)</f>
        <v>4</v>
      </c>
      <c r="C387">
        <f t="shared" ref="C387:C450" si="19">YEAR(A387)</f>
        <v>2018</v>
      </c>
      <c r="D387" s="27">
        <v>13.74</v>
      </c>
      <c r="E387" s="16">
        <v>91.5</v>
      </c>
      <c r="F387" s="27">
        <v>6.9305000000000003</v>
      </c>
      <c r="G387" s="27">
        <v>2.2530000000000001</v>
      </c>
      <c r="H387" s="8" t="s">
        <v>35</v>
      </c>
      <c r="I387" t="str">
        <f t="shared" ref="I387:I450" si="20">TEXT($A387,"ddd")</f>
        <v>Wed</v>
      </c>
      <c r="J387" s="49">
        <v>43.5</v>
      </c>
      <c r="K387" s="49">
        <v>44.25</v>
      </c>
      <c r="L387" s="48">
        <f>J387/$R$2</f>
        <v>95.901162277994317</v>
      </c>
      <c r="M387" s="48">
        <f>K387/$R$2</f>
        <v>97.55463059313216</v>
      </c>
      <c r="N387" s="48"/>
      <c r="O387" s="48"/>
    </row>
    <row r="388" spans="1:15">
      <c r="A388" s="12">
        <v>43202</v>
      </c>
      <c r="B388">
        <f t="shared" si="18"/>
        <v>4</v>
      </c>
      <c r="C388">
        <f t="shared" si="19"/>
        <v>2018</v>
      </c>
      <c r="D388" s="27">
        <v>13.585000000000001</v>
      </c>
      <c r="E388" s="16">
        <v>91.5</v>
      </c>
      <c r="F388" s="27">
        <v>6.7560000000000002</v>
      </c>
      <c r="G388" s="27">
        <v>2.2204999999999999</v>
      </c>
      <c r="H388" s="8" t="s">
        <v>35</v>
      </c>
      <c r="I388" t="str">
        <f t="shared" si="20"/>
        <v>Thu</v>
      </c>
      <c r="J388" s="52"/>
      <c r="K388" s="52"/>
      <c r="L388" s="51"/>
      <c r="M388" s="51"/>
      <c r="N388" s="51"/>
      <c r="O388" s="51"/>
    </row>
    <row r="389" spans="1:15">
      <c r="A389" s="12">
        <v>43203</v>
      </c>
      <c r="B389">
        <f t="shared" si="18"/>
        <v>4</v>
      </c>
      <c r="C389">
        <f t="shared" si="19"/>
        <v>2018</v>
      </c>
      <c r="D389" s="27">
        <v>14.005000000000001</v>
      </c>
      <c r="E389" s="16">
        <v>92.25</v>
      </c>
      <c r="F389" s="27">
        <v>6.83</v>
      </c>
      <c r="G389" s="27">
        <v>2.3250000000000002</v>
      </c>
      <c r="H389" s="8" t="s">
        <v>35</v>
      </c>
      <c r="I389" t="str">
        <f t="shared" si="20"/>
        <v>Fri</v>
      </c>
      <c r="J389" s="49">
        <v>43.5</v>
      </c>
      <c r="K389" s="49">
        <v>44.25</v>
      </c>
      <c r="L389" s="48">
        <f>J389/$R$2</f>
        <v>95.901162277994317</v>
      </c>
      <c r="M389" s="48">
        <f>K389/$R$2</f>
        <v>97.55463059313216</v>
      </c>
      <c r="N389" s="48"/>
      <c r="O389" s="48"/>
    </row>
    <row r="390" spans="1:15">
      <c r="A390" s="12">
        <v>43206</v>
      </c>
      <c r="B390">
        <f t="shared" si="18"/>
        <v>4</v>
      </c>
      <c r="C390">
        <f t="shared" si="19"/>
        <v>2018</v>
      </c>
      <c r="D390" s="27">
        <v>14.15</v>
      </c>
      <c r="E390" s="16">
        <v>91.5</v>
      </c>
      <c r="F390" s="27">
        <v>6.8114999999999997</v>
      </c>
      <c r="G390" s="27">
        <v>2.3584999999999998</v>
      </c>
      <c r="H390" s="8" t="s">
        <v>35</v>
      </c>
      <c r="I390" t="str">
        <f t="shared" si="20"/>
        <v>Mon</v>
      </c>
      <c r="J390" s="52"/>
      <c r="K390" s="52"/>
      <c r="L390" s="51"/>
      <c r="M390" s="51"/>
      <c r="N390" s="51"/>
      <c r="O390" s="51"/>
    </row>
    <row r="391" spans="1:15">
      <c r="A391" s="12">
        <v>43207</v>
      </c>
      <c r="B391">
        <f t="shared" si="18"/>
        <v>4</v>
      </c>
      <c r="C391">
        <f t="shared" si="19"/>
        <v>2018</v>
      </c>
      <c r="D391" s="27">
        <v>13.95</v>
      </c>
      <c r="E391" s="16">
        <v>91.5</v>
      </c>
      <c r="F391" s="27">
        <v>6.7839999999999998</v>
      </c>
      <c r="G391" s="27">
        <v>2.3755000000000002</v>
      </c>
      <c r="H391" s="8" t="s">
        <v>35</v>
      </c>
      <c r="I391" t="str">
        <f t="shared" si="20"/>
        <v>Tue</v>
      </c>
      <c r="J391" s="49"/>
      <c r="K391" s="49"/>
      <c r="L391" s="48"/>
      <c r="M391" s="48"/>
      <c r="N391" s="48"/>
      <c r="O391" s="48"/>
    </row>
    <row r="392" spans="1:15">
      <c r="A392" s="12">
        <v>43208</v>
      </c>
      <c r="B392">
        <f t="shared" si="18"/>
        <v>4</v>
      </c>
      <c r="C392">
        <f t="shared" si="19"/>
        <v>2018</v>
      </c>
      <c r="D392" s="27">
        <v>15.105</v>
      </c>
      <c r="E392" s="16">
        <v>91.5</v>
      </c>
      <c r="F392" s="27">
        <v>6.9359999999999999</v>
      </c>
      <c r="G392" s="27">
        <v>2.5285000000000002</v>
      </c>
      <c r="H392" s="8" t="s">
        <v>35</v>
      </c>
      <c r="I392" t="str">
        <f t="shared" si="20"/>
        <v>Wed</v>
      </c>
      <c r="J392" s="52">
        <v>43.55</v>
      </c>
      <c r="K392" s="52">
        <v>44.45</v>
      </c>
      <c r="L392" s="51">
        <f>J392/$R$2</f>
        <v>96.011393499003503</v>
      </c>
      <c r="M392" s="51">
        <f>K392/$R$2</f>
        <v>97.995555477168921</v>
      </c>
      <c r="N392" s="51"/>
      <c r="O392" s="51"/>
    </row>
    <row r="393" spans="1:15">
      <c r="A393" s="12">
        <v>43209</v>
      </c>
      <c r="B393">
        <f t="shared" si="18"/>
        <v>4</v>
      </c>
      <c r="C393">
        <f t="shared" si="19"/>
        <v>2018</v>
      </c>
      <c r="D393" s="27">
        <v>15.71</v>
      </c>
      <c r="E393" s="16">
        <v>91.5</v>
      </c>
      <c r="F393" s="27">
        <v>6.9420000000000002</v>
      </c>
      <c r="G393" s="27">
        <v>2.6025</v>
      </c>
      <c r="H393" s="8" t="s">
        <v>35</v>
      </c>
      <c r="I393" t="str">
        <f t="shared" si="20"/>
        <v>Thu</v>
      </c>
      <c r="J393" s="49"/>
      <c r="K393" s="49"/>
      <c r="L393" s="48"/>
      <c r="M393" s="48"/>
      <c r="N393" s="48"/>
      <c r="O393" s="48"/>
    </row>
    <row r="394" spans="1:15">
      <c r="A394" s="12">
        <v>43210</v>
      </c>
      <c r="B394">
        <f t="shared" si="18"/>
        <v>4</v>
      </c>
      <c r="C394">
        <f t="shared" si="19"/>
        <v>2018</v>
      </c>
      <c r="D394" s="27">
        <v>14.64</v>
      </c>
      <c r="E394" s="16">
        <v>91.5</v>
      </c>
      <c r="F394" s="27">
        <v>6.9390000000000001</v>
      </c>
      <c r="G394" s="27">
        <v>2.4630000000000001</v>
      </c>
      <c r="H394" s="8" t="s">
        <v>35</v>
      </c>
      <c r="I394" t="str">
        <f t="shared" si="20"/>
        <v>Fri</v>
      </c>
      <c r="J394" s="52">
        <v>43.55</v>
      </c>
      <c r="K394" s="52">
        <v>44.45</v>
      </c>
      <c r="L394" s="51">
        <f>J394/$R$2</f>
        <v>96.011393499003503</v>
      </c>
      <c r="M394" s="51">
        <f>K394/$R$2</f>
        <v>97.995555477168921</v>
      </c>
      <c r="N394" s="51"/>
      <c r="O394" s="51"/>
    </row>
    <row r="395" spans="1:15">
      <c r="A395" s="12">
        <v>43213</v>
      </c>
      <c r="B395">
        <f t="shared" si="18"/>
        <v>4</v>
      </c>
      <c r="C395">
        <f t="shared" si="19"/>
        <v>2018</v>
      </c>
      <c r="D395" s="27">
        <v>14.05</v>
      </c>
      <c r="E395" s="16">
        <v>91.5</v>
      </c>
      <c r="F395" s="27">
        <v>6.923</v>
      </c>
      <c r="G395" s="27">
        <v>2.452</v>
      </c>
      <c r="H395" s="8" t="s">
        <v>35</v>
      </c>
      <c r="I395" t="str">
        <f t="shared" si="20"/>
        <v>Mon</v>
      </c>
      <c r="J395" s="49"/>
      <c r="K395" s="49"/>
      <c r="L395" s="48"/>
      <c r="M395" s="48"/>
      <c r="N395" s="48"/>
      <c r="O395" s="48"/>
    </row>
    <row r="396" spans="1:15">
      <c r="A396" s="12">
        <v>43214</v>
      </c>
      <c r="B396">
        <f t="shared" si="18"/>
        <v>4</v>
      </c>
      <c r="C396">
        <f t="shared" si="19"/>
        <v>2018</v>
      </c>
      <c r="D396" s="27">
        <v>14.25</v>
      </c>
      <c r="E396" s="16">
        <v>91.5</v>
      </c>
      <c r="F396" s="27">
        <v>6.9870000000000001</v>
      </c>
      <c r="G396" s="27">
        <v>2.222</v>
      </c>
      <c r="H396" s="8" t="s">
        <v>35</v>
      </c>
      <c r="I396" t="str">
        <f t="shared" si="20"/>
        <v>Tue</v>
      </c>
      <c r="J396" s="52"/>
      <c r="K396" s="52"/>
      <c r="L396" s="51"/>
      <c r="M396" s="51"/>
      <c r="N396" s="51"/>
      <c r="O396" s="51"/>
    </row>
    <row r="397" spans="1:15">
      <c r="A397" s="12">
        <v>43215</v>
      </c>
      <c r="B397">
        <f t="shared" si="18"/>
        <v>4</v>
      </c>
      <c r="C397">
        <f t="shared" si="19"/>
        <v>2018</v>
      </c>
      <c r="D397" s="27">
        <v>14.12</v>
      </c>
      <c r="E397" s="16">
        <v>88.5</v>
      </c>
      <c r="F397" s="27">
        <v>6.9604999999999997</v>
      </c>
      <c r="G397" s="27">
        <v>2.2480000000000002</v>
      </c>
      <c r="H397" s="8" t="s">
        <v>35</v>
      </c>
      <c r="I397" t="str">
        <f t="shared" si="20"/>
        <v>Wed</v>
      </c>
      <c r="J397" s="49">
        <v>43.7</v>
      </c>
      <c r="K397" s="49">
        <v>44.45</v>
      </c>
      <c r="L397" s="48">
        <f>J397/$R$2</f>
        <v>96.342087162031078</v>
      </c>
      <c r="M397" s="48">
        <f>K397/$R$2</f>
        <v>97.995555477168921</v>
      </c>
      <c r="N397" s="48"/>
      <c r="O397" s="48"/>
    </row>
    <row r="398" spans="1:15">
      <c r="A398" s="12">
        <v>43216</v>
      </c>
      <c r="B398">
        <f t="shared" si="18"/>
        <v>4</v>
      </c>
      <c r="C398">
        <f t="shared" si="19"/>
        <v>2018</v>
      </c>
      <c r="D398" s="27">
        <v>13.945</v>
      </c>
      <c r="E398" s="16">
        <v>88.75</v>
      </c>
      <c r="F398" s="27">
        <v>6.8855000000000004</v>
      </c>
      <c r="G398" s="27">
        <v>2.2040000000000002</v>
      </c>
      <c r="H398" s="8" t="s">
        <v>35</v>
      </c>
      <c r="I398" t="str">
        <f t="shared" si="20"/>
        <v>Thu</v>
      </c>
      <c r="J398" s="52"/>
      <c r="K398" s="52"/>
      <c r="L398" s="51"/>
      <c r="M398" s="51"/>
      <c r="N398" s="51"/>
      <c r="O398" s="51"/>
    </row>
    <row r="399" spans="1:15">
      <c r="A399" s="12">
        <v>43217</v>
      </c>
      <c r="B399">
        <f t="shared" si="18"/>
        <v>4</v>
      </c>
      <c r="C399">
        <f t="shared" si="19"/>
        <v>2018</v>
      </c>
      <c r="D399" s="27">
        <v>13.98</v>
      </c>
      <c r="E399" s="16">
        <v>88.75</v>
      </c>
      <c r="F399" s="27">
        <v>6.7969999999999997</v>
      </c>
      <c r="G399" s="27">
        <v>2.2490000000000001</v>
      </c>
      <c r="H399" s="8" t="s">
        <v>35</v>
      </c>
      <c r="I399" t="str">
        <f t="shared" si="20"/>
        <v>Fri</v>
      </c>
      <c r="J399" s="49">
        <v>43.7</v>
      </c>
      <c r="K399" s="49">
        <v>44.45</v>
      </c>
      <c r="L399" s="48">
        <f>J399/$R$2</f>
        <v>96.342087162031078</v>
      </c>
      <c r="M399" s="48">
        <f>K399/$R$2</f>
        <v>97.995555477168921</v>
      </c>
      <c r="N399" s="48"/>
      <c r="O399" s="48"/>
    </row>
    <row r="400" spans="1:15">
      <c r="A400" s="12">
        <v>43220</v>
      </c>
      <c r="B400">
        <f t="shared" si="18"/>
        <v>4</v>
      </c>
      <c r="C400">
        <f t="shared" si="19"/>
        <v>2018</v>
      </c>
      <c r="D400" s="27">
        <v>13.725</v>
      </c>
      <c r="E400" s="16">
        <v>88.75</v>
      </c>
      <c r="F400" s="27">
        <v>6.7830000000000004</v>
      </c>
      <c r="G400" s="27">
        <v>2.2240000000000002</v>
      </c>
      <c r="H400" s="8" t="s">
        <v>35</v>
      </c>
      <c r="I400" t="str">
        <f t="shared" si="20"/>
        <v>Mon</v>
      </c>
      <c r="J400" s="52"/>
      <c r="K400" s="52"/>
      <c r="L400" s="51"/>
      <c r="M400" s="51"/>
      <c r="N400" s="51"/>
      <c r="O400" s="51"/>
    </row>
    <row r="401" spans="1:15">
      <c r="A401" s="12">
        <v>43221</v>
      </c>
      <c r="B401">
        <f t="shared" si="18"/>
        <v>5</v>
      </c>
      <c r="C401">
        <f t="shared" si="19"/>
        <v>2018</v>
      </c>
      <c r="D401" s="27">
        <v>13.61</v>
      </c>
      <c r="E401" s="16">
        <v>88.75</v>
      </c>
      <c r="F401" s="27">
        <v>6.7774999999999999</v>
      </c>
      <c r="G401" s="27">
        <v>2.258</v>
      </c>
      <c r="H401" s="8" t="s">
        <v>35</v>
      </c>
      <c r="I401" t="str">
        <f t="shared" si="20"/>
        <v>Tue</v>
      </c>
      <c r="J401" s="49"/>
      <c r="K401" s="49"/>
      <c r="L401" s="48"/>
      <c r="M401" s="48"/>
      <c r="N401" s="48"/>
      <c r="O401" s="48"/>
    </row>
    <row r="402" spans="1:15">
      <c r="A402" s="12">
        <v>43222</v>
      </c>
      <c r="B402">
        <f t="shared" si="18"/>
        <v>5</v>
      </c>
      <c r="C402">
        <f t="shared" si="19"/>
        <v>2018</v>
      </c>
      <c r="D402" s="27">
        <v>13.914999999999999</v>
      </c>
      <c r="E402" s="16">
        <v>90.5</v>
      </c>
      <c r="F402" s="27">
        <v>6.7850000000000001</v>
      </c>
      <c r="G402" s="27">
        <v>2.2690000000000001</v>
      </c>
      <c r="H402" s="8" t="s">
        <v>35</v>
      </c>
      <c r="I402" t="str">
        <f t="shared" si="20"/>
        <v>Wed</v>
      </c>
      <c r="J402" s="52">
        <v>43.5</v>
      </c>
      <c r="K402" s="52">
        <v>44.25</v>
      </c>
      <c r="L402" s="51">
        <f>J402/$R$2</f>
        <v>95.901162277994317</v>
      </c>
      <c r="M402" s="51">
        <f>K402/$R$2</f>
        <v>97.55463059313216</v>
      </c>
      <c r="N402" s="51"/>
      <c r="O402" s="51"/>
    </row>
    <row r="403" spans="1:15">
      <c r="A403" s="12">
        <v>43223</v>
      </c>
      <c r="B403">
        <f t="shared" si="18"/>
        <v>5</v>
      </c>
      <c r="C403">
        <f t="shared" si="19"/>
        <v>2018</v>
      </c>
      <c r="D403" s="27">
        <v>13.984999999999999</v>
      </c>
      <c r="E403" s="16">
        <v>90.5</v>
      </c>
      <c r="F403" s="27">
        <v>6.8369999999999997</v>
      </c>
      <c r="G403" s="27">
        <v>2.3490000000000002</v>
      </c>
      <c r="H403" s="8" t="s">
        <v>35</v>
      </c>
      <c r="I403" t="str">
        <f t="shared" si="20"/>
        <v>Thu</v>
      </c>
      <c r="J403" s="49"/>
      <c r="K403" s="49"/>
      <c r="L403" s="48"/>
      <c r="M403" s="48"/>
      <c r="N403" s="48"/>
      <c r="O403" s="48"/>
    </row>
    <row r="404" spans="1:15">
      <c r="A404" s="12">
        <v>43224</v>
      </c>
      <c r="B404">
        <f t="shared" si="18"/>
        <v>5</v>
      </c>
      <c r="C404">
        <f t="shared" si="19"/>
        <v>2018</v>
      </c>
      <c r="D404" s="27">
        <v>13.835000000000001</v>
      </c>
      <c r="E404" s="16">
        <v>89</v>
      </c>
      <c r="F404" s="27">
        <v>6.7830000000000004</v>
      </c>
      <c r="G404" s="27">
        <v>2.3159999999999998</v>
      </c>
      <c r="H404" s="8" t="s">
        <v>35</v>
      </c>
      <c r="I404" t="str">
        <f t="shared" si="20"/>
        <v>Fri</v>
      </c>
      <c r="J404" s="52">
        <v>43.5</v>
      </c>
      <c r="K404" s="52">
        <v>44.2</v>
      </c>
      <c r="L404" s="51">
        <f>J404/$R$2</f>
        <v>95.901162277994317</v>
      </c>
      <c r="M404" s="51">
        <f>K404/$R$2</f>
        <v>97.444399372122973</v>
      </c>
      <c r="N404" s="51"/>
      <c r="O404" s="51"/>
    </row>
    <row r="405" spans="1:15">
      <c r="A405" s="12">
        <v>43228</v>
      </c>
      <c r="B405">
        <f t="shared" si="18"/>
        <v>5</v>
      </c>
      <c r="C405">
        <f t="shared" si="19"/>
        <v>2018</v>
      </c>
      <c r="D405" s="27">
        <v>13.94</v>
      </c>
      <c r="E405" s="16">
        <v>89</v>
      </c>
      <c r="F405" s="27">
        <v>6.7220000000000004</v>
      </c>
      <c r="G405" s="27">
        <v>2.3839999999999999</v>
      </c>
      <c r="H405" s="8" t="s">
        <v>35</v>
      </c>
      <c r="I405" t="str">
        <f t="shared" si="20"/>
        <v>Tue</v>
      </c>
      <c r="J405" s="49"/>
      <c r="K405" s="49"/>
      <c r="L405" s="48"/>
      <c r="M405" s="48"/>
      <c r="N405" s="48"/>
      <c r="O405" s="48"/>
    </row>
    <row r="406" spans="1:15">
      <c r="A406" s="12">
        <v>43229</v>
      </c>
      <c r="B406">
        <f t="shared" si="18"/>
        <v>5</v>
      </c>
      <c r="C406">
        <f t="shared" si="19"/>
        <v>2018</v>
      </c>
      <c r="D406" s="27">
        <v>13.79</v>
      </c>
      <c r="E406" s="16">
        <v>89</v>
      </c>
      <c r="F406" s="27">
        <v>6.7859999999999996</v>
      </c>
      <c r="G406" s="27">
        <v>2.2949999999999999</v>
      </c>
      <c r="H406" s="8" t="s">
        <v>35</v>
      </c>
      <c r="I406" t="str">
        <f t="shared" si="20"/>
        <v>Wed</v>
      </c>
      <c r="J406" s="52">
        <v>43.2</v>
      </c>
      <c r="K406" s="52">
        <v>44</v>
      </c>
      <c r="L406" s="51">
        <f>J406/$R$2</f>
        <v>95.239774951939197</v>
      </c>
      <c r="M406" s="51">
        <f>K406/$R$2</f>
        <v>97.003474488086212</v>
      </c>
      <c r="N406" s="51"/>
      <c r="O406" s="51"/>
    </row>
    <row r="407" spans="1:15">
      <c r="A407" s="12">
        <v>43230</v>
      </c>
      <c r="B407">
        <f t="shared" si="18"/>
        <v>5</v>
      </c>
      <c r="C407">
        <f t="shared" si="19"/>
        <v>2018</v>
      </c>
      <c r="D407" s="27">
        <v>13.81</v>
      </c>
      <c r="E407" s="16">
        <v>89.5</v>
      </c>
      <c r="F407" s="27">
        <v>6.8620000000000001</v>
      </c>
      <c r="G407" s="27">
        <v>2.327</v>
      </c>
      <c r="H407" s="8" t="s">
        <v>35</v>
      </c>
      <c r="I407" t="str">
        <f t="shared" si="20"/>
        <v>Thu</v>
      </c>
      <c r="J407" s="49"/>
      <c r="K407" s="49"/>
      <c r="L407" s="48"/>
      <c r="M407" s="48"/>
      <c r="N407" s="48"/>
      <c r="O407" s="48"/>
    </row>
    <row r="408" spans="1:15">
      <c r="A408" s="12">
        <v>43231</v>
      </c>
      <c r="B408">
        <f t="shared" si="18"/>
        <v>5</v>
      </c>
      <c r="C408">
        <f t="shared" si="19"/>
        <v>2018</v>
      </c>
      <c r="D408" s="27">
        <v>13.91</v>
      </c>
      <c r="E408" s="16">
        <v>90.25</v>
      </c>
      <c r="F408" s="27">
        <v>6.8689999999999998</v>
      </c>
      <c r="G408" s="27">
        <v>2.2734999999999999</v>
      </c>
      <c r="H408" s="8" t="s">
        <v>35</v>
      </c>
      <c r="I408" t="str">
        <f t="shared" si="20"/>
        <v>Fri</v>
      </c>
      <c r="J408" s="52">
        <v>43.2</v>
      </c>
      <c r="K408" s="52">
        <v>44</v>
      </c>
      <c r="L408" s="51">
        <f>J408/$R$2</f>
        <v>95.239774951939197</v>
      </c>
      <c r="M408" s="51">
        <f>K408/$R$2</f>
        <v>97.003474488086212</v>
      </c>
      <c r="N408" s="51"/>
      <c r="O408" s="51"/>
    </row>
    <row r="409" spans="1:15">
      <c r="A409" s="12">
        <v>43234</v>
      </c>
      <c r="B409">
        <f t="shared" si="18"/>
        <v>5</v>
      </c>
      <c r="C409">
        <f t="shared" si="19"/>
        <v>2018</v>
      </c>
      <c r="D409" s="27">
        <v>14.32</v>
      </c>
      <c r="E409" s="16">
        <v>91.5</v>
      </c>
      <c r="F409" s="27">
        <v>6.8280000000000003</v>
      </c>
      <c r="G409" s="27">
        <v>2.2854999999999999</v>
      </c>
      <c r="H409" s="8" t="s">
        <v>35</v>
      </c>
      <c r="I409" t="str">
        <f t="shared" si="20"/>
        <v>Mon</v>
      </c>
      <c r="J409" s="49"/>
      <c r="K409" s="49"/>
      <c r="L409" s="48"/>
      <c r="M409" s="48"/>
      <c r="N409" s="48"/>
      <c r="O409" s="48"/>
    </row>
    <row r="410" spans="1:15">
      <c r="A410" s="12">
        <v>43235</v>
      </c>
      <c r="B410">
        <f t="shared" si="18"/>
        <v>5</v>
      </c>
      <c r="C410">
        <f t="shared" si="19"/>
        <v>2018</v>
      </c>
      <c r="D410" s="27">
        <v>14.49</v>
      </c>
      <c r="E410" s="16">
        <v>91</v>
      </c>
      <c r="F410" s="27">
        <v>6.8224999999999998</v>
      </c>
      <c r="G410" s="27">
        <v>2.3130000000000002</v>
      </c>
      <c r="H410" s="8" t="s">
        <v>35</v>
      </c>
      <c r="I410" t="str">
        <f t="shared" si="20"/>
        <v>Tue</v>
      </c>
      <c r="J410" s="52"/>
      <c r="K410" s="52"/>
      <c r="L410" s="51"/>
      <c r="M410" s="51"/>
      <c r="N410" s="51"/>
      <c r="O410" s="51"/>
    </row>
    <row r="411" spans="1:15">
      <c r="A411" s="12">
        <v>43236</v>
      </c>
      <c r="B411">
        <f t="shared" si="18"/>
        <v>5</v>
      </c>
      <c r="C411">
        <f t="shared" si="19"/>
        <v>2018</v>
      </c>
      <c r="D411" s="27">
        <v>14.41</v>
      </c>
      <c r="E411" s="16">
        <v>91</v>
      </c>
      <c r="F411" s="27">
        <v>6.7735000000000003</v>
      </c>
      <c r="G411" s="27">
        <v>2.3195000000000001</v>
      </c>
      <c r="H411" s="8" t="s">
        <v>35</v>
      </c>
      <c r="I411" t="str">
        <f t="shared" si="20"/>
        <v>Wed</v>
      </c>
      <c r="J411" s="49">
        <v>43.2</v>
      </c>
      <c r="K411" s="49">
        <v>43.85</v>
      </c>
      <c r="L411" s="48">
        <f>J411/$R$2</f>
        <v>95.239774951939197</v>
      </c>
      <c r="M411" s="48">
        <f>K411/$R$2</f>
        <v>96.672780825058652</v>
      </c>
      <c r="N411" s="48"/>
      <c r="O411" s="48"/>
    </row>
    <row r="412" spans="1:15">
      <c r="A412" s="12">
        <v>43237</v>
      </c>
      <c r="B412">
        <f t="shared" si="18"/>
        <v>5</v>
      </c>
      <c r="C412">
        <f t="shared" si="19"/>
        <v>2018</v>
      </c>
      <c r="D412" s="27">
        <v>14.58</v>
      </c>
      <c r="E412" s="16">
        <v>91</v>
      </c>
      <c r="F412" s="27">
        <v>6.8380000000000001</v>
      </c>
      <c r="G412" s="27">
        <v>2.2799999999999998</v>
      </c>
      <c r="H412" s="8" t="s">
        <v>35</v>
      </c>
      <c r="I412" t="str">
        <f t="shared" si="20"/>
        <v>Thu</v>
      </c>
      <c r="J412" s="52"/>
      <c r="K412" s="52"/>
      <c r="L412" s="51"/>
      <c r="M412" s="51"/>
      <c r="N412" s="51"/>
      <c r="O412" s="51"/>
    </row>
    <row r="413" spans="1:15">
      <c r="A413" s="12">
        <v>43238</v>
      </c>
      <c r="B413">
        <f t="shared" si="18"/>
        <v>5</v>
      </c>
      <c r="C413">
        <f t="shared" si="19"/>
        <v>2018</v>
      </c>
      <c r="D413" s="27">
        <v>14.75</v>
      </c>
      <c r="E413" s="16">
        <v>91</v>
      </c>
      <c r="F413" s="27">
        <v>6.7835000000000001</v>
      </c>
      <c r="G413" s="27">
        <v>2.2970000000000002</v>
      </c>
      <c r="H413" s="8" t="s">
        <v>35</v>
      </c>
      <c r="I413" t="str">
        <f t="shared" si="20"/>
        <v>Fri</v>
      </c>
      <c r="J413" s="49">
        <v>42.85</v>
      </c>
      <c r="K413" s="49">
        <v>43.85</v>
      </c>
      <c r="L413" s="48">
        <f>J413/$R$2</f>
        <v>94.468156404874875</v>
      </c>
      <c r="M413" s="48">
        <f>K413/$R$2</f>
        <v>96.672780825058652</v>
      </c>
      <c r="N413" s="48"/>
      <c r="O413" s="48"/>
    </row>
    <row r="414" spans="1:15">
      <c r="A414" s="12">
        <v>43241</v>
      </c>
      <c r="B414">
        <f t="shared" si="18"/>
        <v>5</v>
      </c>
      <c r="C414">
        <f t="shared" si="19"/>
        <v>2018</v>
      </c>
      <c r="D414" s="27">
        <v>14.615</v>
      </c>
      <c r="E414" s="16">
        <v>91</v>
      </c>
      <c r="F414" s="27">
        <v>6.8609999999999998</v>
      </c>
      <c r="G414" s="27">
        <v>2.2785000000000002</v>
      </c>
      <c r="H414" s="8" t="s">
        <v>35</v>
      </c>
      <c r="I414" t="str">
        <f t="shared" si="20"/>
        <v>Mon</v>
      </c>
      <c r="J414" s="52"/>
      <c r="K414" s="52"/>
      <c r="L414" s="51"/>
      <c r="M414" s="51"/>
      <c r="N414" s="51"/>
      <c r="O414" s="51"/>
    </row>
    <row r="415" spans="1:15">
      <c r="A415" s="12">
        <v>43242</v>
      </c>
      <c r="B415">
        <f t="shared" si="18"/>
        <v>5</v>
      </c>
      <c r="C415">
        <f t="shared" si="19"/>
        <v>2018</v>
      </c>
      <c r="D415" s="27">
        <v>14.7</v>
      </c>
      <c r="E415" s="16">
        <v>92</v>
      </c>
      <c r="F415" s="27">
        <v>6.9314999999999998</v>
      </c>
      <c r="G415" s="27">
        <v>2.2654999999999998</v>
      </c>
      <c r="H415" s="8" t="s">
        <v>35</v>
      </c>
      <c r="I415" t="str">
        <f t="shared" si="20"/>
        <v>Tue</v>
      </c>
      <c r="J415" s="49"/>
      <c r="K415" s="49"/>
      <c r="L415" s="48"/>
      <c r="M415" s="48"/>
      <c r="N415" s="48"/>
      <c r="O415" s="48"/>
    </row>
    <row r="416" spans="1:15">
      <c r="A416" s="12">
        <v>43243</v>
      </c>
      <c r="B416">
        <f t="shared" si="18"/>
        <v>5</v>
      </c>
      <c r="C416">
        <f t="shared" si="19"/>
        <v>2018</v>
      </c>
      <c r="D416" s="27">
        <v>14.51</v>
      </c>
      <c r="E416" s="16">
        <v>91.5</v>
      </c>
      <c r="F416" s="27">
        <v>6.8</v>
      </c>
      <c r="G416" s="27">
        <v>2.2269999999999999</v>
      </c>
      <c r="H416" s="8" t="s">
        <v>35</v>
      </c>
      <c r="I416" t="str">
        <f t="shared" si="20"/>
        <v>Wed</v>
      </c>
      <c r="J416" s="52">
        <v>42.85</v>
      </c>
      <c r="K416" s="52">
        <v>43.85</v>
      </c>
      <c r="L416" s="51">
        <f>J416/$R$2</f>
        <v>94.468156404874875</v>
      </c>
      <c r="M416" s="51">
        <f>K416/$R$2</f>
        <v>96.672780825058652</v>
      </c>
      <c r="N416" s="51"/>
      <c r="O416" s="51"/>
    </row>
    <row r="417" spans="1:15">
      <c r="A417" s="12">
        <v>43244</v>
      </c>
      <c r="B417">
        <f t="shared" si="18"/>
        <v>5</v>
      </c>
      <c r="C417">
        <f t="shared" si="19"/>
        <v>2018</v>
      </c>
      <c r="D417" s="27">
        <v>14.525</v>
      </c>
      <c r="E417" s="16">
        <v>91</v>
      </c>
      <c r="F417" s="27">
        <v>6.835</v>
      </c>
      <c r="G417" s="27">
        <v>2.2709999999999999</v>
      </c>
      <c r="H417" s="8" t="s">
        <v>35</v>
      </c>
      <c r="I417" t="str">
        <f t="shared" si="20"/>
        <v>Thu</v>
      </c>
      <c r="J417" s="49"/>
      <c r="K417" s="49"/>
      <c r="L417" s="48"/>
      <c r="M417" s="48"/>
      <c r="N417" s="48"/>
      <c r="O417" s="48"/>
    </row>
    <row r="418" spans="1:15">
      <c r="A418" s="12">
        <v>43245</v>
      </c>
      <c r="B418">
        <f t="shared" si="18"/>
        <v>5</v>
      </c>
      <c r="C418">
        <f t="shared" si="19"/>
        <v>2018</v>
      </c>
      <c r="D418" s="27">
        <v>14.84</v>
      </c>
      <c r="E418" s="16">
        <v>91</v>
      </c>
      <c r="F418" s="27">
        <v>6.8860000000000001</v>
      </c>
      <c r="G418" s="27">
        <v>2.282</v>
      </c>
      <c r="H418" s="8" t="s">
        <v>35</v>
      </c>
      <c r="I418" t="str">
        <f t="shared" si="20"/>
        <v>Fri</v>
      </c>
      <c r="J418" s="52">
        <v>42.75</v>
      </c>
      <c r="K418" s="52">
        <v>43.75</v>
      </c>
      <c r="L418" s="51">
        <f>J418/$R$2</f>
        <v>94.247693962856488</v>
      </c>
      <c r="M418" s="51">
        <f>K418/$R$2</f>
        <v>96.452318383040264</v>
      </c>
      <c r="N418" s="51"/>
      <c r="O418" s="51"/>
    </row>
    <row r="419" spans="1:15">
      <c r="A419" s="12">
        <v>43249</v>
      </c>
      <c r="B419">
        <f t="shared" si="18"/>
        <v>5</v>
      </c>
      <c r="C419">
        <f t="shared" si="19"/>
        <v>2018</v>
      </c>
      <c r="D419" s="27">
        <v>14.88</v>
      </c>
      <c r="E419" s="16">
        <v>91</v>
      </c>
      <c r="F419" s="27">
        <v>6.8414999999999999</v>
      </c>
      <c r="G419" s="27">
        <v>2.2599999999999998</v>
      </c>
      <c r="H419" s="8" t="s">
        <v>35</v>
      </c>
      <c r="I419" t="str">
        <f t="shared" si="20"/>
        <v>Tue</v>
      </c>
      <c r="J419" s="49"/>
      <c r="K419" s="49"/>
      <c r="L419" s="48"/>
      <c r="M419" s="48"/>
      <c r="N419" s="48"/>
      <c r="O419" s="48"/>
    </row>
    <row r="420" spans="1:15">
      <c r="A420" s="12">
        <v>43250</v>
      </c>
      <c r="B420">
        <f t="shared" si="18"/>
        <v>5</v>
      </c>
      <c r="C420">
        <f t="shared" si="19"/>
        <v>2018</v>
      </c>
      <c r="D420" s="27">
        <v>14.87</v>
      </c>
      <c r="E420" s="16">
        <v>90.75</v>
      </c>
      <c r="F420" s="27">
        <v>6.81</v>
      </c>
      <c r="G420" s="27">
        <v>2.2654999999999998</v>
      </c>
      <c r="H420" s="8" t="s">
        <v>35</v>
      </c>
      <c r="I420" t="str">
        <f t="shared" si="20"/>
        <v>Wed</v>
      </c>
      <c r="J420" s="52">
        <v>42.25</v>
      </c>
      <c r="K420" s="52">
        <v>43.4</v>
      </c>
      <c r="L420" s="51">
        <f>J420/$R$2</f>
        <v>93.145381752764607</v>
      </c>
      <c r="M420" s="51">
        <f>K420/$R$2</f>
        <v>95.680699835975943</v>
      </c>
      <c r="N420" s="51"/>
      <c r="O420" s="51"/>
    </row>
    <row r="421" spans="1:15">
      <c r="A421" s="12">
        <v>43251</v>
      </c>
      <c r="B421">
        <f t="shared" si="18"/>
        <v>5</v>
      </c>
      <c r="C421">
        <f t="shared" si="19"/>
        <v>2018</v>
      </c>
      <c r="D421" s="27">
        <v>15.2</v>
      </c>
      <c r="E421" s="16">
        <v>89</v>
      </c>
      <c r="F421" s="27">
        <v>6.8250000000000002</v>
      </c>
      <c r="G421" s="27">
        <v>2.2854999999999999</v>
      </c>
      <c r="H421" s="8" t="s">
        <v>35</v>
      </c>
      <c r="I421" t="str">
        <f t="shared" si="20"/>
        <v>Thu</v>
      </c>
      <c r="J421" s="49"/>
      <c r="K421" s="49"/>
      <c r="L421" s="48"/>
      <c r="M421" s="48"/>
      <c r="N421" s="48"/>
      <c r="O421" s="48"/>
    </row>
    <row r="422" spans="1:15">
      <c r="A422" s="12">
        <v>43252</v>
      </c>
      <c r="B422">
        <f t="shared" si="18"/>
        <v>6</v>
      </c>
      <c r="C422">
        <f t="shared" si="19"/>
        <v>2018</v>
      </c>
      <c r="D422" s="27">
        <v>15.15</v>
      </c>
      <c r="E422" s="16">
        <v>90</v>
      </c>
      <c r="F422" s="27">
        <v>6.8140000000000001</v>
      </c>
      <c r="G422" s="27">
        <v>2.2709999999999999</v>
      </c>
      <c r="H422" s="8" t="s">
        <v>35</v>
      </c>
      <c r="I422" t="str">
        <f t="shared" si="20"/>
        <v>Fri</v>
      </c>
      <c r="J422" s="52">
        <v>42</v>
      </c>
      <c r="K422" s="52">
        <v>43</v>
      </c>
      <c r="L422" s="51">
        <f>J422/$R$2</f>
        <v>92.594225647718659</v>
      </c>
      <c r="M422" s="51">
        <f>K422/$R$2</f>
        <v>94.798850067902436</v>
      </c>
      <c r="N422" s="51"/>
      <c r="O422" s="51"/>
    </row>
    <row r="423" spans="1:15">
      <c r="A423" s="12">
        <v>43255</v>
      </c>
      <c r="B423">
        <f t="shared" si="18"/>
        <v>6</v>
      </c>
      <c r="C423">
        <f t="shared" si="19"/>
        <v>2018</v>
      </c>
      <c r="D423" s="27">
        <v>15.28</v>
      </c>
      <c r="E423" s="16">
        <v>88</v>
      </c>
      <c r="F423" s="27">
        <v>6.9349999999999996</v>
      </c>
      <c r="G423" s="27">
        <v>2.3245</v>
      </c>
      <c r="H423" s="8" t="s">
        <v>35</v>
      </c>
      <c r="I423" t="str">
        <f t="shared" si="20"/>
        <v>Mon</v>
      </c>
      <c r="J423" s="49"/>
      <c r="K423" s="49"/>
      <c r="L423" s="48"/>
      <c r="M423" s="48"/>
      <c r="N423" s="48"/>
      <c r="O423" s="48"/>
    </row>
    <row r="424" spans="1:15">
      <c r="A424" s="12">
        <v>43256</v>
      </c>
      <c r="B424">
        <f t="shared" si="18"/>
        <v>6</v>
      </c>
      <c r="C424">
        <f t="shared" si="19"/>
        <v>2018</v>
      </c>
      <c r="D424" s="29">
        <v>15.414999999999999</v>
      </c>
      <c r="E424" s="28">
        <v>87</v>
      </c>
      <c r="F424" s="29">
        <v>6.9710000000000001</v>
      </c>
      <c r="G424" s="29">
        <v>2.3144999999999998</v>
      </c>
      <c r="H424" s="8" t="s">
        <v>35</v>
      </c>
      <c r="I424" t="str">
        <f t="shared" si="20"/>
        <v>Tue</v>
      </c>
      <c r="J424" s="52"/>
      <c r="K424" s="52"/>
      <c r="L424" s="51"/>
      <c r="M424" s="51"/>
      <c r="N424" s="51"/>
      <c r="O424" s="51"/>
    </row>
    <row r="425" spans="1:15">
      <c r="A425" s="12">
        <v>43257</v>
      </c>
      <c r="B425">
        <f t="shared" si="18"/>
        <v>6</v>
      </c>
      <c r="C425">
        <f t="shared" si="19"/>
        <v>2018</v>
      </c>
      <c r="D425" s="29">
        <v>15.64</v>
      </c>
      <c r="E425" s="28">
        <v>85</v>
      </c>
      <c r="F425" s="29">
        <v>7.1470000000000002</v>
      </c>
      <c r="G425" s="29">
        <v>2.3174999999999999</v>
      </c>
      <c r="H425" s="8" t="s">
        <v>35</v>
      </c>
      <c r="I425" t="str">
        <f t="shared" si="20"/>
        <v>Wed</v>
      </c>
      <c r="J425" s="49">
        <v>42</v>
      </c>
      <c r="K425" s="49">
        <v>43</v>
      </c>
      <c r="L425" s="48">
        <f>J425/$R$2</f>
        <v>92.594225647718659</v>
      </c>
      <c r="M425" s="48">
        <f>K425/$R$2</f>
        <v>94.798850067902436</v>
      </c>
      <c r="N425" s="48"/>
      <c r="O425" s="48"/>
    </row>
    <row r="426" spans="1:15">
      <c r="A426" s="12">
        <v>43258</v>
      </c>
      <c r="B426">
        <f t="shared" si="18"/>
        <v>6</v>
      </c>
      <c r="C426">
        <f t="shared" si="19"/>
        <v>2018</v>
      </c>
      <c r="D426" s="29">
        <v>15.75</v>
      </c>
      <c r="E426" s="28">
        <v>84</v>
      </c>
      <c r="F426" s="29">
        <v>7.2454999999999998</v>
      </c>
      <c r="G426" s="29">
        <v>2.331</v>
      </c>
      <c r="H426" s="8" t="s">
        <v>35</v>
      </c>
      <c r="I426" t="str">
        <f t="shared" si="20"/>
        <v>Thu</v>
      </c>
      <c r="J426" s="52"/>
      <c r="K426" s="52"/>
      <c r="L426" s="51"/>
      <c r="M426" s="51"/>
      <c r="N426" s="51"/>
      <c r="O426" s="51"/>
    </row>
    <row r="427" spans="1:15">
      <c r="A427" s="12">
        <v>43259</v>
      </c>
      <c r="B427">
        <f t="shared" si="18"/>
        <v>6</v>
      </c>
      <c r="C427">
        <f t="shared" si="19"/>
        <v>2018</v>
      </c>
      <c r="D427" s="29">
        <v>15.24</v>
      </c>
      <c r="E427" s="28">
        <v>83.5</v>
      </c>
      <c r="F427" s="29">
        <v>7.2625000000000002</v>
      </c>
      <c r="G427" s="29">
        <v>2.2875000000000001</v>
      </c>
      <c r="H427" s="8" t="s">
        <v>35</v>
      </c>
      <c r="I427" t="str">
        <f t="shared" si="20"/>
        <v>Fri</v>
      </c>
      <c r="J427" s="49">
        <v>41.65</v>
      </c>
      <c r="K427" s="49">
        <v>42.95</v>
      </c>
      <c r="L427" s="48">
        <f>J427/$R$2</f>
        <v>91.822607100654324</v>
      </c>
      <c r="M427" s="48">
        <f>K427/$R$2</f>
        <v>94.688618846893249</v>
      </c>
      <c r="N427" s="48"/>
      <c r="O427" s="48"/>
    </row>
    <row r="428" spans="1:15">
      <c r="A428" s="12">
        <v>43262</v>
      </c>
      <c r="B428">
        <f t="shared" si="18"/>
        <v>6</v>
      </c>
      <c r="C428">
        <f t="shared" si="19"/>
        <v>2018</v>
      </c>
      <c r="D428" s="29">
        <v>15.31</v>
      </c>
      <c r="E428" s="28">
        <v>82.5</v>
      </c>
      <c r="F428" s="29">
        <v>7.2234999999999996</v>
      </c>
      <c r="G428" s="29">
        <v>2.2999999999999998</v>
      </c>
      <c r="H428" s="8" t="s">
        <v>35</v>
      </c>
      <c r="I428" t="str">
        <f t="shared" si="20"/>
        <v>Mon</v>
      </c>
      <c r="J428" s="52"/>
      <c r="K428" s="52"/>
      <c r="L428" s="51"/>
      <c r="M428" s="51"/>
      <c r="N428" s="51"/>
      <c r="O428" s="51"/>
    </row>
    <row r="429" spans="1:15">
      <c r="A429" s="12">
        <v>43263</v>
      </c>
      <c r="B429">
        <f t="shared" si="18"/>
        <v>6</v>
      </c>
      <c r="C429">
        <f t="shared" si="19"/>
        <v>2018</v>
      </c>
      <c r="D429" s="29">
        <v>15.295</v>
      </c>
      <c r="E429" s="28">
        <v>81</v>
      </c>
      <c r="F429" s="29">
        <v>7.2004999999999999</v>
      </c>
      <c r="G429" s="29">
        <v>2.3090000000000002</v>
      </c>
      <c r="H429" s="8" t="s">
        <v>35</v>
      </c>
      <c r="I429" t="str">
        <f t="shared" si="20"/>
        <v>Tue</v>
      </c>
      <c r="J429" s="49"/>
      <c r="K429" s="49"/>
      <c r="L429" s="48"/>
      <c r="M429" s="48"/>
      <c r="N429" s="48"/>
      <c r="O429" s="48"/>
    </row>
    <row r="430" spans="1:15">
      <c r="A430" s="12">
        <v>43264</v>
      </c>
      <c r="B430">
        <f t="shared" si="18"/>
        <v>6</v>
      </c>
      <c r="C430">
        <f t="shared" si="19"/>
        <v>2018</v>
      </c>
      <c r="D430" s="29">
        <v>15.18</v>
      </c>
      <c r="E430" s="28">
        <v>81.25</v>
      </c>
      <c r="F430" s="29">
        <v>7.2015000000000002</v>
      </c>
      <c r="G430" s="29">
        <v>2.278</v>
      </c>
      <c r="H430" s="8" t="s">
        <v>35</v>
      </c>
      <c r="I430" t="str">
        <f t="shared" si="20"/>
        <v>Wed</v>
      </c>
      <c r="J430" s="52">
        <v>41</v>
      </c>
      <c r="K430" s="52">
        <v>42</v>
      </c>
      <c r="L430" s="51">
        <f>J430/$R$2</f>
        <v>90.389601227534882</v>
      </c>
      <c r="M430" s="51">
        <f>K430/$R$2</f>
        <v>92.594225647718659</v>
      </c>
      <c r="N430" s="51"/>
      <c r="O430" s="51"/>
    </row>
    <row r="431" spans="1:15">
      <c r="A431" s="12">
        <v>43265</v>
      </c>
      <c r="B431">
        <f t="shared" si="18"/>
        <v>6</v>
      </c>
      <c r="C431">
        <f t="shared" si="19"/>
        <v>2018</v>
      </c>
      <c r="D431" s="29">
        <v>15.244999999999999</v>
      </c>
      <c r="E431" s="28">
        <v>81.5</v>
      </c>
      <c r="F431" s="29">
        <v>7.1970000000000001</v>
      </c>
      <c r="G431" s="29">
        <v>2.2774999999999999</v>
      </c>
      <c r="H431" s="8" t="s">
        <v>35</v>
      </c>
      <c r="I431" t="str">
        <f t="shared" si="20"/>
        <v>Thu</v>
      </c>
      <c r="J431" s="49"/>
      <c r="K431" s="49"/>
      <c r="L431" s="48"/>
      <c r="M431" s="48"/>
      <c r="N431" s="48"/>
      <c r="O431" s="48"/>
    </row>
    <row r="432" spans="1:15">
      <c r="A432" s="12">
        <v>43266</v>
      </c>
      <c r="B432">
        <f t="shared" si="18"/>
        <v>6</v>
      </c>
      <c r="C432">
        <f t="shared" si="19"/>
        <v>2018</v>
      </c>
      <c r="D432" s="29">
        <v>15.265000000000001</v>
      </c>
      <c r="E432" s="28">
        <v>81</v>
      </c>
      <c r="F432" s="29">
        <v>7.1360000000000001</v>
      </c>
      <c r="G432" s="29">
        <v>2.2395</v>
      </c>
      <c r="H432" s="8" t="s">
        <v>35</v>
      </c>
      <c r="I432" t="str">
        <f t="shared" si="20"/>
        <v>Fri</v>
      </c>
      <c r="J432" s="52">
        <v>40.5</v>
      </c>
      <c r="K432" s="52">
        <v>41.6</v>
      </c>
      <c r="L432" s="51">
        <f>J432/$R$2</f>
        <v>89.287289017442987</v>
      </c>
      <c r="M432" s="51">
        <f>K432/$R$2</f>
        <v>91.712375879645151</v>
      </c>
      <c r="N432" s="51"/>
      <c r="O432" s="51"/>
    </row>
    <row r="433" spans="1:15">
      <c r="A433" s="12">
        <v>43269</v>
      </c>
      <c r="B433">
        <f t="shared" si="18"/>
        <v>6</v>
      </c>
      <c r="C433">
        <f t="shared" si="19"/>
        <v>2018</v>
      </c>
      <c r="D433" s="29">
        <v>14.97</v>
      </c>
      <c r="E433" s="28">
        <v>80.5</v>
      </c>
      <c r="F433" s="29">
        <v>6.9870000000000001</v>
      </c>
      <c r="G433" s="29">
        <v>2.2204999999999999</v>
      </c>
      <c r="H433" s="8" t="s">
        <v>35</v>
      </c>
      <c r="I433" t="str">
        <f t="shared" si="20"/>
        <v>Mon</v>
      </c>
      <c r="J433" s="49"/>
      <c r="K433" s="49"/>
      <c r="L433" s="48"/>
      <c r="M433" s="48"/>
      <c r="N433" s="48"/>
      <c r="O433" s="48"/>
    </row>
    <row r="434" spans="1:15">
      <c r="A434" s="12">
        <v>43270</v>
      </c>
      <c r="B434">
        <f t="shared" si="18"/>
        <v>6</v>
      </c>
      <c r="C434">
        <f t="shared" si="19"/>
        <v>2018</v>
      </c>
      <c r="D434" s="29">
        <v>14.545</v>
      </c>
      <c r="E434" s="28">
        <v>80.25</v>
      </c>
      <c r="F434" s="29">
        <v>6.82</v>
      </c>
      <c r="G434" s="29">
        <v>2.1789999999999998</v>
      </c>
      <c r="H434" s="8" t="s">
        <v>35</v>
      </c>
      <c r="I434" t="str">
        <f t="shared" si="20"/>
        <v>Tue</v>
      </c>
      <c r="J434" s="52"/>
      <c r="K434" s="52"/>
      <c r="L434" s="51"/>
      <c r="M434" s="51"/>
      <c r="N434" s="51"/>
      <c r="O434" s="51"/>
    </row>
    <row r="435" spans="1:15">
      <c r="A435" s="12">
        <v>43271</v>
      </c>
      <c r="B435">
        <f t="shared" si="18"/>
        <v>6</v>
      </c>
      <c r="C435">
        <f t="shared" si="19"/>
        <v>2018</v>
      </c>
      <c r="D435" s="29">
        <v>14.85</v>
      </c>
      <c r="E435" s="28">
        <v>81.25</v>
      </c>
      <c r="F435" s="29">
        <v>6.819</v>
      </c>
      <c r="G435" s="29">
        <v>2.1789999999999998</v>
      </c>
      <c r="H435" s="8" t="s">
        <v>35</v>
      </c>
      <c r="I435" t="str">
        <f t="shared" si="20"/>
        <v>Wed</v>
      </c>
      <c r="J435" s="49">
        <v>40.5</v>
      </c>
      <c r="K435" s="49">
        <v>41.6</v>
      </c>
      <c r="L435" s="48">
        <f>J435/$R$2</f>
        <v>89.287289017442987</v>
      </c>
      <c r="M435" s="48">
        <f>K435/$R$2</f>
        <v>91.712375879645151</v>
      </c>
      <c r="N435" s="48"/>
      <c r="O435" s="48"/>
    </row>
    <row r="436" spans="1:15">
      <c r="A436" s="12">
        <v>43272</v>
      </c>
      <c r="B436">
        <f t="shared" si="18"/>
        <v>6</v>
      </c>
      <c r="C436">
        <f t="shared" si="19"/>
        <v>2018</v>
      </c>
      <c r="D436" s="29">
        <v>14.98</v>
      </c>
      <c r="E436" s="28">
        <v>79.5</v>
      </c>
      <c r="F436" s="29">
        <v>6.8010000000000002</v>
      </c>
      <c r="G436" s="29">
        <v>2.1669999999999998</v>
      </c>
      <c r="H436" s="8" t="s">
        <v>35</v>
      </c>
      <c r="I436" t="str">
        <f t="shared" si="20"/>
        <v>Thu</v>
      </c>
      <c r="J436" s="52"/>
      <c r="K436" s="52"/>
      <c r="L436" s="51"/>
      <c r="M436" s="51"/>
      <c r="N436" s="51"/>
      <c r="O436" s="51"/>
    </row>
    <row r="437" spans="1:15">
      <c r="A437" s="12">
        <v>43273</v>
      </c>
      <c r="B437">
        <f t="shared" si="18"/>
        <v>6</v>
      </c>
      <c r="C437">
        <f t="shared" si="19"/>
        <v>2018</v>
      </c>
      <c r="D437" s="29">
        <v>15.255000000000001</v>
      </c>
      <c r="E437" s="28">
        <v>79.3</v>
      </c>
      <c r="F437" s="29">
        <v>6.8109999999999999</v>
      </c>
      <c r="G437" s="29">
        <v>2.1659999999999999</v>
      </c>
      <c r="H437" s="8" t="s">
        <v>35</v>
      </c>
      <c r="I437" t="str">
        <f t="shared" si="20"/>
        <v>Fri</v>
      </c>
      <c r="J437" s="49">
        <v>40.35</v>
      </c>
      <c r="K437" s="49">
        <v>41.25</v>
      </c>
      <c r="L437" s="48">
        <f>J437/$R$2</f>
        <v>88.956595354415427</v>
      </c>
      <c r="M437" s="48">
        <f>K437/$R$2</f>
        <v>90.940757332580816</v>
      </c>
      <c r="N437" s="48"/>
      <c r="O437" s="48"/>
    </row>
    <row r="438" spans="1:15">
      <c r="A438" s="12">
        <v>43276</v>
      </c>
      <c r="B438">
        <f t="shared" si="18"/>
        <v>6</v>
      </c>
      <c r="C438">
        <f t="shared" si="19"/>
        <v>2018</v>
      </c>
      <c r="D438" s="29">
        <v>15.06</v>
      </c>
      <c r="E438" s="28">
        <v>79</v>
      </c>
      <c r="F438" s="29">
        <v>6.7830000000000004</v>
      </c>
      <c r="G438" s="29">
        <v>2.1720000000000002</v>
      </c>
      <c r="H438" s="8" t="s">
        <v>35</v>
      </c>
      <c r="I438" t="str">
        <f t="shared" si="20"/>
        <v>Mon</v>
      </c>
      <c r="J438" s="52"/>
      <c r="K438" s="52"/>
      <c r="L438" s="51"/>
      <c r="M438" s="51"/>
      <c r="N438" s="51"/>
      <c r="O438" s="51"/>
    </row>
    <row r="439" spans="1:15">
      <c r="A439" s="12">
        <v>43277</v>
      </c>
      <c r="B439">
        <f t="shared" si="18"/>
        <v>6</v>
      </c>
      <c r="C439">
        <f t="shared" si="19"/>
        <v>2018</v>
      </c>
      <c r="D439" s="29">
        <v>14.57</v>
      </c>
      <c r="E439" s="28">
        <v>79</v>
      </c>
      <c r="F439" s="29">
        <v>6.7119999999999997</v>
      </c>
      <c r="G439" s="29">
        <v>2.1520000000000001</v>
      </c>
      <c r="H439" s="8" t="s">
        <v>35</v>
      </c>
      <c r="I439" t="str">
        <f t="shared" si="20"/>
        <v>Tue</v>
      </c>
      <c r="J439" s="49"/>
      <c r="K439" s="49"/>
      <c r="L439" s="48"/>
      <c r="M439" s="48"/>
      <c r="N439" s="48"/>
      <c r="O439" s="48"/>
    </row>
    <row r="440" spans="1:15">
      <c r="A440" s="12">
        <v>43278</v>
      </c>
      <c r="B440">
        <f t="shared" si="18"/>
        <v>6</v>
      </c>
      <c r="C440">
        <f t="shared" si="19"/>
        <v>2018</v>
      </c>
      <c r="D440" s="29">
        <v>14.7</v>
      </c>
      <c r="E440" s="28">
        <v>79</v>
      </c>
      <c r="F440" s="29">
        <v>6.6879999999999997</v>
      </c>
      <c r="G440" s="29">
        <v>2.2044999999999999</v>
      </c>
      <c r="H440" s="8" t="s">
        <v>35</v>
      </c>
      <c r="I440" t="str">
        <f t="shared" si="20"/>
        <v>Wed</v>
      </c>
      <c r="J440" s="52">
        <v>40</v>
      </c>
      <c r="K440" s="52">
        <v>41.25</v>
      </c>
      <c r="L440" s="51">
        <f>J440/$R$2</f>
        <v>88.184976807351106</v>
      </c>
      <c r="M440" s="51">
        <f>K440/$R$2</f>
        <v>90.940757332580816</v>
      </c>
      <c r="N440" s="51"/>
      <c r="O440" s="51"/>
    </row>
    <row r="441" spans="1:15">
      <c r="A441" s="12">
        <v>43279</v>
      </c>
      <c r="B441">
        <f t="shared" si="18"/>
        <v>6</v>
      </c>
      <c r="C441">
        <f t="shared" si="19"/>
        <v>2018</v>
      </c>
      <c r="D441" s="29">
        <v>14.72</v>
      </c>
      <c r="E441" s="28">
        <v>78.5</v>
      </c>
      <c r="F441" s="29">
        <v>6.65</v>
      </c>
      <c r="G441" s="29">
        <v>2.173</v>
      </c>
      <c r="H441" s="8" t="s">
        <v>35</v>
      </c>
      <c r="I441" t="str">
        <f t="shared" si="20"/>
        <v>Thu</v>
      </c>
      <c r="J441" s="49"/>
      <c r="K441" s="49"/>
      <c r="L441" s="48"/>
      <c r="M441" s="48"/>
      <c r="N441" s="48"/>
      <c r="O441" s="48"/>
    </row>
    <row r="442" spans="1:15">
      <c r="A442" s="12">
        <v>43280</v>
      </c>
      <c r="B442">
        <f t="shared" si="18"/>
        <v>6</v>
      </c>
      <c r="C442">
        <f t="shared" si="19"/>
        <v>2018</v>
      </c>
      <c r="D442" s="29">
        <v>14.91</v>
      </c>
      <c r="E442" s="28">
        <v>77.8</v>
      </c>
      <c r="F442" s="29">
        <v>6.6459999999999999</v>
      </c>
      <c r="G442" s="29">
        <v>2.1829999999999998</v>
      </c>
      <c r="H442" s="8" t="s">
        <v>35</v>
      </c>
      <c r="I442" t="str">
        <f t="shared" si="20"/>
        <v>Fri</v>
      </c>
      <c r="J442" s="52">
        <v>39.700000000000003</v>
      </c>
      <c r="K442" s="52">
        <v>41</v>
      </c>
      <c r="L442" s="51">
        <f>J442/$R$2</f>
        <v>87.523589481295971</v>
      </c>
      <c r="M442" s="51">
        <f>K442/$R$2</f>
        <v>90.389601227534882</v>
      </c>
      <c r="N442" s="51"/>
      <c r="O442" s="51"/>
    </row>
    <row r="443" spans="1:15">
      <c r="A443" s="12">
        <v>43283</v>
      </c>
      <c r="B443">
        <f t="shared" si="18"/>
        <v>7</v>
      </c>
      <c r="C443">
        <f t="shared" si="19"/>
        <v>2018</v>
      </c>
      <c r="D443" s="29">
        <v>14.574999999999999</v>
      </c>
      <c r="E443" s="28">
        <v>75</v>
      </c>
      <c r="F443" s="29">
        <v>6.5949999999999998</v>
      </c>
      <c r="G443" s="29">
        <v>2.153</v>
      </c>
      <c r="H443" s="8" t="s">
        <v>35</v>
      </c>
      <c r="I443" t="str">
        <f t="shared" si="20"/>
        <v>Mon</v>
      </c>
      <c r="J443" s="49"/>
      <c r="K443" s="49"/>
      <c r="L443" s="48"/>
      <c r="M443" s="48"/>
      <c r="N443" s="48"/>
      <c r="O443" s="48"/>
    </row>
    <row r="444" spans="1:15">
      <c r="A444" s="12">
        <v>43284</v>
      </c>
      <c r="B444">
        <f t="shared" si="18"/>
        <v>7</v>
      </c>
      <c r="C444">
        <f t="shared" si="19"/>
        <v>2018</v>
      </c>
      <c r="D444" s="29">
        <v>14.62</v>
      </c>
      <c r="E444" s="28">
        <v>76</v>
      </c>
      <c r="F444" s="29">
        <v>6.5845000000000002</v>
      </c>
      <c r="G444" s="29">
        <v>2.165</v>
      </c>
      <c r="H444" s="8" t="s">
        <v>35</v>
      </c>
      <c r="I444" t="str">
        <f t="shared" si="20"/>
        <v>Tue</v>
      </c>
      <c r="J444" s="52"/>
      <c r="K444" s="52"/>
      <c r="L444" s="51"/>
      <c r="M444" s="51"/>
      <c r="N444" s="51"/>
      <c r="O444" s="51"/>
    </row>
    <row r="445" spans="1:15">
      <c r="A445" s="12">
        <v>43285</v>
      </c>
      <c r="B445">
        <f t="shared" si="18"/>
        <v>7</v>
      </c>
      <c r="C445">
        <f t="shared" si="19"/>
        <v>2018</v>
      </c>
      <c r="D445" s="29">
        <v>14.1</v>
      </c>
      <c r="E445" s="28">
        <v>72</v>
      </c>
      <c r="F445" s="29">
        <v>6.4589999999999996</v>
      </c>
      <c r="G445" s="29">
        <v>2.1204999999999998</v>
      </c>
      <c r="H445" s="8" t="s">
        <v>35</v>
      </c>
      <c r="I445" t="str">
        <f t="shared" si="20"/>
        <v>Wed</v>
      </c>
      <c r="J445" s="49">
        <v>39</v>
      </c>
      <c r="K445" s="49">
        <v>40.85</v>
      </c>
      <c r="L445" s="48">
        <f>J445/$R$2</f>
        <v>85.980352387167329</v>
      </c>
      <c r="M445" s="48">
        <f>K445/$R$2</f>
        <v>90.058907564507308</v>
      </c>
      <c r="N445" s="48"/>
      <c r="O445" s="48"/>
    </row>
    <row r="446" spans="1:15">
      <c r="A446" s="12">
        <v>43286</v>
      </c>
      <c r="B446">
        <f t="shared" si="18"/>
        <v>7</v>
      </c>
      <c r="C446">
        <f t="shared" si="19"/>
        <v>2018</v>
      </c>
      <c r="D446" s="29">
        <v>14.17</v>
      </c>
      <c r="E446" s="28">
        <v>72.5</v>
      </c>
      <c r="F446" s="29">
        <v>6.3994999999999997</v>
      </c>
      <c r="G446" s="29">
        <v>2.1269999999999998</v>
      </c>
      <c r="H446" s="8" t="s">
        <v>35</v>
      </c>
      <c r="I446" t="str">
        <f t="shared" si="20"/>
        <v>Thu</v>
      </c>
      <c r="J446" s="52"/>
      <c r="K446" s="52"/>
      <c r="L446" s="51"/>
      <c r="M446" s="51"/>
      <c r="N446" s="51"/>
      <c r="O446" s="51"/>
    </row>
    <row r="447" spans="1:15">
      <c r="A447" s="12">
        <v>43287</v>
      </c>
      <c r="B447">
        <f t="shared" si="18"/>
        <v>7</v>
      </c>
      <c r="C447">
        <f t="shared" si="19"/>
        <v>2018</v>
      </c>
      <c r="D447" s="29">
        <v>13.76</v>
      </c>
      <c r="E447" s="28">
        <v>72.5</v>
      </c>
      <c r="F447" s="29">
        <v>6.3259999999999996</v>
      </c>
      <c r="G447" s="29">
        <v>2.0985</v>
      </c>
      <c r="H447" s="8" t="s">
        <v>35</v>
      </c>
      <c r="I447" t="str">
        <f t="shared" si="20"/>
        <v>Fri</v>
      </c>
      <c r="J447" s="49">
        <v>38.85</v>
      </c>
      <c r="K447" s="49">
        <v>40</v>
      </c>
      <c r="L447" s="48">
        <f>J447/$R$2</f>
        <v>85.649658724139755</v>
      </c>
      <c r="M447" s="48">
        <f>K447/$R$2</f>
        <v>88.184976807351106</v>
      </c>
      <c r="N447" s="48"/>
      <c r="O447" s="48"/>
    </row>
    <row r="448" spans="1:15">
      <c r="A448" s="12">
        <v>43290</v>
      </c>
      <c r="B448">
        <f t="shared" si="18"/>
        <v>7</v>
      </c>
      <c r="C448">
        <f t="shared" si="19"/>
        <v>2018</v>
      </c>
      <c r="D448" s="29">
        <v>13.97</v>
      </c>
      <c r="E448" s="28">
        <v>73.25</v>
      </c>
      <c r="F448" s="29">
        <v>6.383</v>
      </c>
      <c r="G448" s="29">
        <v>2.1355</v>
      </c>
      <c r="H448" s="8" t="s">
        <v>35</v>
      </c>
      <c r="I448" t="str">
        <f t="shared" si="20"/>
        <v>Mon</v>
      </c>
      <c r="J448" s="52"/>
      <c r="K448" s="52"/>
      <c r="L448" s="51"/>
      <c r="M448" s="51"/>
      <c r="N448" s="51"/>
      <c r="O448" s="51"/>
    </row>
    <row r="449" spans="1:15">
      <c r="A449" s="12">
        <v>43291</v>
      </c>
      <c r="B449">
        <f t="shared" si="18"/>
        <v>7</v>
      </c>
      <c r="C449">
        <f t="shared" si="19"/>
        <v>2018</v>
      </c>
      <c r="D449" s="29">
        <v>13.96</v>
      </c>
      <c r="E449" s="28">
        <v>70</v>
      </c>
      <c r="F449" s="29">
        <v>6.3079999999999998</v>
      </c>
      <c r="G449" s="29">
        <v>2.1404999999999998</v>
      </c>
      <c r="H449" s="8" t="s">
        <v>35</v>
      </c>
      <c r="I449" t="str">
        <f t="shared" si="20"/>
        <v>Tue</v>
      </c>
      <c r="J449" s="49"/>
      <c r="K449" s="49"/>
      <c r="L449" s="48"/>
      <c r="M449" s="48"/>
      <c r="N449" s="48"/>
      <c r="O449" s="48"/>
    </row>
    <row r="450" spans="1:15">
      <c r="A450" s="12">
        <v>43292</v>
      </c>
      <c r="B450">
        <f t="shared" si="18"/>
        <v>7</v>
      </c>
      <c r="C450">
        <f t="shared" si="19"/>
        <v>2018</v>
      </c>
      <c r="D450" s="29">
        <v>13.63</v>
      </c>
      <c r="E450" s="28">
        <v>70.5</v>
      </c>
      <c r="F450" s="29">
        <v>6.1820000000000004</v>
      </c>
      <c r="G450" s="29">
        <v>2.1204999999999998</v>
      </c>
      <c r="H450" s="8" t="s">
        <v>35</v>
      </c>
      <c r="I450" t="str">
        <f t="shared" si="20"/>
        <v>Wed</v>
      </c>
      <c r="J450" s="52">
        <v>38.299999999999997</v>
      </c>
      <c r="K450" s="52">
        <v>39.65</v>
      </c>
      <c r="L450" s="51">
        <f>J450/$R$2</f>
        <v>84.437115293038673</v>
      </c>
      <c r="M450" s="51">
        <f>K450/$R$2</f>
        <v>87.41335826028677</v>
      </c>
      <c r="N450" s="51"/>
      <c r="O450" s="51"/>
    </row>
    <row r="451" spans="1:15">
      <c r="A451" s="12">
        <v>43293</v>
      </c>
      <c r="B451">
        <f t="shared" ref="B451:B473" si="21">MONTH(A451)</f>
        <v>7</v>
      </c>
      <c r="C451">
        <f t="shared" ref="C451:C473" si="22">YEAR(A451)</f>
        <v>2018</v>
      </c>
      <c r="D451" s="29">
        <v>14.055</v>
      </c>
      <c r="E451" s="28">
        <v>70.5</v>
      </c>
      <c r="F451" s="29">
        <v>6.173</v>
      </c>
      <c r="G451" s="29">
        <v>2.1044999999999998</v>
      </c>
      <c r="H451" s="8" t="s">
        <v>35</v>
      </c>
      <c r="I451" t="str">
        <f t="shared" ref="I451:I514" si="23">TEXT($A451,"ddd")</f>
        <v>Thu</v>
      </c>
      <c r="J451" s="49"/>
      <c r="K451" s="49"/>
      <c r="L451" s="48"/>
      <c r="M451" s="48"/>
      <c r="N451" s="48"/>
      <c r="O451" s="48"/>
    </row>
    <row r="452" spans="1:15">
      <c r="A452" s="12">
        <v>43294</v>
      </c>
      <c r="B452">
        <f t="shared" si="21"/>
        <v>7</v>
      </c>
      <c r="C452">
        <f t="shared" si="22"/>
        <v>2018</v>
      </c>
      <c r="D452" s="29">
        <v>13.87</v>
      </c>
      <c r="E452" s="28">
        <v>70.5</v>
      </c>
      <c r="F452" s="29">
        <v>6.1660000000000004</v>
      </c>
      <c r="G452" s="29">
        <v>2.1019999999999999</v>
      </c>
      <c r="H452" s="8" t="s">
        <v>35</v>
      </c>
      <c r="I452" t="str">
        <f t="shared" si="23"/>
        <v>Fri</v>
      </c>
      <c r="J452" s="52">
        <v>37</v>
      </c>
      <c r="K452" s="52">
        <v>38.299999999999997</v>
      </c>
      <c r="L452" s="51">
        <f>J452/$R$2</f>
        <v>81.571103546799762</v>
      </c>
      <c r="M452" s="51">
        <f>K452/$R$2</f>
        <v>84.437115293038673</v>
      </c>
      <c r="N452" s="51"/>
      <c r="O452" s="51"/>
    </row>
    <row r="453" spans="1:15">
      <c r="A453" s="12">
        <v>43297</v>
      </c>
      <c r="B453">
        <f t="shared" si="21"/>
        <v>7</v>
      </c>
      <c r="C453">
        <f t="shared" si="22"/>
        <v>2018</v>
      </c>
      <c r="D453" s="29">
        <v>13.68</v>
      </c>
      <c r="E453" s="28">
        <v>68</v>
      </c>
      <c r="F453" s="29">
        <v>6.1429999999999998</v>
      </c>
      <c r="G453" s="29">
        <v>2.13</v>
      </c>
      <c r="H453" s="8" t="s">
        <v>35</v>
      </c>
      <c r="I453" t="str">
        <f t="shared" si="23"/>
        <v>Mon</v>
      </c>
      <c r="J453" s="49"/>
      <c r="K453" s="49"/>
      <c r="L453" s="48"/>
      <c r="M453" s="48"/>
      <c r="N453" s="48"/>
      <c r="O453" s="48"/>
    </row>
    <row r="454" spans="1:15">
      <c r="A454" s="12">
        <v>43298</v>
      </c>
      <c r="B454">
        <f t="shared" si="21"/>
        <v>7</v>
      </c>
      <c r="C454">
        <f t="shared" si="22"/>
        <v>2018</v>
      </c>
      <c r="D454" s="29">
        <v>13.46</v>
      </c>
      <c r="E454" s="28">
        <v>70</v>
      </c>
      <c r="F454" s="29">
        <v>6.1414999999999997</v>
      </c>
      <c r="G454" s="29">
        <v>2.11</v>
      </c>
      <c r="H454" s="8" t="s">
        <v>35</v>
      </c>
      <c r="I454" t="str">
        <f t="shared" si="23"/>
        <v>Tue</v>
      </c>
      <c r="J454" s="52"/>
      <c r="K454" s="52"/>
      <c r="L454" s="51"/>
      <c r="M454" s="51"/>
      <c r="N454" s="51"/>
      <c r="O454" s="51"/>
    </row>
    <row r="455" spans="1:15">
      <c r="A455" s="12">
        <v>43299</v>
      </c>
      <c r="B455">
        <f t="shared" si="21"/>
        <v>7</v>
      </c>
      <c r="C455">
        <f t="shared" si="22"/>
        <v>2018</v>
      </c>
      <c r="D455" s="29">
        <v>13.315</v>
      </c>
      <c r="E455" s="28">
        <v>70</v>
      </c>
      <c r="F455" s="29">
        <v>6.0679999999999996</v>
      </c>
      <c r="G455" s="29">
        <v>2.04</v>
      </c>
      <c r="H455" s="8" t="s">
        <v>35</v>
      </c>
      <c r="I455" t="str">
        <f t="shared" si="23"/>
        <v>Wed</v>
      </c>
      <c r="J455" s="49">
        <v>36.700000000000003</v>
      </c>
      <c r="K455" s="49">
        <v>38.299999999999997</v>
      </c>
      <c r="L455" s="48">
        <f>J455/$R$2</f>
        <v>80.909716220744642</v>
      </c>
      <c r="M455" s="48">
        <f>K455/$R$2</f>
        <v>84.437115293038673</v>
      </c>
      <c r="N455" s="48"/>
      <c r="O455" s="48"/>
    </row>
    <row r="456" spans="1:15">
      <c r="A456" s="12">
        <v>43300</v>
      </c>
      <c r="B456">
        <f t="shared" si="21"/>
        <v>7</v>
      </c>
      <c r="C456">
        <f t="shared" si="22"/>
        <v>2018</v>
      </c>
      <c r="D456" s="29">
        <v>13.22</v>
      </c>
      <c r="E456" s="28">
        <v>70</v>
      </c>
      <c r="F456" s="29">
        <v>5.9820000000000002</v>
      </c>
      <c r="G456" s="29">
        <v>2.0619999999999998</v>
      </c>
      <c r="H456" s="8" t="s">
        <v>35</v>
      </c>
      <c r="I456" t="str">
        <f t="shared" si="23"/>
        <v>Thu</v>
      </c>
      <c r="J456" s="52"/>
      <c r="K456" s="52"/>
      <c r="L456" s="51"/>
      <c r="M456" s="51"/>
      <c r="N456" s="51"/>
      <c r="O456" s="51"/>
    </row>
    <row r="457" spans="1:15">
      <c r="A457" s="12">
        <v>43301</v>
      </c>
      <c r="B457">
        <f t="shared" si="21"/>
        <v>7</v>
      </c>
      <c r="C457">
        <f t="shared" si="22"/>
        <v>2018</v>
      </c>
      <c r="D457" s="29">
        <v>13.425000000000001</v>
      </c>
      <c r="E457" s="28">
        <v>70</v>
      </c>
      <c r="F457" s="29">
        <v>6.0730000000000004</v>
      </c>
      <c r="G457" s="29">
        <v>2.0750000000000002</v>
      </c>
      <c r="H457" s="8" t="s">
        <v>35</v>
      </c>
      <c r="I457" t="str">
        <f t="shared" si="23"/>
        <v>Fri</v>
      </c>
      <c r="J457" s="49">
        <v>36.299999999999997</v>
      </c>
      <c r="K457" s="49">
        <v>38</v>
      </c>
      <c r="L457" s="48">
        <f>J457/$R$2</f>
        <v>80.02786645267112</v>
      </c>
      <c r="M457" s="48">
        <f>K457/$R$2</f>
        <v>83.775727966983553</v>
      </c>
      <c r="N457" s="48"/>
      <c r="O457" s="48"/>
    </row>
    <row r="458" spans="1:15">
      <c r="A458" s="12">
        <v>43304</v>
      </c>
      <c r="B458">
        <f t="shared" si="21"/>
        <v>7</v>
      </c>
      <c r="C458">
        <f t="shared" si="22"/>
        <v>2018</v>
      </c>
      <c r="D458" s="29">
        <v>13.44</v>
      </c>
      <c r="E458" s="28">
        <v>70</v>
      </c>
      <c r="F458" s="29">
        <v>6.1529999999999996</v>
      </c>
      <c r="G458" s="29">
        <v>2.13</v>
      </c>
      <c r="H458" s="8" t="s">
        <v>35</v>
      </c>
      <c r="I458" t="str">
        <f t="shared" si="23"/>
        <v>Mon</v>
      </c>
      <c r="J458" s="52"/>
      <c r="K458" s="52"/>
      <c r="L458" s="51"/>
      <c r="M458" s="51"/>
      <c r="N458" s="51"/>
      <c r="O458" s="51"/>
    </row>
    <row r="459" spans="1:15">
      <c r="A459" s="12">
        <v>43305</v>
      </c>
      <c r="B459">
        <f t="shared" si="21"/>
        <v>7</v>
      </c>
      <c r="C459">
        <f t="shared" si="22"/>
        <v>2018</v>
      </c>
      <c r="D459" s="29">
        <v>13.435</v>
      </c>
      <c r="E459" s="28">
        <v>70</v>
      </c>
      <c r="F459" s="29">
        <v>6.1669999999999998</v>
      </c>
      <c r="G459" s="29">
        <v>2.0819999999999999</v>
      </c>
      <c r="H459" s="8" t="s">
        <v>35</v>
      </c>
      <c r="I459" t="str">
        <f t="shared" si="23"/>
        <v>Tue</v>
      </c>
      <c r="J459" s="49"/>
      <c r="K459" s="49"/>
      <c r="L459" s="48"/>
      <c r="M459" s="48"/>
      <c r="N459" s="48"/>
      <c r="O459" s="48"/>
    </row>
    <row r="460" spans="1:15">
      <c r="A460" s="12">
        <v>43306</v>
      </c>
      <c r="B460">
        <f t="shared" si="21"/>
        <v>7</v>
      </c>
      <c r="C460">
        <f t="shared" si="22"/>
        <v>2018</v>
      </c>
      <c r="D460" s="29">
        <v>13.535</v>
      </c>
      <c r="E460" s="28">
        <v>70</v>
      </c>
      <c r="F460" s="29">
        <v>6.2519999999999998</v>
      </c>
      <c r="G460" s="29">
        <v>2.0565000000000002</v>
      </c>
      <c r="H460" s="8" t="s">
        <v>35</v>
      </c>
      <c r="I460" t="str">
        <f t="shared" si="23"/>
        <v>Wed</v>
      </c>
      <c r="J460" s="52">
        <v>35.4</v>
      </c>
      <c r="K460" s="52">
        <v>37.700000000000003</v>
      </c>
      <c r="L460" s="51">
        <f>J460/$R$2</f>
        <v>78.043704474505716</v>
      </c>
      <c r="M460" s="51">
        <f>K460/$R$2</f>
        <v>83.114340640928418</v>
      </c>
      <c r="N460" s="51"/>
      <c r="O460" s="51"/>
    </row>
    <row r="461" spans="1:15">
      <c r="A461" s="12">
        <v>43307</v>
      </c>
      <c r="B461">
        <f t="shared" si="21"/>
        <v>7</v>
      </c>
      <c r="C461">
        <f t="shared" si="22"/>
        <v>2018</v>
      </c>
      <c r="D461" s="29">
        <v>13.574999999999999</v>
      </c>
      <c r="E461" s="28">
        <v>70</v>
      </c>
      <c r="F461" s="29">
        <v>6.2549999999999999</v>
      </c>
      <c r="G461" s="29">
        <v>2.0539999999999998</v>
      </c>
      <c r="H461" s="8" t="s">
        <v>35</v>
      </c>
      <c r="I461" t="str">
        <f t="shared" si="23"/>
        <v>Thu</v>
      </c>
      <c r="J461" s="49"/>
      <c r="K461" s="49"/>
      <c r="L461" s="48"/>
      <c r="M461" s="48"/>
      <c r="N461" s="48"/>
      <c r="O461" s="48"/>
    </row>
    <row r="462" spans="1:15">
      <c r="A462" s="12">
        <v>43308</v>
      </c>
      <c r="B462">
        <f t="shared" si="21"/>
        <v>7</v>
      </c>
      <c r="C462">
        <f t="shared" si="22"/>
        <v>2018</v>
      </c>
      <c r="D462" s="29">
        <v>13.72</v>
      </c>
      <c r="E462" s="28">
        <v>70</v>
      </c>
      <c r="F462" s="29">
        <v>6.2515000000000001</v>
      </c>
      <c r="G462" s="29">
        <v>2.0550000000000002</v>
      </c>
      <c r="H462" s="8" t="s">
        <v>35</v>
      </c>
      <c r="I462" t="str">
        <f t="shared" si="23"/>
        <v>Fri</v>
      </c>
      <c r="J462" s="52">
        <v>34.950000000000003</v>
      </c>
      <c r="K462" s="52">
        <v>37</v>
      </c>
      <c r="L462" s="51">
        <f>J462/$R$2</f>
        <v>77.051623485423036</v>
      </c>
      <c r="M462" s="51">
        <f>K462/$R$2</f>
        <v>81.571103546799762</v>
      </c>
      <c r="N462" s="51"/>
      <c r="O462" s="51"/>
    </row>
    <row r="463" spans="1:15">
      <c r="A463" s="12">
        <v>43311</v>
      </c>
      <c r="B463">
        <f t="shared" si="21"/>
        <v>7</v>
      </c>
      <c r="C463">
        <f t="shared" si="22"/>
        <v>2018</v>
      </c>
      <c r="D463" s="29">
        <v>13.7</v>
      </c>
      <c r="E463" s="28">
        <v>70</v>
      </c>
      <c r="F463" s="29">
        <v>6.1849999999999996</v>
      </c>
      <c r="G463" s="29">
        <v>2.0539999999999998</v>
      </c>
      <c r="H463" s="8" t="s">
        <v>35</v>
      </c>
      <c r="I463" t="str">
        <f t="shared" si="23"/>
        <v>Mon</v>
      </c>
      <c r="J463" s="49"/>
      <c r="K463" s="49"/>
      <c r="L463" s="48"/>
      <c r="M463" s="48"/>
      <c r="N463" s="48"/>
      <c r="O463" s="48"/>
    </row>
    <row r="464" spans="1:15">
      <c r="A464" s="12">
        <v>43312</v>
      </c>
      <c r="B464">
        <f t="shared" si="21"/>
        <v>7</v>
      </c>
      <c r="C464">
        <f t="shared" si="22"/>
        <v>2018</v>
      </c>
      <c r="D464" s="29">
        <v>13.77</v>
      </c>
      <c r="E464" s="28">
        <v>70</v>
      </c>
      <c r="F464" s="29">
        <v>6.2130000000000001</v>
      </c>
      <c r="G464" s="29">
        <v>2.0609999999999999</v>
      </c>
      <c r="H464" s="8" t="s">
        <v>35</v>
      </c>
      <c r="I464" t="str">
        <f t="shared" si="23"/>
        <v>Tue</v>
      </c>
      <c r="J464" s="52"/>
      <c r="K464" s="52"/>
      <c r="L464" s="51"/>
      <c r="M464" s="51"/>
      <c r="N464" s="51"/>
      <c r="O464" s="51"/>
    </row>
    <row r="465" spans="1:15">
      <c r="A465" s="12">
        <v>43313</v>
      </c>
      <c r="B465">
        <f t="shared" si="21"/>
        <v>8</v>
      </c>
      <c r="C465">
        <f t="shared" si="22"/>
        <v>2018</v>
      </c>
      <c r="D465" s="29">
        <v>13.78</v>
      </c>
      <c r="E465" s="28">
        <v>67.25</v>
      </c>
      <c r="F465" s="29">
        <v>6.1369999999999996</v>
      </c>
      <c r="G465" s="29">
        <v>2.036</v>
      </c>
      <c r="H465" s="8" t="s">
        <v>35</v>
      </c>
      <c r="I465" t="str">
        <f t="shared" si="23"/>
        <v>Wed</v>
      </c>
      <c r="J465" s="49">
        <v>34.75</v>
      </c>
      <c r="K465" s="49">
        <v>36</v>
      </c>
      <c r="L465" s="48">
        <f>J465/$R$2</f>
        <v>76.610698601386275</v>
      </c>
      <c r="M465" s="48">
        <f>K465/$R$2</f>
        <v>79.366479126615985</v>
      </c>
      <c r="N465" s="48"/>
      <c r="O465" s="48"/>
    </row>
    <row r="466" spans="1:15">
      <c r="A466" s="12">
        <v>43314</v>
      </c>
      <c r="B466">
        <f t="shared" si="21"/>
        <v>8</v>
      </c>
      <c r="C466">
        <f t="shared" si="22"/>
        <v>2018</v>
      </c>
      <c r="D466" s="29">
        <v>13.225</v>
      </c>
      <c r="E466" s="28">
        <v>66.099999999999994</v>
      </c>
      <c r="F466" s="29">
        <v>6.0629999999999997</v>
      </c>
      <c r="G466" s="29">
        <v>2.0230000000000001</v>
      </c>
      <c r="H466" s="8" t="s">
        <v>35</v>
      </c>
      <c r="I466" t="str">
        <f t="shared" si="23"/>
        <v>Thu</v>
      </c>
      <c r="J466" s="52"/>
      <c r="K466" s="52"/>
      <c r="L466" s="51"/>
      <c r="M466" s="51"/>
      <c r="N466" s="51"/>
      <c r="O466" s="51"/>
    </row>
    <row r="467" spans="1:15">
      <c r="A467" s="12">
        <v>43315</v>
      </c>
      <c r="B467" s="20">
        <f t="shared" si="21"/>
        <v>8</v>
      </c>
      <c r="C467" s="20">
        <f t="shared" si="22"/>
        <v>2018</v>
      </c>
      <c r="D467" s="29">
        <v>13.13</v>
      </c>
      <c r="E467" s="28">
        <v>64</v>
      </c>
      <c r="F467" s="29">
        <v>6.1669999999999998</v>
      </c>
      <c r="G467" s="29">
        <v>2.016</v>
      </c>
      <c r="H467" s="8" t="s">
        <v>35</v>
      </c>
      <c r="I467" t="str">
        <f t="shared" si="23"/>
        <v>Fri</v>
      </c>
      <c r="J467" s="49">
        <v>34.4</v>
      </c>
      <c r="K467" s="49">
        <v>35.549999999999997</v>
      </c>
      <c r="L467" s="48">
        <f>J467/$R$2</f>
        <v>75.83908005432194</v>
      </c>
      <c r="M467" s="48">
        <f>K467/$R$2</f>
        <v>78.374398137533291</v>
      </c>
      <c r="N467" s="48"/>
      <c r="O467" s="48"/>
    </row>
    <row r="468" spans="1:15">
      <c r="A468" s="12">
        <v>43318</v>
      </c>
      <c r="B468" s="20">
        <f t="shared" si="21"/>
        <v>8</v>
      </c>
      <c r="C468" s="20">
        <f t="shared" si="22"/>
        <v>2018</v>
      </c>
      <c r="D468" s="29">
        <v>13.225</v>
      </c>
      <c r="E468" s="28">
        <v>59</v>
      </c>
      <c r="F468" s="29">
        <v>6.04</v>
      </c>
      <c r="G468" s="29">
        <v>2.0005000000000002</v>
      </c>
      <c r="H468" s="8" t="s">
        <v>35</v>
      </c>
      <c r="I468" t="str">
        <f t="shared" si="23"/>
        <v>Mon</v>
      </c>
      <c r="J468" s="52"/>
      <c r="K468" s="52"/>
      <c r="L468" s="51"/>
      <c r="M468" s="51"/>
      <c r="N468" s="51"/>
      <c r="O468" s="51"/>
    </row>
    <row r="469" spans="1:15">
      <c r="A469" s="12">
        <v>43319</v>
      </c>
      <c r="B469" s="20">
        <f t="shared" si="21"/>
        <v>8</v>
      </c>
      <c r="C469" s="20">
        <f t="shared" si="22"/>
        <v>2018</v>
      </c>
      <c r="D469" s="29">
        <v>13.75</v>
      </c>
      <c r="E469" s="28">
        <v>55</v>
      </c>
      <c r="F469" s="29">
        <v>6.1319999999999997</v>
      </c>
      <c r="G469" s="29">
        <v>2.0265</v>
      </c>
      <c r="H469" s="8" t="s">
        <v>35</v>
      </c>
      <c r="I469" t="str">
        <f t="shared" si="23"/>
        <v>Tue</v>
      </c>
      <c r="J469" s="49"/>
      <c r="K469" s="49"/>
      <c r="L469" s="48"/>
      <c r="M469" s="48"/>
      <c r="N469" s="48"/>
      <c r="O469" s="48"/>
    </row>
    <row r="470" spans="1:15">
      <c r="A470" s="12">
        <v>43320</v>
      </c>
      <c r="B470" s="20">
        <f t="shared" si="21"/>
        <v>8</v>
      </c>
      <c r="C470" s="20">
        <f t="shared" si="22"/>
        <v>2018</v>
      </c>
      <c r="D470" s="29">
        <v>13.92</v>
      </c>
      <c r="E470" s="28">
        <v>56.5</v>
      </c>
      <c r="F470" s="29">
        <v>6.1130000000000004</v>
      </c>
      <c r="G470" s="29">
        <v>2.0219999999999998</v>
      </c>
      <c r="H470" s="8" t="s">
        <v>35</v>
      </c>
      <c r="I470" t="str">
        <f t="shared" si="23"/>
        <v>Wed</v>
      </c>
      <c r="J470" s="52">
        <v>33.85</v>
      </c>
      <c r="K470" s="52">
        <v>35.15</v>
      </c>
      <c r="L470" s="51">
        <f>J470/$R$2</f>
        <v>74.626536623220872</v>
      </c>
      <c r="M470" s="51">
        <f>K470/$R$2</f>
        <v>77.492548369459783</v>
      </c>
      <c r="N470" s="51"/>
      <c r="O470" s="51"/>
    </row>
    <row r="471" spans="1:15">
      <c r="A471" s="12">
        <v>43321</v>
      </c>
      <c r="B471" s="20">
        <f t="shared" si="21"/>
        <v>8</v>
      </c>
      <c r="C471" s="20">
        <f t="shared" si="22"/>
        <v>2018</v>
      </c>
      <c r="D471" s="29">
        <v>14.06</v>
      </c>
      <c r="E471" s="28">
        <v>61.5</v>
      </c>
      <c r="F471" s="29">
        <v>6.2469999999999999</v>
      </c>
      <c r="G471" s="29">
        <v>2.1179999999999999</v>
      </c>
      <c r="H471" s="8" t="s">
        <v>35</v>
      </c>
      <c r="I471" t="str">
        <f t="shared" si="23"/>
        <v>Thu</v>
      </c>
      <c r="J471" s="49"/>
      <c r="K471" s="49"/>
      <c r="L471" s="48"/>
      <c r="M471" s="48"/>
      <c r="N471" s="48"/>
      <c r="O471" s="48"/>
    </row>
    <row r="472" spans="1:15">
      <c r="A472" s="12">
        <v>43322</v>
      </c>
      <c r="B472" s="20">
        <f t="shared" si="21"/>
        <v>8</v>
      </c>
      <c r="C472" s="20">
        <f t="shared" si="22"/>
        <v>2018</v>
      </c>
      <c r="D472" s="29">
        <v>13.635</v>
      </c>
      <c r="E472" s="28">
        <v>62</v>
      </c>
      <c r="F472" s="29">
        <v>6.12</v>
      </c>
      <c r="G472" s="29">
        <v>2.0390000000000001</v>
      </c>
      <c r="H472" s="8" t="s">
        <v>35</v>
      </c>
      <c r="I472" t="str">
        <f t="shared" si="23"/>
        <v>Fri</v>
      </c>
      <c r="J472" s="52">
        <v>33.5</v>
      </c>
      <c r="K472" s="52">
        <v>35.049999999999997</v>
      </c>
      <c r="L472" s="51">
        <f>J472/$R$2</f>
        <v>73.854918076156551</v>
      </c>
      <c r="M472" s="51">
        <f>K472/$R$2</f>
        <v>77.272085927441395</v>
      </c>
      <c r="N472" s="51"/>
      <c r="O472" s="51"/>
    </row>
    <row r="473" spans="1:15">
      <c r="A473" s="12">
        <v>43325</v>
      </c>
      <c r="B473" s="20">
        <f t="shared" si="21"/>
        <v>8</v>
      </c>
      <c r="C473" s="20">
        <f t="shared" si="22"/>
        <v>2018</v>
      </c>
      <c r="D473" s="29">
        <v>13.68</v>
      </c>
      <c r="E473" s="28">
        <v>64.25</v>
      </c>
      <c r="F473" s="29">
        <v>6.0810000000000004</v>
      </c>
      <c r="G473" s="29">
        <v>2.052</v>
      </c>
      <c r="H473" s="8" t="s">
        <v>35</v>
      </c>
      <c r="I473" t="str">
        <f t="shared" si="23"/>
        <v>Mon</v>
      </c>
      <c r="J473" s="49"/>
      <c r="K473" s="49"/>
      <c r="L473" s="48"/>
      <c r="M473" s="48"/>
      <c r="N473" s="48"/>
      <c r="O473" s="48"/>
    </row>
    <row r="474" spans="1:15">
      <c r="A474" s="12">
        <v>43326</v>
      </c>
      <c r="B474" s="20">
        <f t="shared" ref="B474:B488" si="24">MONTH(A474)</f>
        <v>8</v>
      </c>
      <c r="C474" s="20">
        <f t="shared" ref="C474:C488" si="25">YEAR(A474)</f>
        <v>2018</v>
      </c>
      <c r="D474" s="29">
        <v>13.345000000000001</v>
      </c>
      <c r="E474" s="28">
        <v>64.25</v>
      </c>
      <c r="F474" s="29">
        <v>6.0590000000000002</v>
      </c>
      <c r="G474" s="29">
        <v>2.0379999999999998</v>
      </c>
      <c r="H474" s="8" t="s">
        <v>35</v>
      </c>
      <c r="I474" t="str">
        <f t="shared" si="23"/>
        <v>Tue</v>
      </c>
      <c r="J474" s="52"/>
      <c r="K474" s="52"/>
      <c r="L474" s="51"/>
      <c r="M474" s="51"/>
      <c r="N474" s="51"/>
      <c r="O474" s="51"/>
    </row>
    <row r="475" spans="1:15">
      <c r="A475" s="12">
        <v>43327</v>
      </c>
      <c r="B475" s="20">
        <f t="shared" si="24"/>
        <v>8</v>
      </c>
      <c r="C475" s="20">
        <f t="shared" si="25"/>
        <v>2018</v>
      </c>
      <c r="D475" s="29">
        <v>12.984999999999999</v>
      </c>
      <c r="E475" s="28">
        <v>64.25</v>
      </c>
      <c r="F475" s="29">
        <v>5.843</v>
      </c>
      <c r="G475" s="29">
        <v>1.9944999999999999</v>
      </c>
      <c r="H475" s="8" t="s">
        <v>35</v>
      </c>
      <c r="I475" t="str">
        <f t="shared" si="23"/>
        <v>Wed</v>
      </c>
      <c r="J475" s="49">
        <v>33.200000000000003</v>
      </c>
      <c r="K475" s="49">
        <v>34.5</v>
      </c>
      <c r="L475" s="48">
        <f>J475/$R$2</f>
        <v>73.193530750101417</v>
      </c>
      <c r="M475" s="48">
        <f>K475/$R$2</f>
        <v>76.059542496340327</v>
      </c>
      <c r="N475" s="48"/>
      <c r="O475" s="48"/>
    </row>
    <row r="476" spans="1:15">
      <c r="A476" s="12">
        <v>43328</v>
      </c>
      <c r="B476" s="20">
        <f t="shared" si="24"/>
        <v>8</v>
      </c>
      <c r="C476" s="20">
        <f t="shared" si="25"/>
        <v>2018</v>
      </c>
      <c r="D476" s="29">
        <v>13.115</v>
      </c>
      <c r="E476" s="28">
        <v>64.5</v>
      </c>
      <c r="F476" s="29">
        <v>5.86</v>
      </c>
      <c r="G476" s="29">
        <v>1.998</v>
      </c>
      <c r="H476" s="8" t="s">
        <v>35</v>
      </c>
      <c r="I476" t="str">
        <f t="shared" si="23"/>
        <v>Thu</v>
      </c>
      <c r="J476" s="52"/>
      <c r="K476" s="52"/>
      <c r="L476" s="51"/>
      <c r="M476" s="51"/>
      <c r="N476" s="51"/>
      <c r="O476" s="51"/>
    </row>
    <row r="477" spans="1:15">
      <c r="A477" s="12">
        <v>43329</v>
      </c>
      <c r="B477" s="20">
        <f t="shared" si="24"/>
        <v>8</v>
      </c>
      <c r="C477" s="20">
        <f t="shared" si="25"/>
        <v>2018</v>
      </c>
      <c r="D477" s="29">
        <v>13.24</v>
      </c>
      <c r="E477" s="28">
        <v>64.5</v>
      </c>
      <c r="F477" s="29">
        <v>5.8440000000000003</v>
      </c>
      <c r="G477" s="29">
        <v>1.9990000000000001</v>
      </c>
      <c r="H477" s="8" t="s">
        <v>35</v>
      </c>
      <c r="I477" t="str">
        <f t="shared" si="23"/>
        <v>Fri</v>
      </c>
      <c r="J477" s="49">
        <v>33.200000000000003</v>
      </c>
      <c r="K477" s="49">
        <v>34</v>
      </c>
      <c r="L477" s="48">
        <f>J477/$R$2</f>
        <v>73.193530750101417</v>
      </c>
      <c r="M477" s="48">
        <f>K477/$R$2</f>
        <v>74.957230286248432</v>
      </c>
      <c r="N477" s="48"/>
      <c r="O477" s="48"/>
    </row>
    <row r="478" spans="1:15">
      <c r="A478" s="12">
        <v>43332</v>
      </c>
      <c r="B478" s="20">
        <f t="shared" si="24"/>
        <v>8</v>
      </c>
      <c r="C478" s="20">
        <f t="shared" si="25"/>
        <v>2018</v>
      </c>
      <c r="D478" s="29">
        <v>13.56</v>
      </c>
      <c r="E478" s="28">
        <v>64.5</v>
      </c>
      <c r="F478" s="29">
        <v>5.9630000000000001</v>
      </c>
      <c r="G478" s="29">
        <v>2.0329999999999999</v>
      </c>
      <c r="H478" s="8" t="s">
        <v>35</v>
      </c>
      <c r="I478" t="str">
        <f t="shared" si="23"/>
        <v>Mon</v>
      </c>
      <c r="J478" s="52"/>
      <c r="K478" s="52"/>
      <c r="L478" s="51"/>
      <c r="M478" s="51"/>
      <c r="N478" s="51"/>
      <c r="O478" s="51"/>
    </row>
    <row r="479" spans="1:15">
      <c r="A479" s="12">
        <v>43333</v>
      </c>
      <c r="B479" s="20">
        <f t="shared" si="24"/>
        <v>8</v>
      </c>
      <c r="C479" s="20">
        <f t="shared" si="25"/>
        <v>2018</v>
      </c>
      <c r="D479" s="29">
        <v>13.68</v>
      </c>
      <c r="E479" s="28">
        <v>64.5</v>
      </c>
      <c r="F479" s="29">
        <v>6.0255000000000001</v>
      </c>
      <c r="G479" s="29">
        <v>2.0405000000000002</v>
      </c>
      <c r="H479" s="8" t="s">
        <v>35</v>
      </c>
      <c r="I479" t="str">
        <f t="shared" si="23"/>
        <v>Tue</v>
      </c>
      <c r="J479" s="49"/>
      <c r="K479" s="49"/>
      <c r="L479" s="48"/>
      <c r="M479" s="48"/>
      <c r="N479" s="48"/>
      <c r="O479" s="48"/>
    </row>
    <row r="480" spans="1:15">
      <c r="A480" s="12">
        <v>43334</v>
      </c>
      <c r="B480" s="20">
        <f t="shared" si="24"/>
        <v>8</v>
      </c>
      <c r="C480" s="20">
        <f t="shared" si="25"/>
        <v>2018</v>
      </c>
      <c r="D480" s="29">
        <v>13.57</v>
      </c>
      <c r="E480" s="28">
        <v>64.5</v>
      </c>
      <c r="F480" s="29">
        <v>6</v>
      </c>
      <c r="G480" s="29">
        <v>2.0385</v>
      </c>
      <c r="H480" s="8" t="s">
        <v>35</v>
      </c>
      <c r="I480" t="str">
        <f t="shared" si="23"/>
        <v>Wed</v>
      </c>
      <c r="J480" s="52">
        <v>33.200000000000003</v>
      </c>
      <c r="K480" s="52">
        <v>33.700000000000003</v>
      </c>
      <c r="L480" s="51">
        <f>J480/$R$2</f>
        <v>73.193530750101417</v>
      </c>
      <c r="M480" s="51">
        <f>K480/$R$2</f>
        <v>74.295842960193312</v>
      </c>
      <c r="N480" s="51"/>
      <c r="O480" s="51"/>
    </row>
    <row r="481" spans="1:15">
      <c r="A481" s="12">
        <v>43335</v>
      </c>
      <c r="B481" s="20">
        <f t="shared" si="24"/>
        <v>8</v>
      </c>
      <c r="C481" s="20">
        <f t="shared" si="25"/>
        <v>2018</v>
      </c>
      <c r="D481" s="29">
        <v>13.14</v>
      </c>
      <c r="E481" s="28">
        <v>64.5</v>
      </c>
      <c r="F481" s="29">
        <v>5.9104999999999999</v>
      </c>
      <c r="G481" s="29">
        <v>2.0215000000000001</v>
      </c>
      <c r="H481" s="8" t="s">
        <v>35</v>
      </c>
      <c r="I481" t="str">
        <f t="shared" si="23"/>
        <v>Thu</v>
      </c>
      <c r="J481" s="49"/>
      <c r="K481" s="49"/>
      <c r="L481" s="48"/>
      <c r="M481" s="48"/>
      <c r="N481" s="48"/>
      <c r="O481" s="48"/>
    </row>
    <row r="482" spans="1:15">
      <c r="A482" s="12">
        <v>43336</v>
      </c>
      <c r="B482" s="20">
        <f t="shared" si="24"/>
        <v>8</v>
      </c>
      <c r="C482" s="20">
        <f t="shared" si="25"/>
        <v>2018</v>
      </c>
      <c r="D482" s="29">
        <v>13.31</v>
      </c>
      <c r="E482" s="28">
        <v>64.5</v>
      </c>
      <c r="F482" s="29">
        <v>6.0010000000000003</v>
      </c>
      <c r="G482" s="29">
        <v>2.0619999999999998</v>
      </c>
      <c r="H482" s="8" t="s">
        <v>35</v>
      </c>
      <c r="I482" t="str">
        <f t="shared" si="23"/>
        <v>Fri</v>
      </c>
      <c r="J482" s="52">
        <v>33</v>
      </c>
      <c r="K482" s="52">
        <v>33.700000000000003</v>
      </c>
      <c r="L482" s="51">
        <f>J482/$R$2</f>
        <v>72.752605866064656</v>
      </c>
      <c r="M482" s="51">
        <f>K482/$R$2</f>
        <v>74.295842960193312</v>
      </c>
      <c r="N482" s="51"/>
      <c r="O482" s="51"/>
    </row>
    <row r="483" spans="1:15">
      <c r="A483" s="12">
        <v>43340</v>
      </c>
      <c r="B483" s="20">
        <f t="shared" si="24"/>
        <v>8</v>
      </c>
      <c r="C483" s="20">
        <f t="shared" si="25"/>
        <v>2018</v>
      </c>
      <c r="D483" s="29">
        <v>13.46</v>
      </c>
      <c r="E483" s="28">
        <v>64.5</v>
      </c>
      <c r="F483" s="29">
        <v>6.1180000000000003</v>
      </c>
      <c r="G483" s="29">
        <v>2.0880000000000001</v>
      </c>
      <c r="H483" s="8" t="s">
        <v>35</v>
      </c>
      <c r="I483" t="str">
        <f t="shared" si="23"/>
        <v>Tue</v>
      </c>
      <c r="J483" s="49"/>
      <c r="K483" s="49"/>
      <c r="L483" s="48"/>
      <c r="M483" s="48"/>
      <c r="N483" s="48"/>
      <c r="O483" s="48"/>
    </row>
    <row r="484" spans="1:15">
      <c r="A484" s="12">
        <v>43341</v>
      </c>
      <c r="B484" s="20">
        <f t="shared" si="24"/>
        <v>8</v>
      </c>
      <c r="C484" s="20">
        <f t="shared" si="25"/>
        <v>2018</v>
      </c>
      <c r="D484" s="29">
        <v>13.414999999999999</v>
      </c>
      <c r="E484" s="28">
        <v>65.25</v>
      </c>
      <c r="F484" s="29">
        <v>6.0650000000000004</v>
      </c>
      <c r="G484" s="29">
        <v>2.1160000000000001</v>
      </c>
      <c r="H484" s="8" t="s">
        <v>35</v>
      </c>
      <c r="I484" t="str">
        <f t="shared" si="23"/>
        <v>Wed</v>
      </c>
      <c r="J484" s="52">
        <v>33</v>
      </c>
      <c r="K484" s="52">
        <v>33.6</v>
      </c>
      <c r="L484" s="51">
        <f>J484/$R$2</f>
        <v>72.752605866064656</v>
      </c>
      <c r="M484" s="51">
        <f>K484/$R$2</f>
        <v>74.075380518174924</v>
      </c>
      <c r="N484" s="51"/>
      <c r="O484" s="51"/>
    </row>
    <row r="485" spans="1:15">
      <c r="A485" s="12">
        <v>43342</v>
      </c>
      <c r="B485" s="20">
        <f t="shared" si="24"/>
        <v>8</v>
      </c>
      <c r="C485" s="20">
        <f t="shared" si="25"/>
        <v>2018</v>
      </c>
      <c r="D485" s="29">
        <v>13.29</v>
      </c>
      <c r="E485" s="28">
        <v>65.25</v>
      </c>
      <c r="F485" s="29">
        <v>6.0664999999999996</v>
      </c>
      <c r="G485" s="29">
        <v>2.1269999999999998</v>
      </c>
      <c r="H485" s="8" t="s">
        <v>35</v>
      </c>
      <c r="I485" t="str">
        <f t="shared" si="23"/>
        <v>Thu</v>
      </c>
      <c r="J485" s="49"/>
      <c r="K485" s="49"/>
      <c r="L485" s="48"/>
      <c r="M485" s="48"/>
      <c r="N485" s="48"/>
      <c r="O485" s="48"/>
    </row>
    <row r="486" spans="1:15">
      <c r="A486" s="12">
        <v>43343</v>
      </c>
      <c r="B486" s="20">
        <f t="shared" si="24"/>
        <v>8</v>
      </c>
      <c r="C486" s="20">
        <f t="shared" si="25"/>
        <v>2018</v>
      </c>
      <c r="D486" s="29">
        <v>13.01</v>
      </c>
      <c r="E486" s="28">
        <v>64.5</v>
      </c>
      <c r="F486" s="29">
        <v>6.0190000000000001</v>
      </c>
      <c r="G486" s="29">
        <v>2.1120000000000001</v>
      </c>
      <c r="H486" s="8" t="s">
        <v>35</v>
      </c>
      <c r="I486" t="str">
        <f t="shared" si="23"/>
        <v>Fri</v>
      </c>
      <c r="J486" s="52">
        <v>33</v>
      </c>
      <c r="K486" s="52">
        <v>33.6</v>
      </c>
      <c r="L486" s="51">
        <f>J486/$R$2</f>
        <v>72.752605866064656</v>
      </c>
      <c r="M486" s="51">
        <f>K486/$R$2</f>
        <v>74.075380518174924</v>
      </c>
      <c r="N486" s="51"/>
      <c r="O486" s="51"/>
    </row>
    <row r="487" spans="1:15">
      <c r="A487" s="12">
        <v>43346</v>
      </c>
      <c r="B487" s="20">
        <f t="shared" si="24"/>
        <v>9</v>
      </c>
      <c r="C487" s="20">
        <f t="shared" si="25"/>
        <v>2018</v>
      </c>
      <c r="D487" s="29">
        <v>12.67</v>
      </c>
      <c r="E487" s="28">
        <v>64.5</v>
      </c>
      <c r="F487" s="29">
        <v>5.9509999999999996</v>
      </c>
      <c r="G487" s="29">
        <v>2.0834999999999999</v>
      </c>
      <c r="H487" s="8" t="s">
        <v>35</v>
      </c>
      <c r="I487" t="str">
        <f t="shared" si="23"/>
        <v>Mon</v>
      </c>
      <c r="J487" s="49"/>
      <c r="K487" s="49"/>
      <c r="L487" s="48"/>
      <c r="M487" s="48"/>
      <c r="N487" s="48"/>
      <c r="O487" s="48"/>
    </row>
    <row r="488" spans="1:15">
      <c r="A488" s="12">
        <v>43347</v>
      </c>
      <c r="B488" s="20">
        <f t="shared" si="24"/>
        <v>9</v>
      </c>
      <c r="C488" s="20">
        <f t="shared" si="25"/>
        <v>2018</v>
      </c>
      <c r="D488" s="29">
        <v>12.475</v>
      </c>
      <c r="E488" s="28">
        <v>64.5</v>
      </c>
      <c r="F488" s="29">
        <v>5.8230000000000004</v>
      </c>
      <c r="G488" s="29">
        <v>2.04</v>
      </c>
      <c r="H488" s="8" t="s">
        <v>35</v>
      </c>
      <c r="I488" t="str">
        <f t="shared" si="23"/>
        <v>Tue</v>
      </c>
      <c r="J488" s="52"/>
      <c r="K488" s="52"/>
      <c r="L488" s="51"/>
      <c r="M488" s="51"/>
      <c r="N488" s="51"/>
      <c r="O488" s="51"/>
    </row>
    <row r="489" spans="1:15">
      <c r="A489" s="45">
        <v>43348</v>
      </c>
      <c r="B489" s="20">
        <f t="shared" ref="B489:B499" si="26">MONTH(A489)</f>
        <v>9</v>
      </c>
      <c r="C489" s="20">
        <f t="shared" ref="C489:C499" si="27">YEAR(A489)</f>
        <v>2018</v>
      </c>
      <c r="D489" s="29">
        <v>12.414999999999999</v>
      </c>
      <c r="E489" s="28">
        <v>64.5</v>
      </c>
      <c r="F489" s="29">
        <v>5.85</v>
      </c>
      <c r="G489" s="29">
        <v>2.0459999999999998</v>
      </c>
      <c r="H489" s="8" t="s">
        <v>35</v>
      </c>
      <c r="I489" t="str">
        <f t="shared" si="23"/>
        <v>Wed</v>
      </c>
      <c r="J489" s="49">
        <v>33</v>
      </c>
      <c r="K489" s="49">
        <v>33.799999999999997</v>
      </c>
      <c r="L489" s="48">
        <f>J489/$R$2</f>
        <v>72.752605866064656</v>
      </c>
      <c r="M489" s="48">
        <f>K489/$R$2</f>
        <v>74.516305402211671</v>
      </c>
      <c r="N489" s="48"/>
      <c r="O489" s="48"/>
    </row>
    <row r="490" spans="1:15">
      <c r="A490" s="44">
        <v>43349</v>
      </c>
      <c r="B490" s="20">
        <f t="shared" si="26"/>
        <v>9</v>
      </c>
      <c r="C490" s="20">
        <f t="shared" si="27"/>
        <v>2018</v>
      </c>
      <c r="D490" s="29">
        <v>12.49</v>
      </c>
      <c r="E490" s="28">
        <v>62.5</v>
      </c>
      <c r="F490" s="29">
        <v>5.94</v>
      </c>
      <c r="G490" s="29">
        <v>2.0305</v>
      </c>
      <c r="H490" s="8" t="s">
        <v>35</v>
      </c>
      <c r="I490" t="str">
        <f t="shared" si="23"/>
        <v>Thu</v>
      </c>
      <c r="J490" s="52"/>
      <c r="K490" s="52"/>
      <c r="L490" s="51"/>
      <c r="M490" s="51"/>
      <c r="N490" s="51"/>
      <c r="O490" s="51"/>
    </row>
    <row r="491" spans="1:15">
      <c r="A491" s="45">
        <v>43350</v>
      </c>
      <c r="B491" s="20">
        <f t="shared" si="26"/>
        <v>9</v>
      </c>
      <c r="C491" s="20">
        <f t="shared" si="27"/>
        <v>2018</v>
      </c>
      <c r="D491" s="29">
        <v>12.29</v>
      </c>
      <c r="E491" s="28">
        <v>62.5</v>
      </c>
      <c r="F491" s="29">
        <v>5.883</v>
      </c>
      <c r="G491" s="29">
        <v>2.0299999999999998</v>
      </c>
      <c r="H491" s="8" t="s">
        <v>35</v>
      </c>
      <c r="I491" t="str">
        <f t="shared" si="23"/>
        <v>Fri</v>
      </c>
      <c r="J491" s="49">
        <v>33.35</v>
      </c>
      <c r="K491" s="49">
        <v>33.950000000000003</v>
      </c>
      <c r="L491" s="48">
        <f>J491/$R$2</f>
        <v>73.524224413128977</v>
      </c>
      <c r="M491" s="48">
        <f>K491/$R$2</f>
        <v>74.84699906523926</v>
      </c>
      <c r="N491" s="48"/>
      <c r="O491" s="48"/>
    </row>
    <row r="492" spans="1:15">
      <c r="A492" s="44">
        <v>43353</v>
      </c>
      <c r="B492" s="20">
        <f t="shared" si="26"/>
        <v>9</v>
      </c>
      <c r="C492" s="20">
        <f t="shared" si="27"/>
        <v>2018</v>
      </c>
      <c r="D492" s="29">
        <v>12.205</v>
      </c>
      <c r="E492" s="28">
        <v>61.75</v>
      </c>
      <c r="F492" s="29">
        <v>5.8404999999999996</v>
      </c>
      <c r="G492" s="29">
        <v>2</v>
      </c>
      <c r="H492" s="8" t="s">
        <v>35</v>
      </c>
      <c r="I492" t="str">
        <f t="shared" si="23"/>
        <v>Mon</v>
      </c>
      <c r="J492" s="52"/>
      <c r="K492" s="52"/>
      <c r="L492" s="51"/>
      <c r="M492" s="51"/>
      <c r="N492" s="51"/>
      <c r="O492" s="51"/>
    </row>
    <row r="493" spans="1:15">
      <c r="A493" s="45">
        <v>43354</v>
      </c>
      <c r="B493" s="20">
        <f t="shared" si="26"/>
        <v>9</v>
      </c>
      <c r="C493" s="20">
        <f t="shared" si="27"/>
        <v>2018</v>
      </c>
      <c r="D493" s="48">
        <v>12.255000000000001</v>
      </c>
      <c r="E493" s="49">
        <v>61.75</v>
      </c>
      <c r="F493" s="48">
        <v>5.8490000000000002</v>
      </c>
      <c r="G493" s="48">
        <v>2.0350000000000001</v>
      </c>
      <c r="H493" s="50" t="s">
        <v>35</v>
      </c>
      <c r="I493" t="str">
        <f t="shared" si="23"/>
        <v>Tue</v>
      </c>
      <c r="J493" s="49"/>
      <c r="K493" s="49"/>
      <c r="L493" s="48"/>
      <c r="M493" s="48"/>
      <c r="N493" s="48"/>
      <c r="O493" s="48"/>
    </row>
    <row r="494" spans="1:15">
      <c r="A494" s="44">
        <v>43355</v>
      </c>
      <c r="B494" s="20">
        <f t="shared" si="26"/>
        <v>9</v>
      </c>
      <c r="C494" s="20">
        <f t="shared" si="27"/>
        <v>2018</v>
      </c>
      <c r="D494" s="51">
        <v>12.285</v>
      </c>
      <c r="E494" s="52">
        <v>62.75</v>
      </c>
      <c r="F494" s="51">
        <v>5.891</v>
      </c>
      <c r="G494" s="51">
        <v>1.9815</v>
      </c>
      <c r="H494" s="53" t="s">
        <v>35</v>
      </c>
      <c r="I494" t="str">
        <f t="shared" si="23"/>
        <v>Wed</v>
      </c>
      <c r="J494" s="52">
        <v>33.35</v>
      </c>
      <c r="K494" s="52">
        <v>34</v>
      </c>
      <c r="L494" s="51">
        <f>J494/$R$2</f>
        <v>73.524224413128977</v>
      </c>
      <c r="M494" s="51">
        <f>K494/$R$2</f>
        <v>74.957230286248432</v>
      </c>
      <c r="N494" s="51"/>
      <c r="O494" s="51"/>
    </row>
    <row r="495" spans="1:15">
      <c r="A495" s="45">
        <v>43356</v>
      </c>
      <c r="B495" s="20">
        <f t="shared" si="26"/>
        <v>9</v>
      </c>
      <c r="C495" s="20">
        <f t="shared" si="27"/>
        <v>2018</v>
      </c>
      <c r="D495" s="48">
        <v>12.615</v>
      </c>
      <c r="E495" s="49">
        <v>62.75</v>
      </c>
      <c r="F495" s="48">
        <v>5.9909999999999997</v>
      </c>
      <c r="G495" s="48">
        <v>2.0145</v>
      </c>
      <c r="H495" s="50" t="s">
        <v>35</v>
      </c>
      <c r="I495" t="str">
        <f t="shared" si="23"/>
        <v>Thu</v>
      </c>
      <c r="J495" s="49"/>
      <c r="K495" s="49"/>
      <c r="L495" s="48"/>
      <c r="M495" s="48"/>
      <c r="N495" s="48"/>
      <c r="O495" s="48"/>
    </row>
    <row r="496" spans="1:15">
      <c r="A496" s="44">
        <v>43357</v>
      </c>
      <c r="B496" s="20">
        <f t="shared" si="26"/>
        <v>9</v>
      </c>
      <c r="C496" s="20">
        <f t="shared" si="27"/>
        <v>2018</v>
      </c>
      <c r="D496" s="51">
        <v>12.515000000000001</v>
      </c>
      <c r="E496" s="52">
        <v>62.75</v>
      </c>
      <c r="F496" s="51">
        <v>5.9465000000000003</v>
      </c>
      <c r="G496" s="51">
        <v>2.0154999999999998</v>
      </c>
      <c r="H496" s="53" t="s">
        <v>35</v>
      </c>
      <c r="I496" t="str">
        <f t="shared" si="23"/>
        <v>Fri</v>
      </c>
      <c r="J496" s="52">
        <v>33.35</v>
      </c>
      <c r="K496" s="52">
        <v>34.1</v>
      </c>
      <c r="L496" s="51">
        <f>J496/$R$2</f>
        <v>73.524224413128977</v>
      </c>
      <c r="M496" s="51">
        <f>K496/$R$2</f>
        <v>75.17769272826682</v>
      </c>
      <c r="N496" s="51"/>
      <c r="O496" s="51"/>
    </row>
    <row r="497" spans="1:15">
      <c r="A497" s="45">
        <v>43360</v>
      </c>
      <c r="B497" s="20">
        <f t="shared" si="26"/>
        <v>9</v>
      </c>
      <c r="C497" s="20">
        <f t="shared" si="27"/>
        <v>2018</v>
      </c>
      <c r="D497" s="48">
        <v>12.234999999999999</v>
      </c>
      <c r="E497" s="49">
        <v>62.75</v>
      </c>
      <c r="F497" s="48">
        <v>5.86</v>
      </c>
      <c r="G497" s="48">
        <v>1.9850000000000001</v>
      </c>
      <c r="H497" s="50" t="s">
        <v>35</v>
      </c>
      <c r="I497" t="str">
        <f t="shared" si="23"/>
        <v>Mon</v>
      </c>
      <c r="J497" s="49"/>
      <c r="K497" s="49"/>
      <c r="L497" s="48"/>
      <c r="M497" s="48"/>
      <c r="N497" s="48"/>
      <c r="O497" s="48"/>
    </row>
    <row r="498" spans="1:15">
      <c r="A498" s="44">
        <v>43361</v>
      </c>
      <c r="B498" s="20">
        <f t="shared" si="26"/>
        <v>9</v>
      </c>
      <c r="C498" s="20">
        <f t="shared" si="27"/>
        <v>2018</v>
      </c>
      <c r="D498" s="51">
        <v>12.32</v>
      </c>
      <c r="E498" s="52">
        <v>62.75</v>
      </c>
      <c r="F498" s="51">
        <v>6.0030000000000001</v>
      </c>
      <c r="G498" s="51">
        <v>2.012</v>
      </c>
      <c r="H498" s="53" t="s">
        <v>35</v>
      </c>
      <c r="I498" t="str">
        <f t="shared" si="23"/>
        <v>Tue</v>
      </c>
      <c r="J498" s="52"/>
      <c r="K498" s="52"/>
      <c r="L498" s="51"/>
      <c r="M498" s="51"/>
      <c r="N498" s="51"/>
      <c r="O498" s="51"/>
    </row>
    <row r="499" spans="1:15">
      <c r="A499" s="45">
        <v>43362</v>
      </c>
      <c r="B499" s="20">
        <f t="shared" si="26"/>
        <v>9</v>
      </c>
      <c r="C499" s="20">
        <f t="shared" si="27"/>
        <v>2018</v>
      </c>
      <c r="D499" s="48">
        <v>12.47</v>
      </c>
      <c r="E499" s="49">
        <v>62.75</v>
      </c>
      <c r="F499" s="48">
        <v>6.0570000000000004</v>
      </c>
      <c r="G499" s="48">
        <v>1.9810000000000001</v>
      </c>
      <c r="H499" s="50" t="s">
        <v>35</v>
      </c>
      <c r="I499" t="str">
        <f t="shared" si="23"/>
        <v>Wed</v>
      </c>
      <c r="J499" s="49">
        <v>33.5</v>
      </c>
      <c r="K499" s="49">
        <v>34.25</v>
      </c>
      <c r="L499" s="48">
        <f>J499/$R$2</f>
        <v>73.854918076156551</v>
      </c>
      <c r="M499" s="48">
        <f>K499/$R$2</f>
        <v>75.50838639129438</v>
      </c>
      <c r="N499" s="48"/>
      <c r="O499" s="48"/>
    </row>
    <row r="500" spans="1:15">
      <c r="A500" s="44">
        <v>43363</v>
      </c>
      <c r="B500" s="20">
        <f t="shared" ref="B500:B508" si="28">MONTH(A500)</f>
        <v>9</v>
      </c>
      <c r="C500" s="20">
        <f t="shared" ref="C500:C508" si="29">YEAR(A500)</f>
        <v>2018</v>
      </c>
      <c r="D500" s="51">
        <v>12.53</v>
      </c>
      <c r="E500" s="52">
        <v>60</v>
      </c>
      <c r="F500" s="51">
        <v>6.0570000000000004</v>
      </c>
      <c r="G500" s="51">
        <v>2.0185</v>
      </c>
      <c r="H500" s="53" t="s">
        <v>35</v>
      </c>
      <c r="I500" t="str">
        <f t="shared" si="23"/>
        <v>Thu</v>
      </c>
      <c r="J500" s="52"/>
      <c r="K500" s="52"/>
      <c r="L500" s="51"/>
      <c r="M500" s="51"/>
      <c r="N500" s="51"/>
      <c r="O500" s="51"/>
    </row>
    <row r="501" spans="1:15">
      <c r="A501" s="45">
        <v>43364</v>
      </c>
      <c r="B501" s="20">
        <f t="shared" si="28"/>
        <v>9</v>
      </c>
      <c r="C501" s="20">
        <f t="shared" si="29"/>
        <v>2018</v>
      </c>
      <c r="D501" s="48">
        <v>12.955</v>
      </c>
      <c r="E501" s="49">
        <v>62</v>
      </c>
      <c r="F501" s="48">
        <v>6.2030000000000003</v>
      </c>
      <c r="G501" s="48">
        <v>2.0339999999999998</v>
      </c>
      <c r="H501" s="50" t="s">
        <v>35</v>
      </c>
      <c r="I501" t="str">
        <f t="shared" si="23"/>
        <v>Fri</v>
      </c>
      <c r="J501" s="49">
        <v>33.5</v>
      </c>
      <c r="K501" s="49">
        <v>34.25</v>
      </c>
      <c r="L501" s="48">
        <f>J501/$R$2</f>
        <v>73.854918076156551</v>
      </c>
      <c r="M501" s="48">
        <f>K501/$R$2</f>
        <v>75.50838639129438</v>
      </c>
      <c r="N501" s="48"/>
      <c r="O501" s="48"/>
    </row>
    <row r="502" spans="1:15">
      <c r="A502" s="44">
        <v>43367</v>
      </c>
      <c r="B502" s="20">
        <f t="shared" si="28"/>
        <v>9</v>
      </c>
      <c r="C502" s="20">
        <f t="shared" si="29"/>
        <v>2018</v>
      </c>
      <c r="D502" s="51">
        <v>12.98</v>
      </c>
      <c r="E502" s="52">
        <v>62</v>
      </c>
      <c r="F502" s="51">
        <v>6.32</v>
      </c>
      <c r="G502" s="51">
        <v>2.0350000000000001</v>
      </c>
      <c r="H502" s="53" t="s">
        <v>35</v>
      </c>
      <c r="I502" t="str">
        <f t="shared" si="23"/>
        <v>Mon</v>
      </c>
      <c r="J502" s="52"/>
      <c r="K502" s="52"/>
      <c r="L502" s="51"/>
      <c r="M502" s="51"/>
      <c r="N502" s="51"/>
      <c r="O502" s="51"/>
    </row>
    <row r="503" spans="1:15">
      <c r="A503" s="45">
        <v>43368</v>
      </c>
      <c r="B503" s="20">
        <f t="shared" si="28"/>
        <v>9</v>
      </c>
      <c r="C503" s="20">
        <f t="shared" si="29"/>
        <v>2018</v>
      </c>
      <c r="D503" s="48">
        <v>12.845000000000001</v>
      </c>
      <c r="E503" s="49">
        <v>62</v>
      </c>
      <c r="F503" s="48">
        <v>6.2759999999999998</v>
      </c>
      <c r="G503" s="48">
        <v>2.02</v>
      </c>
      <c r="H503" s="50" t="s">
        <v>35</v>
      </c>
      <c r="I503" t="str">
        <f t="shared" si="23"/>
        <v>Tue</v>
      </c>
      <c r="J503" s="49"/>
      <c r="K503" s="49"/>
      <c r="L503" s="48"/>
      <c r="M503" s="48"/>
      <c r="N503" s="48"/>
      <c r="O503" s="48"/>
    </row>
    <row r="504" spans="1:15">
      <c r="A504" s="44">
        <v>43369</v>
      </c>
      <c r="B504" s="20">
        <f t="shared" si="28"/>
        <v>9</v>
      </c>
      <c r="C504" s="20">
        <f t="shared" si="29"/>
        <v>2018</v>
      </c>
      <c r="D504" s="51">
        <v>12.895</v>
      </c>
      <c r="E504" s="52">
        <v>62</v>
      </c>
      <c r="F504" s="51">
        <v>6.2575000000000003</v>
      </c>
      <c r="G504" s="51">
        <v>2.0565000000000002</v>
      </c>
      <c r="H504" s="53" t="s">
        <v>35</v>
      </c>
      <c r="I504" t="str">
        <f t="shared" si="23"/>
        <v>Wed</v>
      </c>
      <c r="J504" s="52">
        <v>33.5</v>
      </c>
      <c r="K504" s="52">
        <v>34.25</v>
      </c>
      <c r="L504" s="51">
        <f>J504/$R$2</f>
        <v>73.854918076156551</v>
      </c>
      <c r="M504" s="51">
        <f>K504/$R$2</f>
        <v>75.50838639129438</v>
      </c>
      <c r="N504" s="51"/>
      <c r="O504" s="51"/>
    </row>
    <row r="505" spans="1:15">
      <c r="A505" s="45">
        <v>43370</v>
      </c>
      <c r="B505" s="20">
        <f t="shared" si="28"/>
        <v>9</v>
      </c>
      <c r="C505" s="20">
        <f t="shared" si="29"/>
        <v>2018</v>
      </c>
      <c r="D505" s="48">
        <v>12.62</v>
      </c>
      <c r="E505" s="49">
        <v>62</v>
      </c>
      <c r="F505" s="48">
        <v>6.2220000000000004</v>
      </c>
      <c r="G505" s="48">
        <v>2.0299999999999998</v>
      </c>
      <c r="H505" s="50" t="s">
        <v>35</v>
      </c>
      <c r="I505" t="str">
        <f t="shared" si="23"/>
        <v>Thu</v>
      </c>
      <c r="J505" s="49"/>
      <c r="K505" s="49"/>
      <c r="L505" s="48"/>
      <c r="M505" s="48"/>
      <c r="N505" s="48"/>
      <c r="O505" s="48"/>
    </row>
    <row r="506" spans="1:15">
      <c r="A506" s="44">
        <v>43371</v>
      </c>
      <c r="B506" s="20">
        <f t="shared" si="28"/>
        <v>9</v>
      </c>
      <c r="C506" s="20">
        <f t="shared" si="29"/>
        <v>2018</v>
      </c>
      <c r="D506" s="51">
        <v>12.48</v>
      </c>
      <c r="E506" s="52">
        <v>62</v>
      </c>
      <c r="F506" s="51">
        <v>6.18</v>
      </c>
      <c r="G506" s="51">
        <v>2.0114999999999998</v>
      </c>
      <c r="H506" s="53" t="s">
        <v>35</v>
      </c>
      <c r="I506" t="str">
        <f t="shared" si="23"/>
        <v>Fri</v>
      </c>
      <c r="J506" s="52">
        <v>33.5</v>
      </c>
      <c r="K506" s="52">
        <v>34.25</v>
      </c>
      <c r="L506" s="51">
        <f>J506/$R$2</f>
        <v>73.854918076156551</v>
      </c>
      <c r="M506" s="51">
        <f>K506/$R$2</f>
        <v>75.50838639129438</v>
      </c>
      <c r="N506" s="51"/>
      <c r="O506" s="51"/>
    </row>
    <row r="507" spans="1:15">
      <c r="A507" s="45">
        <v>43374</v>
      </c>
      <c r="B507" s="20">
        <f t="shared" si="28"/>
        <v>10</v>
      </c>
      <c r="C507" s="20">
        <f t="shared" si="29"/>
        <v>2018</v>
      </c>
      <c r="D507" s="48">
        <v>12.324999999999999</v>
      </c>
      <c r="E507" s="49">
        <v>58</v>
      </c>
      <c r="F507" s="48">
        <v>6.1719999999999997</v>
      </c>
      <c r="G507" s="48">
        <v>2.0474999999999999</v>
      </c>
      <c r="H507" s="50" t="s">
        <v>35</v>
      </c>
      <c r="I507" t="str">
        <f t="shared" si="23"/>
        <v>Mon</v>
      </c>
      <c r="J507" s="49"/>
      <c r="K507" s="49"/>
      <c r="L507" s="48"/>
      <c r="M507" s="48"/>
      <c r="N507" s="48"/>
      <c r="O507" s="48"/>
    </row>
    <row r="508" spans="1:15">
      <c r="A508" s="44">
        <v>43375</v>
      </c>
      <c r="B508" s="20">
        <f t="shared" si="28"/>
        <v>10</v>
      </c>
      <c r="C508" s="20">
        <f t="shared" si="29"/>
        <v>2018</v>
      </c>
      <c r="D508" s="51">
        <v>12.42</v>
      </c>
      <c r="E508" s="52">
        <v>58</v>
      </c>
      <c r="F508" s="51">
        <v>6.274</v>
      </c>
      <c r="G508" s="51">
        <v>2.08</v>
      </c>
      <c r="H508" s="53" t="s">
        <v>35</v>
      </c>
      <c r="I508" t="str">
        <f t="shared" si="23"/>
        <v>Tue</v>
      </c>
      <c r="J508" s="52"/>
      <c r="K508" s="52"/>
      <c r="L508" s="51"/>
      <c r="M508" s="51"/>
      <c r="N508" s="51"/>
      <c r="O508" s="51"/>
    </row>
    <row r="509" spans="1:15">
      <c r="A509" s="45">
        <v>43376</v>
      </c>
      <c r="B509">
        <f t="shared" ref="B509:B537" si="30">MONTH(A509)</f>
        <v>10</v>
      </c>
      <c r="C509">
        <f t="shared" ref="C509:C537" si="31">YEAR(A509)</f>
        <v>2018</v>
      </c>
      <c r="D509">
        <v>12.4</v>
      </c>
      <c r="E509">
        <v>55</v>
      </c>
      <c r="F509">
        <v>6.2750000000000004</v>
      </c>
      <c r="G509">
        <v>2.1665000000000001</v>
      </c>
      <c r="H509" s="53" t="s">
        <v>35</v>
      </c>
      <c r="I509" t="str">
        <f t="shared" si="23"/>
        <v>Wed</v>
      </c>
      <c r="J509" s="49">
        <v>33.5</v>
      </c>
      <c r="K509" s="49">
        <v>34.25</v>
      </c>
      <c r="L509" s="48">
        <f>J509/$R$2</f>
        <v>73.854918076156551</v>
      </c>
      <c r="M509" s="48">
        <f>K509/$R$2</f>
        <v>75.50838639129438</v>
      </c>
      <c r="N509" s="48"/>
      <c r="O509" s="48"/>
    </row>
    <row r="510" spans="1:15">
      <c r="A510" s="44">
        <v>43377</v>
      </c>
      <c r="B510">
        <f t="shared" si="30"/>
        <v>10</v>
      </c>
      <c r="C510">
        <f t="shared" si="31"/>
        <v>2018</v>
      </c>
      <c r="D510">
        <v>12.77</v>
      </c>
      <c r="E510">
        <v>55.5</v>
      </c>
      <c r="F510">
        <v>6.31</v>
      </c>
      <c r="G510">
        <v>2.2435</v>
      </c>
      <c r="H510" s="53" t="s">
        <v>35</v>
      </c>
      <c r="I510" t="str">
        <f t="shared" si="23"/>
        <v>Thu</v>
      </c>
      <c r="J510" s="52"/>
      <c r="K510" s="52"/>
      <c r="L510" s="51"/>
      <c r="M510" s="51"/>
      <c r="N510" s="51"/>
      <c r="O510" s="51"/>
    </row>
    <row r="511" spans="1:15">
      <c r="A511" s="45">
        <v>43378</v>
      </c>
      <c r="B511">
        <f t="shared" si="30"/>
        <v>10</v>
      </c>
      <c r="C511">
        <f t="shared" si="31"/>
        <v>2018</v>
      </c>
      <c r="D511">
        <v>12.4</v>
      </c>
      <c r="E511">
        <v>57</v>
      </c>
      <c r="F511">
        <v>6.1825000000000001</v>
      </c>
      <c r="G511">
        <v>2.14</v>
      </c>
      <c r="H511" s="53" t="s">
        <v>35</v>
      </c>
      <c r="I511" t="str">
        <f t="shared" si="23"/>
        <v>Fri</v>
      </c>
      <c r="J511" s="49">
        <v>33.5</v>
      </c>
      <c r="K511" s="49">
        <v>34.4</v>
      </c>
      <c r="L511" s="48">
        <f>J511/$R$2</f>
        <v>73.854918076156551</v>
      </c>
      <c r="M511" s="48">
        <f>K511/$R$2</f>
        <v>75.83908005432194</v>
      </c>
      <c r="N511" s="48"/>
      <c r="O511" s="48"/>
    </row>
    <row r="512" spans="1:15">
      <c r="A512" s="44">
        <v>43381</v>
      </c>
      <c r="B512">
        <f t="shared" si="30"/>
        <v>10</v>
      </c>
      <c r="C512">
        <f t="shared" si="31"/>
        <v>2018</v>
      </c>
      <c r="D512">
        <v>12.395</v>
      </c>
      <c r="E512">
        <v>55.5</v>
      </c>
      <c r="F512">
        <v>6.1689999999999996</v>
      </c>
      <c r="G512">
        <v>2.0735000000000001</v>
      </c>
      <c r="H512" s="53" t="s">
        <v>35</v>
      </c>
      <c r="I512" t="str">
        <f t="shared" si="23"/>
        <v>Mon</v>
      </c>
      <c r="J512" s="52"/>
      <c r="K512" s="52"/>
      <c r="L512" s="51"/>
      <c r="M512" s="51"/>
      <c r="N512" s="51"/>
      <c r="O512" s="51"/>
    </row>
    <row r="513" spans="1:15">
      <c r="A513" s="45">
        <v>43382</v>
      </c>
      <c r="B513">
        <f t="shared" si="30"/>
        <v>10</v>
      </c>
      <c r="C513">
        <f t="shared" si="31"/>
        <v>2018</v>
      </c>
      <c r="D513">
        <v>12.66</v>
      </c>
      <c r="E513">
        <v>57</v>
      </c>
      <c r="F513">
        <v>6.2190000000000003</v>
      </c>
      <c r="G513">
        <v>2.0314999999999999</v>
      </c>
      <c r="H513" s="53" t="s">
        <v>35</v>
      </c>
      <c r="I513" t="str">
        <f t="shared" si="23"/>
        <v>Tue</v>
      </c>
      <c r="J513" s="49"/>
      <c r="K513" s="49"/>
      <c r="L513" s="48"/>
      <c r="M513" s="48"/>
      <c r="N513" s="48"/>
      <c r="O513" s="48"/>
    </row>
    <row r="514" spans="1:15">
      <c r="A514" s="44">
        <v>43383</v>
      </c>
      <c r="B514">
        <f t="shared" si="30"/>
        <v>10</v>
      </c>
      <c r="C514">
        <f t="shared" si="31"/>
        <v>2018</v>
      </c>
      <c r="D514">
        <v>12.775</v>
      </c>
      <c r="E514">
        <v>58</v>
      </c>
      <c r="F514">
        <v>6.2939999999999996</v>
      </c>
      <c r="G514">
        <v>2.0289999999999999</v>
      </c>
      <c r="H514" s="53" t="s">
        <v>35</v>
      </c>
      <c r="I514" t="str">
        <f t="shared" si="23"/>
        <v>Wed</v>
      </c>
      <c r="J514" s="52">
        <v>33.5</v>
      </c>
      <c r="K514" s="52">
        <v>34.4</v>
      </c>
      <c r="L514" s="51">
        <f>J514/$R$2</f>
        <v>73.854918076156551</v>
      </c>
      <c r="M514" s="51">
        <f>K514/$R$2</f>
        <v>75.83908005432194</v>
      </c>
      <c r="N514" s="51"/>
      <c r="O514" s="51"/>
    </row>
    <row r="515" spans="1:15">
      <c r="A515" s="45">
        <v>43384</v>
      </c>
      <c r="B515">
        <f t="shared" si="30"/>
        <v>10</v>
      </c>
      <c r="C515">
        <f t="shared" si="31"/>
        <v>2018</v>
      </c>
      <c r="D515">
        <v>12.42</v>
      </c>
      <c r="E515">
        <v>58.01</v>
      </c>
      <c r="F515">
        <v>6.1550000000000002</v>
      </c>
      <c r="G515">
        <v>2.024</v>
      </c>
      <c r="H515" s="53" t="s">
        <v>35</v>
      </c>
      <c r="I515" t="str">
        <f t="shared" ref="I515:I555" si="32">TEXT($A515,"ddd")</f>
        <v>Thu</v>
      </c>
      <c r="J515" s="49"/>
      <c r="K515" s="49"/>
      <c r="L515" s="48"/>
      <c r="M515" s="48"/>
      <c r="N515" s="48"/>
      <c r="O515" s="48"/>
    </row>
    <row r="516" spans="1:15">
      <c r="A516" s="44">
        <v>43385</v>
      </c>
      <c r="B516">
        <f t="shared" si="30"/>
        <v>10</v>
      </c>
      <c r="C516">
        <f t="shared" si="31"/>
        <v>2018</v>
      </c>
      <c r="D516">
        <v>12.71</v>
      </c>
      <c r="E516">
        <v>62.5</v>
      </c>
      <c r="F516">
        <v>6.3250000000000002</v>
      </c>
      <c r="G516">
        <v>2.0449999999999999</v>
      </c>
      <c r="H516" s="53" t="s">
        <v>35</v>
      </c>
      <c r="I516" t="str">
        <f t="shared" si="32"/>
        <v>Fri</v>
      </c>
      <c r="J516" s="52">
        <v>33.5</v>
      </c>
      <c r="K516" s="52">
        <v>34.4</v>
      </c>
      <c r="L516" s="51">
        <f>J516/$R$2</f>
        <v>73.854918076156551</v>
      </c>
      <c r="M516" s="51">
        <f>K516/$R$2</f>
        <v>75.83908005432194</v>
      </c>
      <c r="N516" s="51"/>
      <c r="O516" s="51"/>
    </row>
    <row r="517" spans="1:15">
      <c r="A517" s="45">
        <v>43388</v>
      </c>
      <c r="B517">
        <f t="shared" si="30"/>
        <v>10</v>
      </c>
      <c r="C517">
        <f t="shared" si="31"/>
        <v>2018</v>
      </c>
      <c r="D517">
        <v>12.65</v>
      </c>
      <c r="E517">
        <v>62.5</v>
      </c>
      <c r="F517">
        <v>6.2960000000000003</v>
      </c>
      <c r="G517">
        <v>2.028</v>
      </c>
      <c r="H517" s="53" t="s">
        <v>35</v>
      </c>
      <c r="I517" t="str">
        <f t="shared" si="32"/>
        <v>Mon</v>
      </c>
      <c r="J517" s="49"/>
      <c r="K517" s="49"/>
      <c r="L517" s="48"/>
      <c r="M517" s="48"/>
      <c r="N517" s="48"/>
      <c r="O517" s="48"/>
    </row>
    <row r="518" spans="1:15">
      <c r="A518" s="44">
        <v>43389</v>
      </c>
      <c r="B518">
        <f t="shared" si="30"/>
        <v>10</v>
      </c>
      <c r="C518">
        <f t="shared" si="31"/>
        <v>2018</v>
      </c>
      <c r="D518">
        <v>12.45</v>
      </c>
      <c r="E518">
        <v>62.5</v>
      </c>
      <c r="F518">
        <v>6.202</v>
      </c>
      <c r="G518">
        <v>2.0219999999999998</v>
      </c>
      <c r="H518" s="53" t="s">
        <v>35</v>
      </c>
      <c r="I518" t="str">
        <f t="shared" si="32"/>
        <v>Tue</v>
      </c>
      <c r="J518" s="52"/>
      <c r="K518" s="52"/>
      <c r="L518" s="51"/>
      <c r="M518" s="51"/>
      <c r="N518" s="51"/>
      <c r="O518" s="51"/>
    </row>
    <row r="519" spans="1:15">
      <c r="A519" s="45">
        <v>43390</v>
      </c>
      <c r="B519">
        <f t="shared" si="30"/>
        <v>10</v>
      </c>
      <c r="C519">
        <f t="shared" si="31"/>
        <v>2018</v>
      </c>
      <c r="D519">
        <v>12.44</v>
      </c>
      <c r="E519">
        <v>62.5</v>
      </c>
      <c r="F519">
        <v>6.2489999999999997</v>
      </c>
      <c r="G519">
        <v>2.0179999999999998</v>
      </c>
      <c r="H519" s="53" t="s">
        <v>35</v>
      </c>
      <c r="I519" t="str">
        <f t="shared" si="32"/>
        <v>Wed</v>
      </c>
      <c r="J519" s="49">
        <v>33.5</v>
      </c>
      <c r="K519" s="49">
        <v>34.4</v>
      </c>
      <c r="L519" s="48">
        <f>J519/$R$2</f>
        <v>73.854918076156551</v>
      </c>
      <c r="M519" s="48">
        <f>K519/$R$2</f>
        <v>75.83908005432194</v>
      </c>
      <c r="N519" s="48"/>
      <c r="O519" s="48"/>
    </row>
    <row r="520" spans="1:15">
      <c r="A520" s="44">
        <v>43391</v>
      </c>
      <c r="B520">
        <f t="shared" si="30"/>
        <v>10</v>
      </c>
      <c r="C520">
        <f t="shared" si="31"/>
        <v>2018</v>
      </c>
      <c r="D520">
        <v>12.14</v>
      </c>
      <c r="E520">
        <v>58</v>
      </c>
      <c r="F520">
        <v>6.1470000000000002</v>
      </c>
      <c r="G520">
        <v>2.0074999999999998</v>
      </c>
      <c r="H520" s="53" t="s">
        <v>35</v>
      </c>
      <c r="I520" t="str">
        <f t="shared" si="32"/>
        <v>Thu</v>
      </c>
      <c r="J520" s="52"/>
      <c r="K520" s="52"/>
      <c r="L520" s="51"/>
      <c r="M520" s="51"/>
      <c r="N520" s="51"/>
      <c r="O520" s="51"/>
    </row>
    <row r="521" spans="1:15">
      <c r="A521" s="45">
        <v>43392</v>
      </c>
      <c r="B521">
        <f t="shared" si="30"/>
        <v>10</v>
      </c>
      <c r="C521">
        <f t="shared" si="31"/>
        <v>2018</v>
      </c>
      <c r="D521">
        <v>12.47</v>
      </c>
      <c r="E521">
        <v>60.75</v>
      </c>
      <c r="F521">
        <v>6.1914999999999996</v>
      </c>
      <c r="G521">
        <v>2.0225</v>
      </c>
      <c r="H521" s="53" t="s">
        <v>35</v>
      </c>
      <c r="I521" t="str">
        <f t="shared" si="32"/>
        <v>Fri</v>
      </c>
      <c r="J521" s="49">
        <v>33.5</v>
      </c>
      <c r="K521" s="49">
        <v>34.4</v>
      </c>
      <c r="L521" s="48">
        <f>J521/$R$2</f>
        <v>73.854918076156551</v>
      </c>
      <c r="M521" s="48">
        <f>K521/$R$2</f>
        <v>75.83908005432194</v>
      </c>
      <c r="N521" s="48"/>
      <c r="O521" s="48"/>
    </row>
    <row r="522" spans="1:15">
      <c r="A522" s="44">
        <v>43395</v>
      </c>
      <c r="B522">
        <f t="shared" si="30"/>
        <v>10</v>
      </c>
      <c r="C522">
        <f t="shared" si="31"/>
        <v>2018</v>
      </c>
      <c r="D522">
        <v>12.455</v>
      </c>
      <c r="E522">
        <v>60.75</v>
      </c>
      <c r="F522">
        <v>6.2839999999999998</v>
      </c>
      <c r="G522">
        <v>2.0024999999999999</v>
      </c>
      <c r="H522" s="53" t="s">
        <v>35</v>
      </c>
      <c r="I522" t="str">
        <f t="shared" si="32"/>
        <v>Mon</v>
      </c>
      <c r="J522" s="52"/>
      <c r="K522" s="52"/>
      <c r="L522" s="51"/>
      <c r="M522" s="51"/>
      <c r="N522" s="51"/>
      <c r="O522" s="51"/>
    </row>
    <row r="523" spans="1:15">
      <c r="A523" s="45">
        <v>43396</v>
      </c>
      <c r="B523">
        <f t="shared" si="30"/>
        <v>10</v>
      </c>
      <c r="C523">
        <f t="shared" si="31"/>
        <v>2018</v>
      </c>
      <c r="D523">
        <v>12.33</v>
      </c>
      <c r="E523">
        <v>60.75</v>
      </c>
      <c r="F523">
        <v>6.1675000000000004</v>
      </c>
      <c r="G523">
        <v>1.9970000000000001</v>
      </c>
      <c r="H523" s="53" t="s">
        <v>35</v>
      </c>
      <c r="I523" t="str">
        <f t="shared" si="32"/>
        <v>Tue</v>
      </c>
      <c r="J523" s="49"/>
      <c r="K523" s="49"/>
      <c r="L523" s="48"/>
      <c r="M523" s="48"/>
      <c r="N523" s="48"/>
      <c r="O523" s="48"/>
    </row>
    <row r="524" spans="1:15">
      <c r="A524" s="44">
        <v>43397</v>
      </c>
      <c r="B524">
        <f t="shared" si="30"/>
        <v>10</v>
      </c>
      <c r="C524">
        <f t="shared" si="31"/>
        <v>2018</v>
      </c>
      <c r="D524">
        <v>12.295</v>
      </c>
      <c r="E524">
        <v>60.75</v>
      </c>
      <c r="F524">
        <v>6.2149999999999999</v>
      </c>
      <c r="G524">
        <v>1.9875</v>
      </c>
      <c r="H524" s="53" t="s">
        <v>35</v>
      </c>
      <c r="I524" t="str">
        <f t="shared" si="32"/>
        <v>Wed</v>
      </c>
      <c r="J524" s="52">
        <v>33.5</v>
      </c>
      <c r="K524" s="52">
        <v>34.450000000000003</v>
      </c>
      <c r="L524" s="51">
        <f>J524/$R$2</f>
        <v>73.854918076156551</v>
      </c>
      <c r="M524" s="51">
        <f>K524/$R$2</f>
        <v>75.949311275331141</v>
      </c>
      <c r="N524" s="51"/>
      <c r="O524" s="51"/>
    </row>
    <row r="525" spans="1:15">
      <c r="A525" s="45">
        <v>43398</v>
      </c>
      <c r="B525">
        <f t="shared" si="30"/>
        <v>10</v>
      </c>
      <c r="C525">
        <f t="shared" si="31"/>
        <v>2018</v>
      </c>
      <c r="D525">
        <v>12.135</v>
      </c>
      <c r="E525">
        <v>60.75</v>
      </c>
      <c r="F525">
        <v>6.21</v>
      </c>
      <c r="G525">
        <v>1.9810000000000001</v>
      </c>
      <c r="H525" s="53" t="s">
        <v>35</v>
      </c>
      <c r="I525" t="str">
        <f t="shared" si="32"/>
        <v>Thu</v>
      </c>
      <c r="J525" s="49"/>
      <c r="K525" s="49"/>
      <c r="L525" s="48"/>
      <c r="M525" s="48"/>
      <c r="N525" s="48"/>
      <c r="O525" s="48"/>
    </row>
    <row r="526" spans="1:15">
      <c r="A526" s="44">
        <v>43399</v>
      </c>
      <c r="B526">
        <f t="shared" si="30"/>
        <v>10</v>
      </c>
      <c r="C526">
        <f t="shared" si="31"/>
        <v>2018</v>
      </c>
      <c r="D526">
        <v>11.835000000000001</v>
      </c>
      <c r="E526">
        <v>60.75</v>
      </c>
      <c r="F526">
        <v>6.1589999999999998</v>
      </c>
      <c r="G526">
        <v>1.9610000000000001</v>
      </c>
      <c r="H526" s="53" t="s">
        <v>35</v>
      </c>
      <c r="I526" t="str">
        <f t="shared" si="32"/>
        <v>Fri</v>
      </c>
      <c r="J526" s="52">
        <v>33.5</v>
      </c>
      <c r="K526" s="52">
        <v>34.450000000000003</v>
      </c>
      <c r="L526" s="51">
        <f>J526/$R$2</f>
        <v>73.854918076156551</v>
      </c>
      <c r="M526" s="51">
        <f>K526/$R$2</f>
        <v>75.949311275331141</v>
      </c>
      <c r="N526" s="51"/>
      <c r="O526" s="51"/>
    </row>
    <row r="527" spans="1:15">
      <c r="A527" s="45">
        <v>43402</v>
      </c>
      <c r="B527">
        <f t="shared" si="30"/>
        <v>10</v>
      </c>
      <c r="C527">
        <f t="shared" si="31"/>
        <v>2018</v>
      </c>
      <c r="D527">
        <v>11.725</v>
      </c>
      <c r="E527">
        <v>60</v>
      </c>
      <c r="F527">
        <v>6.26</v>
      </c>
      <c r="G527">
        <v>1.9804999999999999</v>
      </c>
      <c r="H527" s="53" t="s">
        <v>35</v>
      </c>
      <c r="I527" t="str">
        <f t="shared" si="32"/>
        <v>Mon</v>
      </c>
      <c r="J527" s="49"/>
      <c r="K527" s="49"/>
      <c r="L527" s="48"/>
      <c r="M527" s="48"/>
      <c r="N527" s="48"/>
      <c r="O527" s="48"/>
    </row>
    <row r="528" spans="1:15">
      <c r="A528" s="44">
        <v>43403</v>
      </c>
      <c r="B528">
        <f t="shared" si="30"/>
        <v>10</v>
      </c>
      <c r="C528">
        <f t="shared" si="31"/>
        <v>2018</v>
      </c>
      <c r="D528">
        <v>11.7</v>
      </c>
      <c r="E528">
        <v>60</v>
      </c>
      <c r="F528">
        <v>6.1360000000000001</v>
      </c>
      <c r="G528">
        <v>1.952</v>
      </c>
      <c r="H528" s="53" t="s">
        <v>35</v>
      </c>
      <c r="I528" t="str">
        <f t="shared" si="32"/>
        <v>Tue</v>
      </c>
      <c r="J528" s="52"/>
      <c r="K528" s="52"/>
      <c r="L528" s="51"/>
      <c r="M528" s="51"/>
      <c r="N528" s="51"/>
      <c r="O528" s="51"/>
    </row>
    <row r="529" spans="1:15">
      <c r="A529" s="45">
        <v>43404</v>
      </c>
      <c r="B529">
        <f t="shared" si="30"/>
        <v>10</v>
      </c>
      <c r="C529">
        <f t="shared" si="31"/>
        <v>2018</v>
      </c>
      <c r="D529">
        <v>11.625</v>
      </c>
      <c r="E529">
        <v>55</v>
      </c>
      <c r="F529">
        <v>6.0730000000000004</v>
      </c>
      <c r="G529">
        <v>1.946</v>
      </c>
      <c r="H529" s="53" t="s">
        <v>35</v>
      </c>
      <c r="I529" t="str">
        <f t="shared" si="32"/>
        <v>Wed</v>
      </c>
      <c r="J529" s="49">
        <v>33.5</v>
      </c>
      <c r="K529" s="49">
        <v>34.450000000000003</v>
      </c>
      <c r="L529" s="48">
        <f>J529/$R$2</f>
        <v>73.854918076156551</v>
      </c>
      <c r="M529" s="48">
        <f>K529/$R$2</f>
        <v>75.949311275331141</v>
      </c>
      <c r="N529" s="48"/>
      <c r="O529" s="48"/>
    </row>
    <row r="530" spans="1:15">
      <c r="A530" s="44">
        <v>43405</v>
      </c>
      <c r="B530">
        <f t="shared" si="30"/>
        <v>11</v>
      </c>
      <c r="C530">
        <f t="shared" si="31"/>
        <v>2018</v>
      </c>
      <c r="D530">
        <v>11.555</v>
      </c>
      <c r="E530">
        <v>52.75</v>
      </c>
      <c r="F530">
        <v>6.07</v>
      </c>
      <c r="G530">
        <v>1.9610000000000001</v>
      </c>
      <c r="H530" s="53" t="s">
        <v>35</v>
      </c>
      <c r="I530" t="str">
        <f t="shared" si="32"/>
        <v>Thu</v>
      </c>
      <c r="J530" s="52"/>
      <c r="K530" s="52"/>
      <c r="L530" s="51"/>
      <c r="M530" s="51"/>
      <c r="N530" s="51"/>
      <c r="O530" s="51"/>
    </row>
    <row r="531" spans="1:15">
      <c r="A531" s="45">
        <v>43406</v>
      </c>
      <c r="B531">
        <f t="shared" si="30"/>
        <v>11</v>
      </c>
      <c r="C531">
        <f t="shared" si="31"/>
        <v>2018</v>
      </c>
      <c r="D531">
        <v>11.98</v>
      </c>
      <c r="E531">
        <v>45</v>
      </c>
      <c r="F531">
        <v>6.2549999999999999</v>
      </c>
      <c r="G531">
        <v>1.9670000000000001</v>
      </c>
      <c r="H531" s="53" t="s">
        <v>35</v>
      </c>
      <c r="I531" t="str">
        <f t="shared" si="32"/>
        <v>Fri</v>
      </c>
      <c r="J531" s="49">
        <v>33.5</v>
      </c>
      <c r="K531" s="49">
        <v>34.450000000000003</v>
      </c>
      <c r="L531" s="48">
        <f>J531/$R$2</f>
        <v>73.854918076156551</v>
      </c>
      <c r="M531" s="48">
        <f>K531/$R$2</f>
        <v>75.949311275331141</v>
      </c>
      <c r="N531" s="48"/>
      <c r="O531" s="48"/>
    </row>
    <row r="532" spans="1:15">
      <c r="A532" s="44">
        <v>43409</v>
      </c>
      <c r="B532">
        <f t="shared" si="30"/>
        <v>11</v>
      </c>
      <c r="C532">
        <f t="shared" si="31"/>
        <v>2018</v>
      </c>
      <c r="D532">
        <v>11.68</v>
      </c>
      <c r="E532">
        <v>46.75</v>
      </c>
      <c r="F532">
        <v>6.2389999999999999</v>
      </c>
      <c r="G532">
        <v>1.9590000000000001</v>
      </c>
      <c r="H532" s="53" t="s">
        <v>35</v>
      </c>
      <c r="I532" t="str">
        <f t="shared" si="32"/>
        <v>Mon</v>
      </c>
      <c r="J532" s="52"/>
      <c r="K532" s="52"/>
      <c r="L532" s="51"/>
      <c r="M532" s="51"/>
      <c r="N532" s="51"/>
      <c r="O532" s="51"/>
    </row>
    <row r="533" spans="1:15">
      <c r="A533" s="45">
        <v>43410</v>
      </c>
      <c r="B533">
        <f t="shared" si="30"/>
        <v>11</v>
      </c>
      <c r="C533">
        <f t="shared" si="31"/>
        <v>2018</v>
      </c>
      <c r="D533">
        <v>11.82</v>
      </c>
      <c r="E533">
        <v>50.5</v>
      </c>
      <c r="F533">
        <v>6.2050000000000001</v>
      </c>
      <c r="G533">
        <v>1.95</v>
      </c>
      <c r="H533" s="53" t="s">
        <v>35</v>
      </c>
      <c r="I533" t="str">
        <f t="shared" si="32"/>
        <v>Tue</v>
      </c>
      <c r="J533" s="49"/>
      <c r="K533" s="49"/>
      <c r="L533" s="48"/>
      <c r="M533" s="48"/>
      <c r="N533" s="48"/>
      <c r="O533" s="48"/>
    </row>
    <row r="534" spans="1:15">
      <c r="A534" s="44">
        <v>43411</v>
      </c>
      <c r="B534">
        <f t="shared" si="30"/>
        <v>11</v>
      </c>
      <c r="C534">
        <f t="shared" si="31"/>
        <v>2018</v>
      </c>
      <c r="D534">
        <v>11.67</v>
      </c>
      <c r="E534">
        <v>52.5</v>
      </c>
      <c r="F534">
        <v>6.21</v>
      </c>
      <c r="G534">
        <v>1.9515</v>
      </c>
      <c r="H534" s="53" t="s">
        <v>35</v>
      </c>
      <c r="I534" t="str">
        <f t="shared" si="32"/>
        <v>Wed</v>
      </c>
      <c r="J534" s="52">
        <v>33.5</v>
      </c>
      <c r="K534" s="52">
        <v>34.450000000000003</v>
      </c>
      <c r="L534" s="51">
        <f>J534/$R$2</f>
        <v>73.854918076156551</v>
      </c>
      <c r="M534" s="51">
        <f>K534/$R$2</f>
        <v>75.949311275331141</v>
      </c>
      <c r="N534" s="51"/>
      <c r="O534" s="51"/>
    </row>
    <row r="535" spans="1:15">
      <c r="A535" s="45">
        <v>43412</v>
      </c>
      <c r="B535">
        <f t="shared" si="30"/>
        <v>11</v>
      </c>
      <c r="C535">
        <f t="shared" si="31"/>
        <v>2018</v>
      </c>
      <c r="D535">
        <v>11.615</v>
      </c>
      <c r="E535">
        <v>54.5</v>
      </c>
      <c r="F535">
        <v>6.1369999999999996</v>
      </c>
      <c r="G535">
        <v>1.9770000000000001</v>
      </c>
      <c r="H535" s="53" t="s">
        <v>35</v>
      </c>
      <c r="I535" t="str">
        <f t="shared" si="32"/>
        <v>Thu</v>
      </c>
      <c r="J535" s="49"/>
      <c r="K535" s="49"/>
      <c r="L535" s="48"/>
      <c r="M535" s="48"/>
      <c r="N535" s="48"/>
      <c r="O535" s="48"/>
    </row>
    <row r="536" spans="1:15">
      <c r="A536" s="44">
        <v>43413</v>
      </c>
      <c r="B536">
        <f t="shared" si="30"/>
        <v>11</v>
      </c>
      <c r="C536">
        <f t="shared" si="31"/>
        <v>2018</v>
      </c>
      <c r="D536">
        <v>11.47</v>
      </c>
      <c r="E536">
        <v>51</v>
      </c>
      <c r="F536">
        <v>6.0880000000000001</v>
      </c>
      <c r="G536">
        <v>1.9644999999999999</v>
      </c>
      <c r="H536" s="53" t="s">
        <v>35</v>
      </c>
      <c r="I536" t="str">
        <f t="shared" si="32"/>
        <v>Fri</v>
      </c>
      <c r="J536" s="52">
        <v>33.5</v>
      </c>
      <c r="K536" s="52">
        <v>34.450000000000003</v>
      </c>
      <c r="L536" s="51">
        <f>J536/$R$2</f>
        <v>73.854918076156551</v>
      </c>
      <c r="M536" s="51">
        <f>K536/$R$2</f>
        <v>75.949311275331141</v>
      </c>
      <c r="N536" s="51"/>
      <c r="O536" s="51"/>
    </row>
    <row r="537" spans="1:15">
      <c r="A537" s="45">
        <v>43416</v>
      </c>
      <c r="B537">
        <f t="shared" si="30"/>
        <v>11</v>
      </c>
      <c r="C537">
        <f t="shared" si="31"/>
        <v>2018</v>
      </c>
      <c r="D537">
        <v>11.29</v>
      </c>
      <c r="E537">
        <v>50.25</v>
      </c>
      <c r="F537">
        <v>6.0834999999999999</v>
      </c>
      <c r="G537">
        <v>1.9339999999999999</v>
      </c>
      <c r="H537" s="53" t="s">
        <v>35</v>
      </c>
      <c r="I537" t="str">
        <f t="shared" si="32"/>
        <v>Mon</v>
      </c>
      <c r="J537" s="49"/>
      <c r="K537" s="49"/>
      <c r="L537" s="48"/>
      <c r="M537" s="48"/>
      <c r="N537" s="48"/>
      <c r="O537" s="48"/>
    </row>
    <row r="538" spans="1:15">
      <c r="A538" s="44">
        <v>43417</v>
      </c>
      <c r="B538">
        <f t="shared" ref="B538:B553" si="33">MONTH(A538)</f>
        <v>11</v>
      </c>
      <c r="C538">
        <f t="shared" ref="C538:C553" si="34">YEAR(A538)</f>
        <v>2018</v>
      </c>
      <c r="D538" s="20">
        <v>11.37</v>
      </c>
      <c r="E538" s="20">
        <v>51</v>
      </c>
      <c r="F538">
        <v>6.13</v>
      </c>
      <c r="G538">
        <v>1.925</v>
      </c>
      <c r="H538" s="53" t="s">
        <v>35</v>
      </c>
      <c r="I538" t="str">
        <f t="shared" si="32"/>
        <v>Tue</v>
      </c>
      <c r="J538" s="52"/>
      <c r="K538" s="52"/>
      <c r="L538" s="51"/>
      <c r="M538" s="51"/>
      <c r="N538" s="51"/>
      <c r="O538" s="51"/>
    </row>
    <row r="539" spans="1:15">
      <c r="A539" s="45">
        <v>43418</v>
      </c>
      <c r="B539">
        <f t="shared" si="33"/>
        <v>11</v>
      </c>
      <c r="C539">
        <f t="shared" si="34"/>
        <v>2018</v>
      </c>
      <c r="D539" s="20">
        <v>11.225</v>
      </c>
      <c r="E539" s="20">
        <v>55</v>
      </c>
      <c r="F539">
        <v>6.1059999999999999</v>
      </c>
      <c r="G539">
        <v>1.931</v>
      </c>
      <c r="H539" s="53" t="s">
        <v>35</v>
      </c>
      <c r="I539" t="str">
        <f t="shared" si="32"/>
        <v>Wed</v>
      </c>
      <c r="J539" s="49">
        <v>33.5</v>
      </c>
      <c r="K539" s="49">
        <v>34.450000000000003</v>
      </c>
      <c r="L539" s="48">
        <f>J539/$R$2</f>
        <v>73.854918076156551</v>
      </c>
      <c r="M539" s="48">
        <f>K539/$R$2</f>
        <v>75.949311275331141</v>
      </c>
      <c r="N539" s="48"/>
      <c r="O539" s="48"/>
    </row>
    <row r="540" spans="1:15">
      <c r="A540" s="44">
        <v>43419</v>
      </c>
      <c r="B540">
        <f t="shared" si="33"/>
        <v>11</v>
      </c>
      <c r="C540">
        <f t="shared" si="34"/>
        <v>2018</v>
      </c>
      <c r="D540" s="20">
        <v>11.34</v>
      </c>
      <c r="E540" s="20">
        <v>55</v>
      </c>
      <c r="F540">
        <v>6.1879999999999997</v>
      </c>
      <c r="G540">
        <v>1.917</v>
      </c>
      <c r="H540" s="53" t="s">
        <v>35</v>
      </c>
      <c r="I540" t="str">
        <f t="shared" si="32"/>
        <v>Thu</v>
      </c>
      <c r="J540" s="52"/>
      <c r="K540" s="52"/>
      <c r="L540" s="51"/>
      <c r="M540" s="51"/>
      <c r="N540" s="51"/>
      <c r="O540" s="51"/>
    </row>
    <row r="541" spans="1:15">
      <c r="A541" s="44">
        <v>43420</v>
      </c>
      <c r="B541">
        <f t="shared" si="33"/>
        <v>11</v>
      </c>
      <c r="C541">
        <f t="shared" si="34"/>
        <v>2018</v>
      </c>
      <c r="D541" s="20">
        <v>11.28</v>
      </c>
      <c r="E541" s="20">
        <v>55</v>
      </c>
      <c r="F541">
        <v>6.181</v>
      </c>
      <c r="G541">
        <v>1.9139999999999999</v>
      </c>
      <c r="H541" s="53" t="s">
        <v>35</v>
      </c>
      <c r="I541" t="str">
        <f t="shared" si="32"/>
        <v>Fri</v>
      </c>
      <c r="J541" s="49">
        <v>33.5</v>
      </c>
      <c r="K541" s="49">
        <v>34.200000000000003</v>
      </c>
      <c r="L541" s="48">
        <f>J541/$R$2</f>
        <v>73.854918076156551</v>
      </c>
      <c r="M541" s="48">
        <f>K541/$R$2</f>
        <v>75.398155170285193</v>
      </c>
      <c r="N541" s="48"/>
      <c r="O541" s="48"/>
    </row>
    <row r="542" spans="1:15">
      <c r="A542" s="44">
        <v>43423</v>
      </c>
      <c r="B542">
        <f t="shared" si="33"/>
        <v>11</v>
      </c>
      <c r="C542">
        <f t="shared" si="34"/>
        <v>2018</v>
      </c>
      <c r="D542" s="20">
        <v>11.2</v>
      </c>
      <c r="E542" s="20">
        <v>55.25</v>
      </c>
      <c r="F542">
        <v>6.26</v>
      </c>
      <c r="G542">
        <v>1.9179999999999999</v>
      </c>
      <c r="H542" s="53" t="s">
        <v>35</v>
      </c>
      <c r="I542" t="str">
        <f t="shared" si="32"/>
        <v>Mon</v>
      </c>
      <c r="J542" s="52"/>
      <c r="K542" s="52"/>
      <c r="L542" s="51"/>
      <c r="M542" s="51"/>
      <c r="N542" s="51"/>
      <c r="O542" s="51"/>
    </row>
    <row r="543" spans="1:15">
      <c r="A543" s="44">
        <v>43424</v>
      </c>
      <c r="B543">
        <f t="shared" si="33"/>
        <v>11</v>
      </c>
      <c r="C543">
        <f t="shared" si="34"/>
        <v>2018</v>
      </c>
      <c r="D543" s="20">
        <v>11.19</v>
      </c>
      <c r="E543" s="20">
        <v>55.25</v>
      </c>
      <c r="F543">
        <v>6.2619999999999996</v>
      </c>
      <c r="G543">
        <v>1.927</v>
      </c>
      <c r="H543" s="53" t="s">
        <v>35</v>
      </c>
      <c r="I543" t="str">
        <f t="shared" si="32"/>
        <v>Tue</v>
      </c>
      <c r="J543" s="49"/>
      <c r="K543" s="49"/>
      <c r="L543" s="48"/>
      <c r="M543" s="48"/>
      <c r="N543" s="48"/>
      <c r="O543" s="48"/>
    </row>
    <row r="544" spans="1:15">
      <c r="A544" s="44">
        <v>43425</v>
      </c>
      <c r="B544">
        <f t="shared" si="33"/>
        <v>11</v>
      </c>
      <c r="C544">
        <f t="shared" si="34"/>
        <v>2018</v>
      </c>
      <c r="D544" s="20">
        <v>11.085000000000001</v>
      </c>
      <c r="E544" s="20">
        <v>55.25</v>
      </c>
      <c r="F544">
        <v>6.242</v>
      </c>
      <c r="G544">
        <v>1.9450000000000001</v>
      </c>
      <c r="H544" s="53" t="s">
        <v>35</v>
      </c>
      <c r="I544" t="str">
        <f t="shared" si="32"/>
        <v>Wed</v>
      </c>
      <c r="J544" s="52">
        <v>33.25</v>
      </c>
      <c r="K544" s="52">
        <v>33.950000000000003</v>
      </c>
      <c r="L544" s="51">
        <f>J544/$R$2</f>
        <v>73.303761971110603</v>
      </c>
      <c r="M544" s="51">
        <f>K544/$R$2</f>
        <v>74.84699906523926</v>
      </c>
      <c r="N544" s="51"/>
      <c r="O544" s="51"/>
    </row>
    <row r="545" spans="1:15">
      <c r="A545" s="44">
        <v>43426</v>
      </c>
      <c r="B545">
        <f t="shared" si="33"/>
        <v>11</v>
      </c>
      <c r="C545">
        <f t="shared" si="34"/>
        <v>2018</v>
      </c>
      <c r="D545" s="20">
        <v>10.97</v>
      </c>
      <c r="E545" s="20">
        <v>55.25</v>
      </c>
      <c r="F545">
        <v>6.2460000000000004</v>
      </c>
      <c r="G545">
        <v>1.9415</v>
      </c>
      <c r="H545" s="53" t="s">
        <v>35</v>
      </c>
      <c r="I545" t="str">
        <f t="shared" si="32"/>
        <v>Thu</v>
      </c>
      <c r="J545" s="49"/>
      <c r="K545" s="49"/>
      <c r="L545" s="48"/>
      <c r="M545" s="48"/>
      <c r="N545" s="48"/>
      <c r="O545" s="48"/>
    </row>
    <row r="546" spans="1:15">
      <c r="A546" s="44">
        <v>43427</v>
      </c>
      <c r="B546">
        <f t="shared" si="33"/>
        <v>11</v>
      </c>
      <c r="C546">
        <f t="shared" si="34"/>
        <v>2018</v>
      </c>
      <c r="D546" s="20">
        <v>10.71</v>
      </c>
      <c r="E546" s="20">
        <v>55.25</v>
      </c>
      <c r="F546">
        <v>6.21</v>
      </c>
      <c r="G546">
        <v>1.9225000000000001</v>
      </c>
      <c r="H546" s="53" t="s">
        <v>35</v>
      </c>
      <c r="I546" t="str">
        <f t="shared" si="32"/>
        <v>Fri</v>
      </c>
      <c r="J546" s="52">
        <v>33</v>
      </c>
      <c r="K546" s="52">
        <v>33.5</v>
      </c>
      <c r="L546" s="51">
        <f>J546/$R$2</f>
        <v>72.752605866064656</v>
      </c>
      <c r="M546" s="51">
        <f>K546/$R$2</f>
        <v>73.854918076156551</v>
      </c>
      <c r="N546" s="51"/>
      <c r="O546" s="51"/>
    </row>
    <row r="547" spans="1:15">
      <c r="A547" s="44">
        <v>43430</v>
      </c>
      <c r="B547">
        <f t="shared" si="33"/>
        <v>11</v>
      </c>
      <c r="C547">
        <f t="shared" si="34"/>
        <v>2018</v>
      </c>
      <c r="D547" s="20">
        <v>10.77</v>
      </c>
      <c r="E547" s="20">
        <v>55.25</v>
      </c>
      <c r="F547">
        <v>6.2460000000000004</v>
      </c>
      <c r="G547">
        <v>1.92</v>
      </c>
      <c r="H547" s="53" t="s">
        <v>35</v>
      </c>
      <c r="I547" t="str">
        <f t="shared" si="32"/>
        <v>Mon</v>
      </c>
      <c r="J547" s="49"/>
      <c r="K547" s="49"/>
      <c r="L547" s="48"/>
      <c r="M547" s="48"/>
      <c r="N547" s="48"/>
      <c r="O547" s="48"/>
    </row>
    <row r="548" spans="1:15">
      <c r="A548" s="44">
        <v>43431</v>
      </c>
      <c r="B548">
        <f t="shared" si="33"/>
        <v>11</v>
      </c>
      <c r="C548">
        <f t="shared" si="34"/>
        <v>2018</v>
      </c>
      <c r="D548" s="20">
        <v>10.71</v>
      </c>
      <c r="E548" s="20">
        <v>55.25</v>
      </c>
      <c r="F548">
        <v>6.1695000000000002</v>
      </c>
      <c r="G548">
        <v>1.925</v>
      </c>
      <c r="H548" s="53" t="s">
        <v>35</v>
      </c>
      <c r="I548" t="str">
        <f t="shared" si="32"/>
        <v>Tue</v>
      </c>
      <c r="J548" s="52"/>
      <c r="K548" s="52"/>
      <c r="L548" s="51"/>
      <c r="M548" s="51"/>
      <c r="N548" s="51"/>
      <c r="O548" s="51"/>
    </row>
    <row r="549" spans="1:15">
      <c r="A549" s="44">
        <v>43432</v>
      </c>
      <c r="B549">
        <f t="shared" si="33"/>
        <v>11</v>
      </c>
      <c r="C549">
        <f t="shared" si="34"/>
        <v>2018</v>
      </c>
      <c r="D549" s="20">
        <v>10.734999999999999</v>
      </c>
      <c r="E549" s="20">
        <v>55.25</v>
      </c>
      <c r="F549">
        <v>6.1980000000000004</v>
      </c>
      <c r="G549">
        <v>1.9125000000000001</v>
      </c>
      <c r="H549" s="53" t="s">
        <v>35</v>
      </c>
      <c r="I549" t="str">
        <f t="shared" si="32"/>
        <v>Wed</v>
      </c>
      <c r="J549" s="49">
        <v>32.4</v>
      </c>
      <c r="K549" s="49">
        <v>33.35</v>
      </c>
      <c r="L549" s="48">
        <f>J549/$R$2</f>
        <v>71.429831213954387</v>
      </c>
      <c r="M549" s="48">
        <f>K549/$R$2</f>
        <v>73.524224413128977</v>
      </c>
      <c r="N549" s="48"/>
      <c r="O549" s="48"/>
    </row>
    <row r="550" spans="1:15">
      <c r="A550" s="44">
        <v>43433</v>
      </c>
      <c r="B550">
        <f t="shared" si="33"/>
        <v>11</v>
      </c>
      <c r="C550">
        <f t="shared" si="34"/>
        <v>2018</v>
      </c>
      <c r="D550" s="20">
        <v>10.89</v>
      </c>
      <c r="E550" s="20">
        <v>55.25</v>
      </c>
      <c r="F550">
        <v>6.282</v>
      </c>
      <c r="G550">
        <v>1.9330000000000001</v>
      </c>
      <c r="H550" s="53" t="s">
        <v>35</v>
      </c>
      <c r="I550" t="str">
        <f t="shared" si="32"/>
        <v>Thu</v>
      </c>
      <c r="J550" s="52"/>
      <c r="K550" s="52"/>
      <c r="L550" s="51"/>
      <c r="M550" s="51"/>
      <c r="N550" s="51"/>
      <c r="O550" s="51"/>
    </row>
    <row r="551" spans="1:15">
      <c r="A551" s="44">
        <v>43434</v>
      </c>
      <c r="B551">
        <f t="shared" si="33"/>
        <v>11</v>
      </c>
      <c r="C551">
        <f t="shared" si="34"/>
        <v>2018</v>
      </c>
      <c r="D551" s="20">
        <v>11.02</v>
      </c>
      <c r="E551" s="20">
        <v>55.25</v>
      </c>
      <c r="F551">
        <v>6.2380000000000004</v>
      </c>
      <c r="G551">
        <v>1.9350000000000001</v>
      </c>
      <c r="H551" s="53" t="s">
        <v>35</v>
      </c>
      <c r="I551" t="str">
        <f t="shared" si="32"/>
        <v>Fri</v>
      </c>
      <c r="J551" s="49">
        <v>32</v>
      </c>
      <c r="K551" s="49">
        <v>32.6</v>
      </c>
      <c r="L551" s="48">
        <f>J551/$R$2</f>
        <v>70.547981445880879</v>
      </c>
      <c r="M551" s="48">
        <f>K551/$R$2</f>
        <v>71.870756097991148</v>
      </c>
      <c r="N551" s="48"/>
      <c r="O551" s="48"/>
    </row>
    <row r="552" spans="1:15">
      <c r="A552" s="44">
        <v>43437</v>
      </c>
      <c r="B552">
        <f>MONTH(A552)</f>
        <v>12</v>
      </c>
      <c r="C552">
        <f>YEAR(A552)</f>
        <v>2018</v>
      </c>
      <c r="D552" s="20">
        <v>11.2</v>
      </c>
      <c r="E552" s="20">
        <v>55.25</v>
      </c>
      <c r="F552" s="20">
        <v>6.3070000000000004</v>
      </c>
      <c r="G552" s="20">
        <v>1.9824999999999999</v>
      </c>
      <c r="H552" s="53" t="s">
        <v>35</v>
      </c>
      <c r="I552" s="20" t="str">
        <f t="shared" si="32"/>
        <v>Mon</v>
      </c>
      <c r="J552" s="52"/>
      <c r="K552" s="52"/>
      <c r="L552" s="51"/>
      <c r="M552" s="51"/>
      <c r="N552" s="51"/>
      <c r="O552" s="51"/>
    </row>
    <row r="553" spans="1:15">
      <c r="A553" s="44">
        <v>43438</v>
      </c>
      <c r="B553">
        <f t="shared" si="33"/>
        <v>12</v>
      </c>
      <c r="C553">
        <f t="shared" si="34"/>
        <v>2018</v>
      </c>
      <c r="D553" s="20">
        <v>11.265000000000001</v>
      </c>
      <c r="E553" s="20">
        <v>55.25</v>
      </c>
      <c r="F553" s="20">
        <v>6.2779999999999996</v>
      </c>
      <c r="G553" s="20">
        <v>1.9850000000000001</v>
      </c>
      <c r="H553" s="53" t="s">
        <v>35</v>
      </c>
      <c r="I553" t="str">
        <f t="shared" si="32"/>
        <v>Tue</v>
      </c>
      <c r="J553" s="49"/>
      <c r="K553" s="49"/>
      <c r="L553" s="48"/>
      <c r="M553" s="48"/>
      <c r="N553" s="48"/>
      <c r="O553" s="48"/>
    </row>
    <row r="554" spans="1:15">
      <c r="A554" s="44">
        <v>43439</v>
      </c>
      <c r="B554">
        <f t="shared" ref="B554:B562" si="35">MONTH(A554)</f>
        <v>12</v>
      </c>
      <c r="C554">
        <f t="shared" ref="C554:C562" si="36">YEAR(A554)</f>
        <v>2018</v>
      </c>
      <c r="D554" s="20">
        <v>11.02</v>
      </c>
      <c r="E554" s="20">
        <v>55.25</v>
      </c>
      <c r="F554" s="20">
        <v>6.1619999999999999</v>
      </c>
      <c r="G554" s="20">
        <v>1.9664999999999999</v>
      </c>
      <c r="H554" s="53" t="s">
        <v>35</v>
      </c>
      <c r="I554" t="str">
        <f t="shared" si="32"/>
        <v>Wed</v>
      </c>
      <c r="J554" s="52">
        <v>31.8</v>
      </c>
      <c r="K554" s="52">
        <v>32.6</v>
      </c>
      <c r="L554" s="51">
        <f>J554/$R$2</f>
        <v>70.107056561844132</v>
      </c>
      <c r="M554" s="51">
        <f>K554/$R$2</f>
        <v>71.870756097991148</v>
      </c>
      <c r="N554" s="51"/>
      <c r="O554" s="51"/>
    </row>
    <row r="555" spans="1:15">
      <c r="A555" s="44">
        <v>43440</v>
      </c>
      <c r="B555">
        <f t="shared" si="35"/>
        <v>12</v>
      </c>
      <c r="C555">
        <f t="shared" si="36"/>
        <v>2018</v>
      </c>
      <c r="D555" s="20">
        <v>10.855</v>
      </c>
      <c r="E555" s="20">
        <v>55.25</v>
      </c>
      <c r="F555" s="20">
        <v>6.1120000000000001</v>
      </c>
      <c r="G555" s="20">
        <v>1.9450000000000001</v>
      </c>
      <c r="H555" s="53" t="s">
        <v>35</v>
      </c>
      <c r="I555" t="str">
        <f t="shared" si="32"/>
        <v>Thu</v>
      </c>
      <c r="J555" s="49"/>
      <c r="K555" s="49"/>
      <c r="L555" s="48"/>
      <c r="M555" s="48"/>
      <c r="N555" s="48"/>
      <c r="O555" s="48"/>
    </row>
    <row r="556" spans="1:15">
      <c r="A556" s="12">
        <v>43441</v>
      </c>
      <c r="B556">
        <f t="shared" si="35"/>
        <v>12</v>
      </c>
      <c r="C556">
        <f t="shared" si="36"/>
        <v>2018</v>
      </c>
      <c r="D556" s="20">
        <v>10.815</v>
      </c>
      <c r="E556" s="20">
        <v>55.25</v>
      </c>
      <c r="F556" s="20">
        <v>6.173</v>
      </c>
      <c r="G556" s="20">
        <v>1.962</v>
      </c>
      <c r="H556" s="8" t="s">
        <v>35</v>
      </c>
      <c r="I556" s="20" t="str">
        <f t="shared" ref="I556:I562" si="37">TEXT($A556,"ddd")</f>
        <v>Fri</v>
      </c>
      <c r="J556" s="52">
        <v>30.3</v>
      </c>
      <c r="K556" s="52">
        <v>32</v>
      </c>
      <c r="L556" s="51">
        <f>J556/$R$2</f>
        <v>66.80011993156846</v>
      </c>
      <c r="M556" s="51">
        <f>K556/$R$2</f>
        <v>70.547981445880879</v>
      </c>
      <c r="N556" s="51"/>
      <c r="O556" s="51"/>
    </row>
    <row r="557" spans="1:15">
      <c r="A557" s="12">
        <v>43444</v>
      </c>
      <c r="B557">
        <f t="shared" si="35"/>
        <v>12</v>
      </c>
      <c r="C557">
        <f t="shared" si="36"/>
        <v>2018</v>
      </c>
      <c r="D557" s="20">
        <v>10.74</v>
      </c>
      <c r="E557" s="20">
        <v>55.25</v>
      </c>
      <c r="F557" s="20">
        <v>6.1120000000000001</v>
      </c>
      <c r="G557" s="20">
        <v>1.9510000000000001</v>
      </c>
      <c r="H557" s="8" t="s">
        <v>35</v>
      </c>
      <c r="I557" s="20" t="str">
        <f t="shared" si="37"/>
        <v>Mon</v>
      </c>
      <c r="J557" s="48"/>
      <c r="K557" s="49"/>
      <c r="L557" s="48"/>
      <c r="M557" s="48"/>
      <c r="N557" s="48"/>
      <c r="O557" s="48"/>
    </row>
    <row r="558" spans="1:15">
      <c r="A558" s="12">
        <v>43445</v>
      </c>
      <c r="B558">
        <f t="shared" si="35"/>
        <v>12</v>
      </c>
      <c r="C558">
        <f t="shared" si="36"/>
        <v>2018</v>
      </c>
      <c r="D558" s="20">
        <v>10.765000000000001</v>
      </c>
      <c r="E558" s="20">
        <v>55.25</v>
      </c>
      <c r="F558" s="20">
        <v>6.1630000000000003</v>
      </c>
      <c r="G558" s="20">
        <v>1.9495</v>
      </c>
      <c r="H558" s="8" t="s">
        <v>35</v>
      </c>
      <c r="I558" s="20" t="str">
        <f t="shared" si="37"/>
        <v>Tue</v>
      </c>
      <c r="J558" s="51"/>
      <c r="K558" s="52"/>
      <c r="L558" s="51"/>
      <c r="M558" s="51"/>
      <c r="N558" s="51"/>
      <c r="O558" s="51"/>
    </row>
    <row r="559" spans="1:15">
      <c r="A559" s="12">
        <v>43446</v>
      </c>
      <c r="B559">
        <f t="shared" si="35"/>
        <v>12</v>
      </c>
      <c r="C559">
        <f t="shared" si="36"/>
        <v>2018</v>
      </c>
      <c r="D559" s="20">
        <v>10.72</v>
      </c>
      <c r="E559" s="20">
        <v>55.25</v>
      </c>
      <c r="F559" s="20">
        <v>6.1509999999999998</v>
      </c>
      <c r="G559" s="20">
        <v>1.9279999999999999</v>
      </c>
      <c r="H559" s="8" t="s">
        <v>35</v>
      </c>
      <c r="I559" s="20" t="str">
        <f t="shared" si="37"/>
        <v>Wed</v>
      </c>
      <c r="J559" s="49">
        <v>29.8</v>
      </c>
      <c r="K559" s="49">
        <v>31.5</v>
      </c>
      <c r="L559" s="48">
        <f>J559/$R$2</f>
        <v>65.697807721476565</v>
      </c>
      <c r="M559" s="48">
        <f>K559/$R$2</f>
        <v>69.445669235788998</v>
      </c>
      <c r="N559" s="48"/>
      <c r="O559" s="48"/>
    </row>
    <row r="560" spans="1:15">
      <c r="A560" s="12">
        <v>43447</v>
      </c>
      <c r="B560">
        <f t="shared" si="35"/>
        <v>12</v>
      </c>
      <c r="C560">
        <f t="shared" si="36"/>
        <v>2018</v>
      </c>
      <c r="D560" s="20">
        <v>10.8</v>
      </c>
      <c r="E560" s="20">
        <v>55.25</v>
      </c>
      <c r="F560" s="20">
        <v>6.1959999999999997</v>
      </c>
      <c r="G560" s="20">
        <v>1.9239999999999999</v>
      </c>
      <c r="H560" s="8" t="s">
        <v>35</v>
      </c>
      <c r="I560" s="20" t="str">
        <f t="shared" si="37"/>
        <v>Thu</v>
      </c>
      <c r="J560" s="51"/>
      <c r="K560" s="52"/>
      <c r="L560" s="51"/>
      <c r="M560" s="51"/>
      <c r="N560" s="51"/>
      <c r="O560" s="51"/>
    </row>
    <row r="561" spans="1:23">
      <c r="A561" s="12">
        <v>43448</v>
      </c>
      <c r="B561">
        <f t="shared" si="35"/>
        <v>12</v>
      </c>
      <c r="C561">
        <f t="shared" si="36"/>
        <v>2018</v>
      </c>
      <c r="D561" s="20">
        <v>10.74</v>
      </c>
      <c r="E561" s="20">
        <v>55.25</v>
      </c>
      <c r="F561" s="20">
        <v>6.1040000000000001</v>
      </c>
      <c r="G561" s="20">
        <v>1.9079999999999999</v>
      </c>
      <c r="H561" s="8" t="s">
        <v>35</v>
      </c>
      <c r="I561" s="20" t="str">
        <f t="shared" si="37"/>
        <v>Fri</v>
      </c>
      <c r="J561" s="49">
        <v>28.5</v>
      </c>
      <c r="K561" s="49">
        <v>30.5</v>
      </c>
      <c r="L561" s="48">
        <f>J561/$R$2</f>
        <v>62.831795975237661</v>
      </c>
      <c r="M561" s="48">
        <f>K561/$R$2</f>
        <v>67.241044815605221</v>
      </c>
      <c r="N561" s="48"/>
      <c r="O561" s="48"/>
    </row>
    <row r="562" spans="1:23">
      <c r="A562" s="12">
        <v>43451</v>
      </c>
      <c r="B562">
        <f t="shared" si="35"/>
        <v>12</v>
      </c>
      <c r="C562">
        <f t="shared" si="36"/>
        <v>2018</v>
      </c>
      <c r="D562" s="20">
        <v>10.935</v>
      </c>
      <c r="E562" s="20">
        <v>52</v>
      </c>
      <c r="F562" s="20">
        <v>6.0955000000000004</v>
      </c>
      <c r="G562" s="20">
        <v>1.9375</v>
      </c>
      <c r="H562" s="8" t="s">
        <v>35</v>
      </c>
      <c r="I562" s="20" t="str">
        <f t="shared" si="37"/>
        <v>Mon</v>
      </c>
      <c r="J562" s="51"/>
      <c r="K562" s="52"/>
      <c r="L562" s="51"/>
      <c r="M562" s="51"/>
      <c r="N562" s="51"/>
      <c r="O562" s="51"/>
    </row>
    <row r="563" spans="1:23">
      <c r="A563" s="12">
        <v>43452</v>
      </c>
      <c r="B563">
        <f t="shared" ref="B563:B573" si="38">MONTH(A563)</f>
        <v>12</v>
      </c>
      <c r="C563">
        <f t="shared" ref="C563:C573" si="39">YEAR(A563)</f>
        <v>2018</v>
      </c>
      <c r="D563" s="20">
        <v>10.885</v>
      </c>
      <c r="E563" s="20">
        <v>58</v>
      </c>
      <c r="F563" s="20">
        <v>6.0430000000000001</v>
      </c>
      <c r="G563" s="20">
        <v>1.94</v>
      </c>
      <c r="H563" s="8" t="s">
        <v>35</v>
      </c>
      <c r="I563" s="20" t="str">
        <f t="shared" ref="I563:I573" si="40">TEXT($A563,"ddd")</f>
        <v>Tue</v>
      </c>
      <c r="J563" s="49"/>
      <c r="K563" s="49"/>
      <c r="L563" s="48"/>
      <c r="M563" s="48"/>
      <c r="N563" s="48"/>
      <c r="O563" s="48"/>
    </row>
    <row r="564" spans="1:23">
      <c r="A564" s="12">
        <v>43453</v>
      </c>
      <c r="B564">
        <f t="shared" si="38"/>
        <v>12</v>
      </c>
      <c r="C564">
        <f t="shared" si="39"/>
        <v>2018</v>
      </c>
      <c r="D564" s="20">
        <v>10.775</v>
      </c>
      <c r="E564" s="20">
        <v>56</v>
      </c>
      <c r="F564" s="20">
        <v>5.9870000000000001</v>
      </c>
      <c r="G564" s="20">
        <v>1.9279999999999999</v>
      </c>
      <c r="H564" s="8" t="s">
        <v>35</v>
      </c>
      <c r="I564" s="20" t="str">
        <f t="shared" si="40"/>
        <v>Wed</v>
      </c>
      <c r="J564" s="52">
        <v>27.5</v>
      </c>
      <c r="K564" s="52">
        <v>29.5</v>
      </c>
      <c r="L564" s="51">
        <f>J564/$R$2</f>
        <v>60.627171555053884</v>
      </c>
      <c r="M564" s="51">
        <f>K564/$R$2</f>
        <v>65.03642039542143</v>
      </c>
      <c r="N564" s="51"/>
      <c r="O564" s="51"/>
    </row>
    <row r="565" spans="1:23">
      <c r="A565" s="12">
        <v>43454</v>
      </c>
      <c r="B565">
        <f t="shared" si="38"/>
        <v>12</v>
      </c>
      <c r="C565">
        <f t="shared" si="39"/>
        <v>2018</v>
      </c>
      <c r="D565" s="20">
        <v>10.885</v>
      </c>
      <c r="E565" s="20">
        <v>55</v>
      </c>
      <c r="F565" s="20">
        <v>6.0149999999999997</v>
      </c>
      <c r="G565" s="20">
        <v>1.9235</v>
      </c>
      <c r="H565" s="8" t="s">
        <v>35</v>
      </c>
      <c r="I565" s="20" t="str">
        <f t="shared" si="40"/>
        <v>Thu</v>
      </c>
      <c r="J565" s="49"/>
      <c r="K565" s="49"/>
      <c r="L565" s="48"/>
      <c r="M565" s="48"/>
      <c r="N565" s="48"/>
      <c r="O565" s="48"/>
    </row>
    <row r="566" spans="1:23">
      <c r="A566" s="12">
        <v>43455</v>
      </c>
      <c r="B566">
        <f t="shared" si="38"/>
        <v>12</v>
      </c>
      <c r="C566">
        <f t="shared" si="39"/>
        <v>2018</v>
      </c>
      <c r="D566" s="20">
        <v>10.785</v>
      </c>
      <c r="E566" s="20">
        <v>55</v>
      </c>
      <c r="F566" s="20">
        <v>5.9870000000000001</v>
      </c>
      <c r="G566" s="20">
        <v>1.92</v>
      </c>
      <c r="H566" s="8" t="s">
        <v>35</v>
      </c>
      <c r="I566" s="20" t="str">
        <f t="shared" si="40"/>
        <v>Fri</v>
      </c>
      <c r="J566" s="52">
        <v>26.5</v>
      </c>
      <c r="K566" s="52">
        <v>28</v>
      </c>
      <c r="L566" s="51">
        <f>J566/$R$2</f>
        <v>58.422547134870101</v>
      </c>
      <c r="M566" s="51">
        <f>K566/$R$2</f>
        <v>61.729483765145773</v>
      </c>
      <c r="N566" s="51"/>
      <c r="O566" s="51"/>
    </row>
    <row r="567" spans="1:23">
      <c r="A567" s="12">
        <v>43458</v>
      </c>
      <c r="B567">
        <f t="shared" si="38"/>
        <v>12</v>
      </c>
      <c r="C567">
        <f t="shared" si="39"/>
        <v>2018</v>
      </c>
      <c r="D567" s="20">
        <v>10.8</v>
      </c>
      <c r="E567" s="20">
        <v>55.5</v>
      </c>
      <c r="F567" s="20">
        <v>5.9314999999999998</v>
      </c>
      <c r="G567" s="20">
        <v>1.8985000000000001</v>
      </c>
      <c r="H567" s="8" t="s">
        <v>35</v>
      </c>
      <c r="I567" s="20" t="str">
        <f t="shared" si="40"/>
        <v>Mon</v>
      </c>
      <c r="J567" s="49"/>
      <c r="K567" s="49"/>
      <c r="L567" s="48"/>
      <c r="M567" s="48"/>
      <c r="N567" s="48"/>
      <c r="O567" s="48"/>
    </row>
    <row r="568" spans="1:23">
      <c r="A568" s="12">
        <v>43460</v>
      </c>
      <c r="B568">
        <f>MONTH(A568)</f>
        <v>12</v>
      </c>
      <c r="C568">
        <f>YEAR(A568)</f>
        <v>2018</v>
      </c>
      <c r="D568" s="8"/>
      <c r="E568" s="8"/>
      <c r="F568" s="8"/>
      <c r="G568" s="8"/>
      <c r="H568" s="8" t="s">
        <v>35</v>
      </c>
      <c r="I568" s="20" t="str">
        <f>TEXT($A568,"ddd")</f>
        <v>Wed</v>
      </c>
      <c r="J568" s="52">
        <v>26.5</v>
      </c>
      <c r="K568" s="52">
        <v>28</v>
      </c>
      <c r="L568" s="51">
        <f>J568/$R$2</f>
        <v>58.422547134870101</v>
      </c>
      <c r="M568" s="51">
        <f>K568/$R$2</f>
        <v>61.729483765145773</v>
      </c>
      <c r="N568" s="51"/>
      <c r="O568" s="51"/>
    </row>
    <row r="569" spans="1:23">
      <c r="A569" s="12">
        <v>43461</v>
      </c>
      <c r="B569">
        <f t="shared" si="38"/>
        <v>12</v>
      </c>
      <c r="C569">
        <f t="shared" si="39"/>
        <v>2018</v>
      </c>
      <c r="D569" s="20">
        <v>10.65</v>
      </c>
      <c r="E569" s="20">
        <v>55.5</v>
      </c>
      <c r="F569" s="20">
        <v>5.99</v>
      </c>
      <c r="G569" s="20">
        <v>1.8979999999999999</v>
      </c>
      <c r="H569" s="8" t="s">
        <v>35</v>
      </c>
      <c r="I569" s="20" t="str">
        <f t="shared" si="40"/>
        <v>Thu</v>
      </c>
      <c r="J569" s="49"/>
      <c r="K569" s="49"/>
      <c r="L569" s="48"/>
      <c r="M569" s="48"/>
      <c r="N569" s="48"/>
      <c r="O569" s="48"/>
    </row>
    <row r="570" spans="1:23">
      <c r="A570" s="12">
        <v>43462</v>
      </c>
      <c r="B570">
        <f t="shared" si="38"/>
        <v>12</v>
      </c>
      <c r="C570">
        <f t="shared" si="39"/>
        <v>2018</v>
      </c>
      <c r="D570" s="20">
        <v>10.67</v>
      </c>
      <c r="E570" s="20">
        <v>55.5</v>
      </c>
      <c r="F570" s="20">
        <v>6.0179999999999998</v>
      </c>
      <c r="G570" s="20">
        <v>1.881</v>
      </c>
      <c r="H570" s="8" t="s">
        <v>35</v>
      </c>
      <c r="I570" s="20" t="str">
        <f t="shared" si="40"/>
        <v>Fri</v>
      </c>
      <c r="J570" s="52">
        <v>26.5</v>
      </c>
      <c r="K570" s="52">
        <v>28</v>
      </c>
      <c r="L570" s="51">
        <f>J570/$R$2</f>
        <v>58.422547134870101</v>
      </c>
      <c r="M570" s="51">
        <f>K570/$R$2</f>
        <v>61.729483765145773</v>
      </c>
      <c r="N570" s="51"/>
      <c r="O570" s="51"/>
    </row>
    <row r="571" spans="1:23">
      <c r="A571" s="12">
        <v>43465</v>
      </c>
      <c r="B571">
        <f t="shared" si="38"/>
        <v>12</v>
      </c>
      <c r="C571">
        <f t="shared" si="39"/>
        <v>2018</v>
      </c>
      <c r="D571" s="20">
        <v>10.595000000000001</v>
      </c>
      <c r="E571" s="20">
        <v>55.5</v>
      </c>
      <c r="F571" s="20">
        <v>5.9649999999999999</v>
      </c>
      <c r="G571" s="20">
        <v>1.8694999999999999</v>
      </c>
      <c r="H571" s="8" t="s">
        <v>35</v>
      </c>
      <c r="I571" s="20" t="str">
        <f t="shared" si="40"/>
        <v>Mon</v>
      </c>
      <c r="J571" s="49"/>
      <c r="K571" s="49"/>
      <c r="L571" s="48"/>
      <c r="M571" s="48"/>
      <c r="N571" s="48"/>
      <c r="O571" s="48"/>
    </row>
    <row r="572" spans="1:23">
      <c r="A572" s="12">
        <v>43467</v>
      </c>
      <c r="B572">
        <f t="shared" si="38"/>
        <v>1</v>
      </c>
      <c r="C572">
        <f t="shared" si="39"/>
        <v>2019</v>
      </c>
      <c r="D572" s="20">
        <v>10.44</v>
      </c>
      <c r="E572" s="20">
        <v>41.5</v>
      </c>
      <c r="F572" s="20">
        <v>5.8390000000000004</v>
      </c>
      <c r="G572" s="20">
        <v>1.8580000000000001</v>
      </c>
      <c r="H572" s="8" t="s">
        <v>35</v>
      </c>
      <c r="I572" s="20" t="str">
        <f t="shared" si="40"/>
        <v>Wed</v>
      </c>
      <c r="J572" s="52"/>
      <c r="K572" s="52"/>
      <c r="L572" s="51"/>
      <c r="M572" s="51"/>
      <c r="N572" s="51"/>
      <c r="O572" s="51"/>
      <c r="R572" s="13"/>
      <c r="W572" s="13"/>
    </row>
    <row r="573" spans="1:23">
      <c r="A573" s="12">
        <v>43468</v>
      </c>
      <c r="B573">
        <f t="shared" si="38"/>
        <v>1</v>
      </c>
      <c r="C573">
        <f t="shared" si="39"/>
        <v>2019</v>
      </c>
      <c r="D573" s="20">
        <v>10.715</v>
      </c>
      <c r="E573" s="20">
        <v>47</v>
      </c>
      <c r="F573" s="20">
        <v>5.8109999999999999</v>
      </c>
      <c r="G573" s="20">
        <v>1.8254999999999999</v>
      </c>
      <c r="H573" s="8" t="s">
        <v>35</v>
      </c>
      <c r="I573" s="20" t="str">
        <f t="shared" si="40"/>
        <v>Thu</v>
      </c>
      <c r="J573" s="49"/>
      <c r="K573" s="49"/>
      <c r="L573" s="48"/>
      <c r="M573" s="48"/>
      <c r="N573" s="48"/>
      <c r="O573" s="48"/>
      <c r="R573" s="13"/>
      <c r="W573" s="13"/>
    </row>
    <row r="574" spans="1:23">
      <c r="A574" s="12">
        <v>43469</v>
      </c>
      <c r="B574">
        <f t="shared" ref="B574:B588" si="41">MONTH(A574)</f>
        <v>1</v>
      </c>
      <c r="C574">
        <f t="shared" ref="C574:C588" si="42">YEAR(A574)</f>
        <v>2019</v>
      </c>
      <c r="D574" s="20">
        <v>10.92</v>
      </c>
      <c r="E574" s="20">
        <v>45</v>
      </c>
      <c r="F574" s="20">
        <v>5.84</v>
      </c>
      <c r="G574" s="20">
        <v>1.879</v>
      </c>
      <c r="H574" s="8" t="s">
        <v>35</v>
      </c>
      <c r="I574" s="20" t="str">
        <f t="shared" ref="I574:I588" si="43">TEXT($A574,"ddd")</f>
        <v>Fri</v>
      </c>
      <c r="J574" s="52">
        <v>25.75</v>
      </c>
      <c r="K574" s="52">
        <v>27.25</v>
      </c>
      <c r="L574" s="51">
        <f>J574/$R$2</f>
        <v>56.769078819732272</v>
      </c>
      <c r="M574" s="51">
        <f>K574/$R$2</f>
        <v>60.076015450007937</v>
      </c>
      <c r="N574" s="51"/>
      <c r="O574" s="51"/>
      <c r="R574" s="13"/>
      <c r="W574" s="13"/>
    </row>
    <row r="575" spans="1:23">
      <c r="A575" s="12">
        <v>43472</v>
      </c>
      <c r="B575">
        <f t="shared" si="41"/>
        <v>1</v>
      </c>
      <c r="C575">
        <f t="shared" si="42"/>
        <v>2019</v>
      </c>
      <c r="D575" s="20">
        <v>11.04</v>
      </c>
      <c r="E575" s="20">
        <v>45</v>
      </c>
      <c r="F575" s="20">
        <v>5.8895</v>
      </c>
      <c r="G575" s="20">
        <v>1.8580000000000001</v>
      </c>
      <c r="H575" s="8" t="s">
        <v>35</v>
      </c>
      <c r="I575" s="20" t="str">
        <f t="shared" si="43"/>
        <v>Mon</v>
      </c>
      <c r="J575" s="49"/>
      <c r="K575" s="49"/>
      <c r="L575" s="48"/>
      <c r="M575" s="48"/>
      <c r="N575" s="48"/>
      <c r="O575" s="48"/>
      <c r="R575" s="13"/>
      <c r="W575" s="13"/>
    </row>
    <row r="576" spans="1:23">
      <c r="A576" s="12">
        <v>43473</v>
      </c>
      <c r="B576">
        <f t="shared" si="41"/>
        <v>1</v>
      </c>
      <c r="C576">
        <f t="shared" si="42"/>
        <v>2019</v>
      </c>
      <c r="D576" s="20">
        <v>11.055</v>
      </c>
      <c r="E576" s="20">
        <v>44</v>
      </c>
      <c r="F576" s="20">
        <v>5.9044999999999996</v>
      </c>
      <c r="G576" s="20">
        <v>1.837</v>
      </c>
      <c r="H576" s="8" t="s">
        <v>35</v>
      </c>
      <c r="I576" s="20" t="str">
        <f t="shared" si="43"/>
        <v>Tue</v>
      </c>
      <c r="J576" s="52"/>
      <c r="K576" s="52"/>
      <c r="L576" s="51"/>
      <c r="M576" s="51"/>
      <c r="N576" s="51"/>
      <c r="O576" s="51"/>
      <c r="R576" s="13"/>
      <c r="W576" s="13"/>
    </row>
    <row r="577" spans="1:23">
      <c r="A577" s="12">
        <v>43474</v>
      </c>
      <c r="B577">
        <f t="shared" si="41"/>
        <v>1</v>
      </c>
      <c r="C577">
        <f t="shared" si="42"/>
        <v>2019</v>
      </c>
      <c r="D577" s="20">
        <v>11.205</v>
      </c>
      <c r="E577" s="20">
        <v>42</v>
      </c>
      <c r="F577" s="20">
        <v>5.9640000000000004</v>
      </c>
      <c r="G577" s="20">
        <v>1.8420000000000001</v>
      </c>
      <c r="H577" s="8" t="s">
        <v>35</v>
      </c>
      <c r="I577" s="20" t="str">
        <f t="shared" si="43"/>
        <v>Wed</v>
      </c>
      <c r="J577" s="49">
        <v>24.75</v>
      </c>
      <c r="K577" s="49">
        <v>26.25</v>
      </c>
      <c r="L577" s="48">
        <f>J577/$R$2</f>
        <v>54.564454399548495</v>
      </c>
      <c r="M577" s="48">
        <f>K577/$R$2</f>
        <v>57.87139102982416</v>
      </c>
      <c r="N577" s="48"/>
      <c r="O577" s="48"/>
      <c r="R577" s="13"/>
      <c r="W577" s="13"/>
    </row>
    <row r="578" spans="1:23">
      <c r="A578" s="118">
        <v>43475</v>
      </c>
      <c r="B578">
        <f t="shared" si="41"/>
        <v>1</v>
      </c>
      <c r="C578">
        <f t="shared" si="42"/>
        <v>2019</v>
      </c>
      <c r="D578">
        <v>11.225</v>
      </c>
      <c r="E578">
        <v>42</v>
      </c>
      <c r="F578">
        <v>5.9085000000000001</v>
      </c>
      <c r="G578">
        <v>1.8440000000000001</v>
      </c>
      <c r="H578" s="8" t="s">
        <v>35</v>
      </c>
      <c r="I578" s="20" t="str">
        <f t="shared" si="43"/>
        <v>Thu</v>
      </c>
      <c r="J578" s="52"/>
      <c r="K578" s="52"/>
      <c r="L578" s="51"/>
      <c r="M578" s="51"/>
      <c r="N578" s="51"/>
      <c r="O578" s="51"/>
      <c r="R578" s="13"/>
      <c r="W578" s="13"/>
    </row>
    <row r="579" spans="1:23">
      <c r="A579" s="118">
        <v>43476</v>
      </c>
      <c r="B579">
        <f t="shared" si="41"/>
        <v>1</v>
      </c>
      <c r="C579">
        <f t="shared" si="42"/>
        <v>2019</v>
      </c>
      <c r="D579">
        <v>11.4</v>
      </c>
      <c r="E579">
        <v>42</v>
      </c>
      <c r="F579">
        <v>5.9264999999999999</v>
      </c>
      <c r="G579">
        <v>1.8160000000000001</v>
      </c>
      <c r="H579" s="8" t="s">
        <v>35</v>
      </c>
      <c r="I579" s="20" t="str">
        <f t="shared" si="43"/>
        <v>Fri</v>
      </c>
      <c r="J579" s="49">
        <v>23.5</v>
      </c>
      <c r="K579" s="49">
        <v>25.25</v>
      </c>
      <c r="L579" s="48">
        <f>J579/$R$2</f>
        <v>51.808673874318771</v>
      </c>
      <c r="M579" s="48">
        <f>K579/$R$2</f>
        <v>55.666766609640383</v>
      </c>
      <c r="N579" s="48"/>
      <c r="O579" s="48"/>
      <c r="R579" s="13"/>
      <c r="W579" s="13"/>
    </row>
    <row r="580" spans="1:23">
      <c r="A580" s="118">
        <v>43479</v>
      </c>
      <c r="B580">
        <f t="shared" si="41"/>
        <v>1</v>
      </c>
      <c r="C580">
        <f t="shared" si="42"/>
        <v>2019</v>
      </c>
      <c r="D580">
        <v>11.42</v>
      </c>
      <c r="E580">
        <v>40</v>
      </c>
      <c r="F580">
        <v>5.8609999999999998</v>
      </c>
      <c r="G580">
        <v>1.7755000000000001</v>
      </c>
      <c r="H580" s="8" t="s">
        <v>35</v>
      </c>
      <c r="I580" s="20" t="str">
        <f t="shared" si="43"/>
        <v>Mon</v>
      </c>
      <c r="J580" s="52"/>
      <c r="K580" s="52"/>
      <c r="L580" s="51"/>
      <c r="M580" s="51"/>
      <c r="N580" s="51"/>
      <c r="O580" s="51"/>
      <c r="R580" s="13"/>
      <c r="W580" s="13"/>
    </row>
    <row r="581" spans="1:23">
      <c r="A581" s="118">
        <v>43480</v>
      </c>
      <c r="B581">
        <f t="shared" si="41"/>
        <v>1</v>
      </c>
      <c r="C581">
        <f t="shared" si="42"/>
        <v>2019</v>
      </c>
      <c r="D581">
        <v>11.43</v>
      </c>
      <c r="E581">
        <v>39</v>
      </c>
      <c r="F581">
        <v>5.8819999999999997</v>
      </c>
      <c r="G581">
        <v>1.8105</v>
      </c>
      <c r="H581" s="8" t="s">
        <v>35</v>
      </c>
      <c r="I581" s="20" t="str">
        <f t="shared" si="43"/>
        <v>Tue</v>
      </c>
      <c r="J581" s="49"/>
      <c r="K581" s="49"/>
      <c r="L581" s="48"/>
      <c r="M581" s="48"/>
      <c r="N581" s="48"/>
      <c r="O581" s="48"/>
      <c r="R581" s="13"/>
      <c r="W581" s="13"/>
    </row>
    <row r="582" spans="1:23">
      <c r="A582" s="118">
        <v>43481</v>
      </c>
      <c r="B582">
        <f t="shared" si="41"/>
        <v>1</v>
      </c>
      <c r="C582">
        <f t="shared" si="42"/>
        <v>2019</v>
      </c>
      <c r="D582">
        <v>11.58</v>
      </c>
      <c r="E582">
        <v>38</v>
      </c>
      <c r="F582">
        <v>5.9109999999999996</v>
      </c>
      <c r="G582">
        <v>1.8394999999999999</v>
      </c>
      <c r="H582" s="8" t="s">
        <v>35</v>
      </c>
      <c r="I582" s="20" t="str">
        <f t="shared" si="43"/>
        <v>Wed</v>
      </c>
      <c r="J582" s="52">
        <v>22.5</v>
      </c>
      <c r="K582" s="52">
        <v>24.55</v>
      </c>
      <c r="L582" s="51">
        <f>J582/$R$2</f>
        <v>49.604049454134994</v>
      </c>
      <c r="M582" s="51">
        <f>K582/$R$2</f>
        <v>54.123529515511741</v>
      </c>
      <c r="N582" s="51"/>
      <c r="O582" s="51"/>
      <c r="R582" s="13"/>
    </row>
    <row r="583" spans="1:23">
      <c r="A583" s="118">
        <v>43482</v>
      </c>
      <c r="B583">
        <f t="shared" si="41"/>
        <v>1</v>
      </c>
      <c r="C583">
        <f t="shared" si="42"/>
        <v>2019</v>
      </c>
      <c r="D583">
        <v>11.45</v>
      </c>
      <c r="E583">
        <v>38</v>
      </c>
      <c r="F583">
        <v>5.9329999999999998</v>
      </c>
      <c r="G583">
        <v>1.804</v>
      </c>
      <c r="H583" s="8" t="s">
        <v>35</v>
      </c>
      <c r="I583" s="20" t="str">
        <f t="shared" si="43"/>
        <v>Thu</v>
      </c>
      <c r="J583" s="49"/>
      <c r="K583" s="49"/>
      <c r="L583" s="48"/>
      <c r="M583" s="48"/>
      <c r="N583" s="48"/>
      <c r="O583" s="48"/>
      <c r="R583" s="13"/>
    </row>
    <row r="584" spans="1:23">
      <c r="A584" s="118">
        <v>43483</v>
      </c>
      <c r="B584">
        <f t="shared" si="41"/>
        <v>1</v>
      </c>
      <c r="C584">
        <f t="shared" si="42"/>
        <v>2019</v>
      </c>
      <c r="D584">
        <v>11.61</v>
      </c>
      <c r="E584">
        <v>38</v>
      </c>
      <c r="F584">
        <v>6.0220000000000002</v>
      </c>
      <c r="G584">
        <v>1.851</v>
      </c>
      <c r="H584" s="8" t="s">
        <v>35</v>
      </c>
      <c r="I584" s="20" t="str">
        <f t="shared" si="43"/>
        <v>Fri</v>
      </c>
      <c r="J584" s="52">
        <v>21</v>
      </c>
      <c r="K584" s="52">
        <v>22.5</v>
      </c>
      <c r="L584" s="51">
        <f>J584/$R$2</f>
        <v>46.297112823859329</v>
      </c>
      <c r="M584" s="51">
        <f>K584/$R$2</f>
        <v>49.604049454134994</v>
      </c>
      <c r="N584" s="51"/>
      <c r="O584" s="51"/>
      <c r="R584" s="13"/>
    </row>
    <row r="585" spans="1:23">
      <c r="A585" s="12">
        <v>43486</v>
      </c>
      <c r="B585">
        <f t="shared" si="41"/>
        <v>1</v>
      </c>
      <c r="C585">
        <f t="shared" si="42"/>
        <v>2019</v>
      </c>
      <c r="D585">
        <v>11.67</v>
      </c>
      <c r="E585">
        <v>38</v>
      </c>
      <c r="F585">
        <v>5.9515000000000002</v>
      </c>
      <c r="G585">
        <v>1.8425</v>
      </c>
      <c r="H585" s="8" t="s">
        <v>35</v>
      </c>
      <c r="I585" s="20" t="str">
        <f t="shared" si="43"/>
        <v>Mon</v>
      </c>
      <c r="J585" s="49"/>
      <c r="K585" s="49"/>
      <c r="L585" s="48"/>
      <c r="M585" s="48"/>
      <c r="N585" s="48"/>
      <c r="O585" s="48"/>
      <c r="R585" s="13"/>
    </row>
    <row r="586" spans="1:23">
      <c r="A586" s="12">
        <v>43487</v>
      </c>
      <c r="B586">
        <f t="shared" si="41"/>
        <v>1</v>
      </c>
      <c r="C586">
        <f t="shared" si="42"/>
        <v>2019</v>
      </c>
      <c r="D586">
        <v>11.615</v>
      </c>
      <c r="E586">
        <v>36</v>
      </c>
      <c r="F586">
        <v>5.9264999999999999</v>
      </c>
      <c r="G586">
        <v>1.8674999999999999</v>
      </c>
      <c r="H586" s="8" t="s">
        <v>35</v>
      </c>
      <c r="I586" s="20" t="str">
        <f t="shared" si="43"/>
        <v>Tue</v>
      </c>
      <c r="J586" s="52"/>
      <c r="K586" s="52"/>
      <c r="L586" s="51"/>
      <c r="M586" s="51"/>
      <c r="N586" s="51"/>
      <c r="O586" s="51"/>
      <c r="R586" s="13"/>
    </row>
    <row r="587" spans="1:23">
      <c r="A587" s="12">
        <v>43488</v>
      </c>
      <c r="B587">
        <f t="shared" si="41"/>
        <v>1</v>
      </c>
      <c r="C587">
        <f t="shared" si="42"/>
        <v>2019</v>
      </c>
      <c r="D587">
        <v>11.615</v>
      </c>
      <c r="E587">
        <v>36</v>
      </c>
      <c r="F587">
        <v>5.9204999999999997</v>
      </c>
      <c r="G587">
        <v>1.8774999999999999</v>
      </c>
      <c r="H587" s="8" t="s">
        <v>35</v>
      </c>
      <c r="I587" t="str">
        <f t="shared" si="43"/>
        <v>Wed</v>
      </c>
      <c r="J587" s="49">
        <v>19</v>
      </c>
      <c r="K587" s="49">
        <v>21.4</v>
      </c>
      <c r="L587" s="48">
        <f>J587/$R$2</f>
        <v>41.887863983491776</v>
      </c>
      <c r="M587" s="48">
        <f>K587/$R$2</f>
        <v>47.178962591932837</v>
      </c>
      <c r="N587" s="48"/>
      <c r="O587" s="48"/>
      <c r="R587" s="13"/>
    </row>
    <row r="588" spans="1:23">
      <c r="A588" s="12">
        <v>43489</v>
      </c>
      <c r="B588">
        <f t="shared" si="41"/>
        <v>1</v>
      </c>
      <c r="C588">
        <f t="shared" si="42"/>
        <v>2019</v>
      </c>
      <c r="D588" s="20">
        <v>11.54</v>
      </c>
      <c r="E588">
        <v>36</v>
      </c>
      <c r="F588">
        <v>5.8849999999999998</v>
      </c>
      <c r="G588">
        <v>1.851</v>
      </c>
      <c r="H588" s="8" t="s">
        <v>35</v>
      </c>
      <c r="I588" s="20" t="str">
        <f t="shared" si="43"/>
        <v>Thu</v>
      </c>
      <c r="J588" s="52"/>
      <c r="K588" s="52"/>
      <c r="L588" s="51"/>
      <c r="M588" s="51"/>
      <c r="N588" s="51"/>
      <c r="O588" s="51"/>
      <c r="R588" s="13"/>
    </row>
    <row r="589" spans="1:23">
      <c r="A589" s="12">
        <v>43490</v>
      </c>
      <c r="B589">
        <f t="shared" ref="B589:B596" si="44">MONTH(A589)</f>
        <v>1</v>
      </c>
      <c r="C589">
        <f t="shared" ref="C589:C596" si="45">YEAR(A589)</f>
        <v>2019</v>
      </c>
      <c r="D589">
        <v>11.715</v>
      </c>
      <c r="E589">
        <v>36</v>
      </c>
      <c r="F589">
        <v>5.9009999999999998</v>
      </c>
      <c r="G589">
        <v>1.8665</v>
      </c>
      <c r="H589" s="8" t="s">
        <v>35</v>
      </c>
      <c r="I589" s="20" t="str">
        <f t="shared" ref="I589:I596" si="46">TEXT($A589,"ddd")</f>
        <v>Fri</v>
      </c>
      <c r="J589" s="49">
        <v>19</v>
      </c>
      <c r="K589" s="49">
        <v>21.15</v>
      </c>
      <c r="L589" s="48">
        <f>J589/$R$2</f>
        <v>41.887863983491776</v>
      </c>
      <c r="M589" s="48">
        <f>K589/$R$2</f>
        <v>46.62780648688689</v>
      </c>
      <c r="N589" s="48"/>
      <c r="O589" s="48"/>
      <c r="R589" s="13"/>
    </row>
    <row r="590" spans="1:23">
      <c r="A590" s="12">
        <v>43493</v>
      </c>
      <c r="B590">
        <f>MONTH(A590)</f>
        <v>1</v>
      </c>
      <c r="C590">
        <f>YEAR(A590)</f>
        <v>2019</v>
      </c>
      <c r="D590">
        <v>11.845000000000001</v>
      </c>
      <c r="E590">
        <v>36</v>
      </c>
      <c r="F590">
        <v>5.9960000000000004</v>
      </c>
      <c r="G590">
        <v>1.86</v>
      </c>
      <c r="H590" s="8" t="s">
        <v>35</v>
      </c>
      <c r="I590" s="20" t="str">
        <f>TEXT($A590,"ddd")</f>
        <v>Mon</v>
      </c>
      <c r="J590" s="52"/>
      <c r="K590" s="52"/>
      <c r="L590" s="51"/>
      <c r="M590" s="51"/>
      <c r="N590" s="51"/>
      <c r="O590" s="51"/>
      <c r="R590" s="13"/>
    </row>
    <row r="591" spans="1:23">
      <c r="A591" s="12">
        <v>43494</v>
      </c>
      <c r="B591">
        <f t="shared" si="44"/>
        <v>1</v>
      </c>
      <c r="C591">
        <f t="shared" si="45"/>
        <v>2019</v>
      </c>
      <c r="D591">
        <v>11.885</v>
      </c>
      <c r="E591">
        <v>36</v>
      </c>
      <c r="F591">
        <v>6.0069999999999997</v>
      </c>
      <c r="G591">
        <v>1.853</v>
      </c>
      <c r="H591" s="8" t="s">
        <v>35</v>
      </c>
      <c r="I591" s="20" t="str">
        <f t="shared" si="46"/>
        <v>Tue</v>
      </c>
      <c r="J591" s="49"/>
      <c r="K591" s="49"/>
      <c r="L591" s="48"/>
      <c r="M591" s="48"/>
      <c r="N591" s="48"/>
      <c r="O591" s="48"/>
      <c r="R591" s="13"/>
    </row>
    <row r="592" spans="1:23">
      <c r="A592" s="12">
        <v>43495</v>
      </c>
      <c r="B592">
        <f t="shared" si="44"/>
        <v>1</v>
      </c>
      <c r="C592">
        <f t="shared" si="45"/>
        <v>2019</v>
      </c>
      <c r="D592">
        <v>12.244999999999999</v>
      </c>
      <c r="E592">
        <v>36</v>
      </c>
      <c r="F592">
        <v>6.077</v>
      </c>
      <c r="G592">
        <v>1.871</v>
      </c>
      <c r="H592" s="8" t="s">
        <v>35</v>
      </c>
      <c r="I592" s="20" t="str">
        <f t="shared" si="46"/>
        <v>Wed</v>
      </c>
      <c r="J592" s="52">
        <v>18.75</v>
      </c>
      <c r="K592" s="52">
        <v>20.75</v>
      </c>
      <c r="L592" s="51">
        <f>J592/$R$2</f>
        <v>41.336707878445829</v>
      </c>
      <c r="M592" s="51">
        <f>K592/$R$2</f>
        <v>45.745956718813382</v>
      </c>
      <c r="N592" s="51"/>
      <c r="O592" s="51"/>
      <c r="R592" s="13"/>
    </row>
    <row r="593" spans="1:18">
      <c r="A593" s="12">
        <v>43496</v>
      </c>
      <c r="B593">
        <f t="shared" si="44"/>
        <v>1</v>
      </c>
      <c r="C593">
        <f t="shared" si="45"/>
        <v>2019</v>
      </c>
      <c r="D593">
        <v>12.38</v>
      </c>
      <c r="E593">
        <v>34</v>
      </c>
      <c r="F593">
        <v>6.1479999999999997</v>
      </c>
      <c r="G593">
        <v>1.8805000000000001</v>
      </c>
      <c r="H593" s="8" t="s">
        <v>35</v>
      </c>
      <c r="I593" s="20" t="str">
        <f t="shared" si="46"/>
        <v>Thu</v>
      </c>
      <c r="J593" s="49"/>
      <c r="K593" s="49"/>
      <c r="L593" s="48"/>
      <c r="M593" s="48"/>
      <c r="N593" s="48"/>
      <c r="O593" s="48"/>
      <c r="R593" s="13"/>
    </row>
    <row r="594" spans="1:18">
      <c r="A594" s="12">
        <v>43497</v>
      </c>
      <c r="B594">
        <f t="shared" si="44"/>
        <v>2</v>
      </c>
      <c r="C594">
        <f t="shared" si="45"/>
        <v>2019</v>
      </c>
      <c r="D594">
        <v>12.46</v>
      </c>
      <c r="E594">
        <v>34</v>
      </c>
      <c r="F594">
        <v>6.0975000000000001</v>
      </c>
      <c r="G594">
        <v>1.8725000000000001</v>
      </c>
      <c r="H594" s="8" t="s">
        <v>35</v>
      </c>
      <c r="I594" s="20" t="str">
        <f t="shared" si="46"/>
        <v>Fri</v>
      </c>
      <c r="J594" s="52">
        <v>18.75</v>
      </c>
      <c r="K594" s="52">
        <v>20.350000000000001</v>
      </c>
      <c r="L594" s="51">
        <f>J594/$R$2</f>
        <v>41.336707878445829</v>
      </c>
      <c r="M594" s="51">
        <f>K594/$R$2</f>
        <v>44.864106950739874</v>
      </c>
      <c r="N594" s="51"/>
      <c r="O594" s="51"/>
      <c r="R594" s="13"/>
    </row>
    <row r="595" spans="1:18">
      <c r="A595" s="12">
        <v>43500</v>
      </c>
      <c r="B595">
        <f>MONTH(A595)</f>
        <v>2</v>
      </c>
      <c r="C595">
        <f>YEAR(A595)</f>
        <v>2019</v>
      </c>
      <c r="D595">
        <v>12.675000000000001</v>
      </c>
      <c r="E595">
        <v>34</v>
      </c>
      <c r="F595">
        <v>6.0765000000000002</v>
      </c>
      <c r="G595">
        <v>1.84</v>
      </c>
      <c r="H595" s="8" t="s">
        <v>35</v>
      </c>
      <c r="I595" s="20" t="str">
        <f>TEXT($A595,"ddd")</f>
        <v>Mon</v>
      </c>
      <c r="J595" s="49"/>
      <c r="K595" s="49"/>
      <c r="L595" s="48"/>
      <c r="M595" s="48"/>
      <c r="N595" s="48"/>
      <c r="O595" s="48"/>
      <c r="R595" s="13"/>
    </row>
    <row r="596" spans="1:18">
      <c r="A596" s="12">
        <v>43501</v>
      </c>
      <c r="B596">
        <f t="shared" si="44"/>
        <v>2</v>
      </c>
      <c r="C596">
        <f t="shared" si="45"/>
        <v>2019</v>
      </c>
      <c r="D596">
        <v>12.87</v>
      </c>
      <c r="E596">
        <v>33</v>
      </c>
      <c r="F596">
        <v>6.1740000000000004</v>
      </c>
      <c r="G596">
        <v>1.8965000000000001</v>
      </c>
      <c r="H596" s="8" t="s">
        <v>35</v>
      </c>
      <c r="I596" s="20" t="str">
        <f t="shared" si="46"/>
        <v>Tue</v>
      </c>
      <c r="J596" s="52"/>
      <c r="K596" s="52"/>
      <c r="L596" s="51"/>
      <c r="M596" s="51"/>
      <c r="N596" s="51"/>
      <c r="O596" s="51"/>
      <c r="R596" s="13"/>
    </row>
    <row r="597" spans="1:18">
      <c r="A597" s="12">
        <v>43502</v>
      </c>
      <c r="B597">
        <f t="shared" ref="B597:B621" si="47">MONTH(A597)</f>
        <v>2</v>
      </c>
      <c r="C597">
        <f t="shared" ref="C597:C621" si="48">YEAR(A597)</f>
        <v>2019</v>
      </c>
      <c r="D597">
        <v>12.93</v>
      </c>
      <c r="E597">
        <v>33</v>
      </c>
      <c r="F597">
        <v>6.21</v>
      </c>
      <c r="G597">
        <v>1.8865000000000001</v>
      </c>
      <c r="H597" s="8" t="s">
        <v>35</v>
      </c>
      <c r="I597" s="20" t="str">
        <f t="shared" ref="I597:I633" si="49">TEXT($A597,"ddd")</f>
        <v>Wed</v>
      </c>
      <c r="J597" s="49">
        <v>17.850000000000001</v>
      </c>
      <c r="K597" s="49">
        <v>19.95</v>
      </c>
      <c r="L597" s="48">
        <f>J597/$R$2</f>
        <v>39.352545900280433</v>
      </c>
      <c r="M597" s="48">
        <f>K597/$R$2</f>
        <v>43.982257182666359</v>
      </c>
      <c r="N597" s="48"/>
      <c r="O597" s="48"/>
      <c r="R597" s="13"/>
    </row>
    <row r="598" spans="1:18">
      <c r="A598" s="12">
        <v>43503</v>
      </c>
      <c r="B598">
        <f t="shared" si="47"/>
        <v>2</v>
      </c>
      <c r="C598">
        <f t="shared" si="48"/>
        <v>2019</v>
      </c>
      <c r="D598">
        <v>12.845000000000001</v>
      </c>
      <c r="E598">
        <v>33</v>
      </c>
      <c r="F598">
        <v>6.2270000000000003</v>
      </c>
      <c r="G598">
        <v>1.8625</v>
      </c>
      <c r="H598" s="8" t="s">
        <v>35</v>
      </c>
      <c r="I598" s="20" t="str">
        <f t="shared" si="49"/>
        <v>Thu</v>
      </c>
      <c r="J598" s="52"/>
      <c r="K598" s="52"/>
      <c r="L598" s="51"/>
      <c r="M598" s="51"/>
      <c r="N598" s="51"/>
      <c r="O598" s="51"/>
      <c r="R598" s="13"/>
    </row>
    <row r="599" spans="1:18">
      <c r="A599" s="12">
        <v>43504</v>
      </c>
      <c r="B599">
        <f t="shared" si="47"/>
        <v>2</v>
      </c>
      <c r="C599">
        <f t="shared" si="48"/>
        <v>2019</v>
      </c>
      <c r="D599">
        <v>12.734999999999999</v>
      </c>
      <c r="E599">
        <v>33</v>
      </c>
      <c r="F599">
        <v>6.2069999999999999</v>
      </c>
      <c r="G599">
        <v>1.865</v>
      </c>
      <c r="H599" s="8" t="s">
        <v>35</v>
      </c>
      <c r="I599" s="20" t="str">
        <f t="shared" si="49"/>
        <v>Fri</v>
      </c>
      <c r="J599" s="49">
        <v>17.7</v>
      </c>
      <c r="K599" s="49">
        <v>19.75</v>
      </c>
      <c r="L599" s="48">
        <f>J599/$R$2</f>
        <v>39.021852237252858</v>
      </c>
      <c r="M599" s="48">
        <f>K599/$R$2</f>
        <v>43.541332298629605</v>
      </c>
      <c r="N599" s="48"/>
      <c r="O599" s="48"/>
      <c r="R599" s="13"/>
    </row>
    <row r="600" spans="1:18">
      <c r="A600" s="12">
        <v>43507</v>
      </c>
      <c r="B600">
        <f t="shared" si="47"/>
        <v>2</v>
      </c>
      <c r="C600">
        <f t="shared" si="48"/>
        <v>2019</v>
      </c>
      <c r="D600" s="20">
        <v>12.475</v>
      </c>
      <c r="E600" s="20">
        <v>32</v>
      </c>
      <c r="F600" s="20">
        <v>6.1479999999999997</v>
      </c>
      <c r="G600" s="20">
        <v>1.8480000000000001</v>
      </c>
      <c r="H600" s="8" t="s">
        <v>35</v>
      </c>
      <c r="I600" s="20" t="str">
        <f t="shared" si="49"/>
        <v>Mon</v>
      </c>
      <c r="J600" s="52"/>
      <c r="K600" s="52"/>
      <c r="L600" s="51"/>
      <c r="M600" s="51"/>
      <c r="N600" s="51"/>
      <c r="O600" s="51"/>
      <c r="R600" s="13"/>
    </row>
    <row r="601" spans="1:18">
      <c r="A601" s="12">
        <v>43508</v>
      </c>
      <c r="B601">
        <f t="shared" si="47"/>
        <v>2</v>
      </c>
      <c r="C601">
        <f t="shared" si="48"/>
        <v>2019</v>
      </c>
      <c r="D601" s="20">
        <v>12.455</v>
      </c>
      <c r="E601" s="20">
        <v>32</v>
      </c>
      <c r="F601" s="20">
        <v>6.1020000000000003</v>
      </c>
      <c r="G601" s="20">
        <v>1.8405</v>
      </c>
      <c r="H601" s="8" t="s">
        <v>35</v>
      </c>
      <c r="I601" s="20" t="str">
        <f t="shared" si="49"/>
        <v>Tue</v>
      </c>
      <c r="J601" s="49"/>
      <c r="K601" s="49"/>
      <c r="L601" s="48"/>
      <c r="M601" s="48"/>
      <c r="N601" s="48"/>
      <c r="O601" s="48"/>
      <c r="R601" s="13"/>
    </row>
    <row r="602" spans="1:18">
      <c r="A602" s="12">
        <v>43509</v>
      </c>
      <c r="B602">
        <f t="shared" si="47"/>
        <v>2</v>
      </c>
      <c r="C602">
        <f t="shared" si="48"/>
        <v>2019</v>
      </c>
      <c r="D602" s="20">
        <v>12.305</v>
      </c>
      <c r="E602" s="20">
        <v>32</v>
      </c>
      <c r="F602" s="20">
        <v>6.12</v>
      </c>
      <c r="G602" s="20">
        <v>1.84</v>
      </c>
      <c r="H602" s="8" t="s">
        <v>35</v>
      </c>
      <c r="I602" s="20" t="str">
        <f t="shared" si="49"/>
        <v>Wed</v>
      </c>
      <c r="J602" s="52">
        <v>17.3</v>
      </c>
      <c r="K602" s="52">
        <v>19.45</v>
      </c>
      <c r="L602" s="51">
        <f>J602/$R$2</f>
        <v>38.14000246917935</v>
      </c>
      <c r="M602" s="51">
        <f>K602/$R$2</f>
        <v>42.879944972574471</v>
      </c>
      <c r="N602" s="51"/>
      <c r="O602" s="51"/>
      <c r="R602" s="13"/>
    </row>
    <row r="603" spans="1:18">
      <c r="A603" s="12">
        <v>43510</v>
      </c>
      <c r="B603">
        <f t="shared" si="47"/>
        <v>2</v>
      </c>
      <c r="C603">
        <f t="shared" si="48"/>
        <v>2019</v>
      </c>
      <c r="D603" s="20">
        <v>12.345000000000001</v>
      </c>
      <c r="E603" s="20">
        <v>31</v>
      </c>
      <c r="F603" s="20">
        <v>6.1784999999999997</v>
      </c>
      <c r="G603" s="20">
        <v>1.829</v>
      </c>
      <c r="H603" s="8" t="s">
        <v>35</v>
      </c>
      <c r="I603" s="20" t="str">
        <f t="shared" si="49"/>
        <v>Thu</v>
      </c>
      <c r="J603" s="49"/>
      <c r="K603" s="49"/>
      <c r="L603" s="48"/>
      <c r="M603" s="48"/>
      <c r="N603" s="48"/>
      <c r="O603" s="48"/>
      <c r="R603" s="13"/>
    </row>
    <row r="604" spans="1:18">
      <c r="A604" s="12">
        <v>43511</v>
      </c>
      <c r="B604">
        <f t="shared" si="47"/>
        <v>2</v>
      </c>
      <c r="C604">
        <f t="shared" si="48"/>
        <v>2019</v>
      </c>
      <c r="D604" s="20">
        <v>12.1</v>
      </c>
      <c r="E604" s="20">
        <v>31</v>
      </c>
      <c r="F604" s="20">
        <v>6.19</v>
      </c>
      <c r="G604" s="20">
        <v>1.8285</v>
      </c>
      <c r="H604" s="8" t="s">
        <v>35</v>
      </c>
      <c r="I604" s="20" t="str">
        <f t="shared" si="49"/>
        <v>Fri</v>
      </c>
      <c r="J604" s="52">
        <v>17</v>
      </c>
      <c r="K604" s="52">
        <v>19.3</v>
      </c>
      <c r="L604" s="51">
        <f>J604/$R$2</f>
        <v>37.478615143124216</v>
      </c>
      <c r="M604" s="51">
        <f>K604/$R$2</f>
        <v>42.549251309546911</v>
      </c>
      <c r="N604" s="51"/>
      <c r="O604" s="51"/>
      <c r="R604" s="13"/>
    </row>
    <row r="605" spans="1:18">
      <c r="A605" s="12">
        <v>43514</v>
      </c>
      <c r="B605">
        <f t="shared" si="47"/>
        <v>2</v>
      </c>
      <c r="C605">
        <f t="shared" si="48"/>
        <v>2019</v>
      </c>
      <c r="D605" s="20">
        <v>12.35</v>
      </c>
      <c r="E605" s="20">
        <v>31</v>
      </c>
      <c r="F605" s="20">
        <v>6.2694999999999999</v>
      </c>
      <c r="G605" s="20">
        <v>1.8225</v>
      </c>
      <c r="H605" s="8" t="s">
        <v>35</v>
      </c>
      <c r="I605" s="20" t="str">
        <f t="shared" si="49"/>
        <v>Mon</v>
      </c>
      <c r="J605" s="49"/>
      <c r="K605" s="49"/>
      <c r="L605" s="48"/>
      <c r="M605" s="48"/>
      <c r="N605" s="48"/>
      <c r="O605" s="48"/>
      <c r="R605" s="13"/>
    </row>
    <row r="606" spans="1:18">
      <c r="A606" s="12">
        <v>43515</v>
      </c>
      <c r="B606">
        <f t="shared" si="47"/>
        <v>2</v>
      </c>
      <c r="C606">
        <f t="shared" si="48"/>
        <v>2019</v>
      </c>
      <c r="D606">
        <v>12.43</v>
      </c>
      <c r="E606">
        <v>31</v>
      </c>
      <c r="F606">
        <v>6.2465000000000002</v>
      </c>
      <c r="G606">
        <v>1.8334999999999999</v>
      </c>
      <c r="H606" s="8" t="s">
        <v>35</v>
      </c>
      <c r="I606" s="20" t="str">
        <f t="shared" si="49"/>
        <v>Tue</v>
      </c>
      <c r="J606" s="52"/>
      <c r="K606" s="52"/>
      <c r="L606" s="51"/>
      <c r="M606" s="51"/>
      <c r="N606" s="51"/>
      <c r="O606" s="51"/>
      <c r="R606" s="13"/>
    </row>
    <row r="607" spans="1:18">
      <c r="A607" s="12">
        <v>43516</v>
      </c>
      <c r="B607">
        <f t="shared" si="47"/>
        <v>2</v>
      </c>
      <c r="C607">
        <f t="shared" si="48"/>
        <v>2019</v>
      </c>
      <c r="D607">
        <v>12.7</v>
      </c>
      <c r="E607">
        <v>31</v>
      </c>
      <c r="F607">
        <v>6.3514999999999997</v>
      </c>
      <c r="G607">
        <v>1.8294999999999999</v>
      </c>
      <c r="H607" s="8" t="s">
        <v>35</v>
      </c>
      <c r="I607" s="20" t="str">
        <f t="shared" si="49"/>
        <v>Wed</v>
      </c>
      <c r="J607" s="49">
        <v>16.05</v>
      </c>
      <c r="K607" s="49">
        <v>18</v>
      </c>
      <c r="L607" s="48">
        <f>J607/$R$2</f>
        <v>35.384221943949633</v>
      </c>
      <c r="M607" s="48">
        <f>K607/$R$2</f>
        <v>39.683239563307993</v>
      </c>
      <c r="N607" s="48"/>
      <c r="O607" s="48"/>
      <c r="R607" s="13"/>
    </row>
    <row r="608" spans="1:18">
      <c r="A608" s="12">
        <v>43517</v>
      </c>
      <c r="B608">
        <f t="shared" si="47"/>
        <v>2</v>
      </c>
      <c r="C608">
        <f t="shared" si="48"/>
        <v>2019</v>
      </c>
      <c r="D608">
        <v>12.715</v>
      </c>
      <c r="E608">
        <v>31</v>
      </c>
      <c r="F608">
        <v>6.391</v>
      </c>
      <c r="G608">
        <v>1.8585</v>
      </c>
      <c r="H608" s="8" t="s">
        <v>35</v>
      </c>
      <c r="I608" s="20" t="str">
        <f t="shared" si="49"/>
        <v>Thu</v>
      </c>
      <c r="J608" s="52"/>
      <c r="K608" s="52"/>
      <c r="L608" s="51"/>
      <c r="M608" s="51"/>
      <c r="N608" s="51"/>
      <c r="O608" s="51"/>
      <c r="R608" s="13"/>
    </row>
    <row r="609" spans="1:18">
      <c r="A609" s="12">
        <v>43518</v>
      </c>
      <c r="B609">
        <f t="shared" si="47"/>
        <v>2</v>
      </c>
      <c r="C609">
        <f t="shared" si="48"/>
        <v>2019</v>
      </c>
      <c r="D609">
        <v>12.93</v>
      </c>
      <c r="E609">
        <v>33</v>
      </c>
      <c r="F609">
        <v>6.4889999999999999</v>
      </c>
      <c r="G609">
        <v>1.8905000000000001</v>
      </c>
      <c r="H609" s="8" t="s">
        <v>35</v>
      </c>
      <c r="I609" s="20" t="str">
        <f t="shared" si="49"/>
        <v>Fri</v>
      </c>
      <c r="J609" s="49">
        <v>15.75</v>
      </c>
      <c r="K609" s="49">
        <v>17.5</v>
      </c>
      <c r="L609" s="48">
        <f>J609/$R$2</f>
        <v>34.722834617894499</v>
      </c>
      <c r="M609" s="48">
        <f>K609/$R$2</f>
        <v>38.580927353216104</v>
      </c>
      <c r="N609" s="48"/>
      <c r="O609" s="48"/>
      <c r="R609" s="13"/>
    </row>
    <row r="610" spans="1:18">
      <c r="A610" s="12">
        <v>43521</v>
      </c>
      <c r="B610">
        <f t="shared" si="47"/>
        <v>2</v>
      </c>
      <c r="C610">
        <f t="shared" si="48"/>
        <v>2019</v>
      </c>
      <c r="D610">
        <v>12.94</v>
      </c>
      <c r="E610">
        <v>33</v>
      </c>
      <c r="F610">
        <v>6.5460000000000003</v>
      </c>
      <c r="G610">
        <v>1.8859999999999999</v>
      </c>
      <c r="H610" s="8" t="s">
        <v>35</v>
      </c>
      <c r="I610" s="20" t="str">
        <f t="shared" si="49"/>
        <v>Mon</v>
      </c>
      <c r="J610" s="52"/>
      <c r="K610" s="52"/>
      <c r="L610" s="51"/>
      <c r="M610" s="51"/>
      <c r="N610" s="51"/>
      <c r="O610" s="51"/>
      <c r="R610" s="13"/>
    </row>
    <row r="611" spans="1:18">
      <c r="A611" s="12">
        <v>43522</v>
      </c>
      <c r="B611">
        <f t="shared" si="47"/>
        <v>2</v>
      </c>
      <c r="C611">
        <f t="shared" si="48"/>
        <v>2019</v>
      </c>
      <c r="D611">
        <v>12.815</v>
      </c>
      <c r="E611">
        <v>33</v>
      </c>
      <c r="F611">
        <v>6.4710000000000001</v>
      </c>
      <c r="G611">
        <v>1.87</v>
      </c>
      <c r="H611" s="8" t="s">
        <v>35</v>
      </c>
      <c r="I611" s="20" t="str">
        <f t="shared" si="49"/>
        <v>Tue</v>
      </c>
      <c r="J611" s="49"/>
      <c r="K611" s="49"/>
      <c r="L611" s="48"/>
      <c r="M611" s="48"/>
      <c r="N611" s="48"/>
      <c r="O611" s="48"/>
      <c r="R611" s="13"/>
    </row>
    <row r="612" spans="1:18">
      <c r="A612" s="12">
        <v>43523</v>
      </c>
      <c r="B612">
        <f t="shared" si="47"/>
        <v>2</v>
      </c>
      <c r="C612">
        <f t="shared" si="48"/>
        <v>2019</v>
      </c>
      <c r="D612">
        <v>12.88</v>
      </c>
      <c r="E612">
        <v>33</v>
      </c>
      <c r="F612">
        <v>6.5330000000000004</v>
      </c>
      <c r="G612">
        <v>1.8985000000000001</v>
      </c>
      <c r="H612" s="8" t="s">
        <v>35</v>
      </c>
      <c r="I612" s="20" t="str">
        <f t="shared" si="49"/>
        <v>Wed</v>
      </c>
      <c r="J612" s="52">
        <v>15.35</v>
      </c>
      <c r="K612" s="52">
        <v>16.399999999999999</v>
      </c>
      <c r="L612" s="51">
        <f>J612/$R$2</f>
        <v>33.840984849820984</v>
      </c>
      <c r="M612" s="51">
        <f>K612/$R$2</f>
        <v>36.155840491013947</v>
      </c>
      <c r="N612" s="51"/>
      <c r="O612" s="51"/>
      <c r="R612" s="13"/>
    </row>
    <row r="613" spans="1:18">
      <c r="A613" s="12">
        <v>43524</v>
      </c>
      <c r="B613">
        <f t="shared" si="47"/>
        <v>2</v>
      </c>
      <c r="C613">
        <f t="shared" si="48"/>
        <v>2019</v>
      </c>
      <c r="D613">
        <v>13.04</v>
      </c>
      <c r="E613">
        <v>34</v>
      </c>
      <c r="F613">
        <v>6.5359999999999996</v>
      </c>
      <c r="G613">
        <v>1.893</v>
      </c>
      <c r="H613" s="8" t="s">
        <v>35</v>
      </c>
      <c r="I613" s="20" t="str">
        <f t="shared" si="49"/>
        <v>Thu</v>
      </c>
      <c r="J613" s="49"/>
      <c r="K613" s="49"/>
      <c r="L613" s="48"/>
      <c r="M613" s="48"/>
      <c r="N613" s="48"/>
      <c r="O613" s="48"/>
      <c r="R613" s="13"/>
    </row>
    <row r="614" spans="1:18">
      <c r="A614" s="12">
        <v>43525</v>
      </c>
      <c r="B614">
        <f t="shared" si="47"/>
        <v>3</v>
      </c>
      <c r="C614">
        <f t="shared" si="48"/>
        <v>2019</v>
      </c>
      <c r="D614">
        <v>13.16</v>
      </c>
      <c r="E614" s="16">
        <v>33</v>
      </c>
      <c r="F614">
        <v>6.5720000000000001</v>
      </c>
      <c r="G614">
        <v>1.8905000000000001</v>
      </c>
      <c r="H614" s="8" t="s">
        <v>35</v>
      </c>
      <c r="I614" s="20" t="str">
        <f t="shared" si="49"/>
        <v>Fri</v>
      </c>
      <c r="J614" s="52">
        <v>15.15</v>
      </c>
      <c r="K614" s="52">
        <v>16</v>
      </c>
      <c r="L614" s="51">
        <f>J614/$R$2</f>
        <v>33.40005996578423</v>
      </c>
      <c r="M614" s="51">
        <f>K614/$R$2</f>
        <v>35.273990722940439</v>
      </c>
      <c r="N614" s="51"/>
      <c r="O614" s="51"/>
      <c r="R614" s="13"/>
    </row>
    <row r="615" spans="1:18">
      <c r="A615" s="12">
        <v>43528</v>
      </c>
      <c r="B615">
        <f t="shared" si="47"/>
        <v>3</v>
      </c>
      <c r="C615">
        <f t="shared" si="48"/>
        <v>2019</v>
      </c>
      <c r="D615">
        <v>13.16</v>
      </c>
      <c r="E615" s="16">
        <v>33</v>
      </c>
      <c r="F615">
        <v>6.42</v>
      </c>
      <c r="G615">
        <v>1.8594999999999999</v>
      </c>
      <c r="H615" s="8" t="s">
        <v>35</v>
      </c>
      <c r="I615" s="20" t="str">
        <f t="shared" si="49"/>
        <v>Mon</v>
      </c>
      <c r="J615" s="49"/>
      <c r="K615" s="49"/>
      <c r="L615" s="48"/>
      <c r="M615" s="48"/>
      <c r="N615" s="48"/>
      <c r="O615" s="48"/>
      <c r="R615" s="13"/>
    </row>
    <row r="616" spans="1:18">
      <c r="A616" s="12">
        <v>43529</v>
      </c>
      <c r="B616">
        <f t="shared" si="47"/>
        <v>3</v>
      </c>
      <c r="C616">
        <f t="shared" si="48"/>
        <v>2019</v>
      </c>
      <c r="D616">
        <v>13.45</v>
      </c>
      <c r="E616" s="16">
        <v>33</v>
      </c>
      <c r="F616">
        <v>6.5534999999999997</v>
      </c>
      <c r="G616">
        <v>1.8685</v>
      </c>
      <c r="H616" s="8" t="s">
        <v>35</v>
      </c>
      <c r="I616" s="20" t="str">
        <f t="shared" si="49"/>
        <v>Tue</v>
      </c>
      <c r="J616" s="52"/>
      <c r="K616" s="52"/>
      <c r="L616" s="51"/>
      <c r="M616" s="51"/>
      <c r="N616" s="51"/>
      <c r="O616" s="51"/>
      <c r="R616" s="13"/>
    </row>
    <row r="617" spans="1:18">
      <c r="A617" s="12">
        <v>43530</v>
      </c>
      <c r="B617">
        <f t="shared" si="47"/>
        <v>3</v>
      </c>
      <c r="C617">
        <f t="shared" si="48"/>
        <v>2019</v>
      </c>
      <c r="D617">
        <v>13.61</v>
      </c>
      <c r="E617" s="16">
        <v>33</v>
      </c>
      <c r="F617">
        <v>6.5049999999999999</v>
      </c>
      <c r="G617">
        <v>1.8460000000000001</v>
      </c>
      <c r="H617" s="8" t="s">
        <v>35</v>
      </c>
      <c r="I617" s="20" t="str">
        <f t="shared" si="49"/>
        <v>Wed</v>
      </c>
      <c r="J617" s="49">
        <v>14.9</v>
      </c>
      <c r="K617" s="49">
        <v>15.6</v>
      </c>
      <c r="L617" s="48">
        <f>J617/$R$2</f>
        <v>32.848903860738282</v>
      </c>
      <c r="M617" s="48">
        <f>K617/$R$2</f>
        <v>34.392140954866932</v>
      </c>
      <c r="N617" s="48"/>
      <c r="O617" s="48"/>
      <c r="R617" s="13"/>
    </row>
    <row r="618" spans="1:18">
      <c r="A618" s="12">
        <v>43531</v>
      </c>
      <c r="B618">
        <f t="shared" si="47"/>
        <v>3</v>
      </c>
      <c r="C618">
        <f t="shared" si="48"/>
        <v>2019</v>
      </c>
      <c r="D618">
        <v>13.38</v>
      </c>
      <c r="E618" s="16">
        <v>33</v>
      </c>
      <c r="F618">
        <v>6.4580000000000002</v>
      </c>
      <c r="G618">
        <v>1.841</v>
      </c>
      <c r="H618" s="8" t="s">
        <v>35</v>
      </c>
      <c r="I618" s="20" t="str">
        <f t="shared" si="49"/>
        <v>Thu</v>
      </c>
      <c r="J618" s="52"/>
      <c r="K618" s="52"/>
      <c r="L618" s="51"/>
      <c r="M618" s="51"/>
      <c r="N618" s="51"/>
      <c r="O618" s="51"/>
      <c r="R618" s="13"/>
    </row>
    <row r="619" spans="1:18">
      <c r="A619" s="12">
        <v>43532</v>
      </c>
      <c r="B619">
        <f t="shared" si="47"/>
        <v>3</v>
      </c>
      <c r="C619">
        <f t="shared" si="48"/>
        <v>2019</v>
      </c>
      <c r="D619">
        <v>13.04</v>
      </c>
      <c r="E619" s="16">
        <v>33</v>
      </c>
      <c r="F619">
        <v>6.3985000000000003</v>
      </c>
      <c r="G619">
        <v>1.8480000000000001</v>
      </c>
      <c r="H619" s="8" t="s">
        <v>35</v>
      </c>
      <c r="I619" s="20" t="str">
        <f t="shared" si="49"/>
        <v>Fri</v>
      </c>
      <c r="J619" s="49">
        <v>14.7</v>
      </c>
      <c r="K619" s="49">
        <v>15.5</v>
      </c>
      <c r="L619" s="48">
        <f>J619/$R$2</f>
        <v>32.407978976701528</v>
      </c>
      <c r="M619" s="48">
        <f>K619/$R$2</f>
        <v>34.171678512848551</v>
      </c>
      <c r="N619" s="48"/>
      <c r="O619" s="48"/>
      <c r="R619" s="13"/>
    </row>
    <row r="620" spans="1:18">
      <c r="A620" s="12">
        <v>43535</v>
      </c>
      <c r="B620">
        <f t="shared" si="47"/>
        <v>3</v>
      </c>
      <c r="C620">
        <f t="shared" si="48"/>
        <v>2019</v>
      </c>
      <c r="D620">
        <v>12.99</v>
      </c>
      <c r="E620" s="16">
        <v>33</v>
      </c>
      <c r="F620">
        <v>6.4349999999999996</v>
      </c>
      <c r="G620">
        <v>1.83</v>
      </c>
      <c r="H620" s="8" t="s">
        <v>35</v>
      </c>
      <c r="I620" s="20" t="str">
        <f t="shared" si="49"/>
        <v>Mon</v>
      </c>
      <c r="J620" s="52"/>
      <c r="K620" s="52"/>
      <c r="L620" s="51"/>
      <c r="M620" s="51"/>
      <c r="N620" s="51"/>
      <c r="O620" s="51"/>
      <c r="R620" s="13"/>
    </row>
    <row r="621" spans="1:18">
      <c r="A621" s="12">
        <v>43536</v>
      </c>
      <c r="B621">
        <f t="shared" si="47"/>
        <v>3</v>
      </c>
      <c r="C621">
        <f t="shared" si="48"/>
        <v>2019</v>
      </c>
      <c r="D621">
        <v>13.15</v>
      </c>
      <c r="E621" s="16">
        <v>33</v>
      </c>
      <c r="F621">
        <v>6.51</v>
      </c>
      <c r="G621">
        <v>1.851</v>
      </c>
      <c r="H621" s="8" t="s">
        <v>35</v>
      </c>
      <c r="I621" s="20" t="str">
        <f t="shared" si="49"/>
        <v>Tue</v>
      </c>
      <c r="J621" s="49"/>
      <c r="K621" s="49"/>
      <c r="L621" s="48"/>
      <c r="M621" s="48"/>
      <c r="N621" s="48"/>
      <c r="O621" s="48"/>
      <c r="R621" s="13"/>
    </row>
    <row r="622" spans="1:18">
      <c r="A622" s="12">
        <v>43537</v>
      </c>
      <c r="B622">
        <f t="shared" ref="B622:B633" si="50">MONTH(A622)</f>
        <v>3</v>
      </c>
      <c r="C622">
        <f t="shared" ref="C622:C633" si="51">YEAR(A622)</f>
        <v>2019</v>
      </c>
      <c r="D622">
        <v>12.95</v>
      </c>
      <c r="E622" s="16">
        <v>32</v>
      </c>
      <c r="F622">
        <v>6.5289999999999999</v>
      </c>
      <c r="G622">
        <v>1.873</v>
      </c>
      <c r="H622" s="8" t="s">
        <v>35</v>
      </c>
      <c r="I622" s="20" t="str">
        <f t="shared" si="49"/>
        <v>Wed</v>
      </c>
      <c r="J622" s="52">
        <v>14.05</v>
      </c>
      <c r="K622" s="52">
        <v>14.85</v>
      </c>
      <c r="L622" s="51">
        <f>J622/$R$2</f>
        <v>30.974973103582077</v>
      </c>
      <c r="M622" s="51">
        <f>K622/$R$2</f>
        <v>32.738672639729096</v>
      </c>
      <c r="N622" s="51"/>
      <c r="O622" s="51"/>
      <c r="R622" s="13"/>
    </row>
    <row r="623" spans="1:18">
      <c r="A623" s="12">
        <v>43538</v>
      </c>
      <c r="B623">
        <f t="shared" si="50"/>
        <v>3</v>
      </c>
      <c r="C623">
        <f t="shared" si="51"/>
        <v>2019</v>
      </c>
      <c r="D623">
        <v>12.93</v>
      </c>
      <c r="E623" s="16">
        <v>31</v>
      </c>
      <c r="F623">
        <v>6.4089999999999998</v>
      </c>
      <c r="G623">
        <v>1.8734999999999999</v>
      </c>
      <c r="H623" s="8" t="s">
        <v>35</v>
      </c>
      <c r="I623" s="20" t="str">
        <f t="shared" si="49"/>
        <v>Thu</v>
      </c>
      <c r="J623" s="49"/>
      <c r="K623" s="49"/>
      <c r="L623" s="48"/>
      <c r="M623" s="48"/>
      <c r="N623" s="48"/>
      <c r="O623" s="48"/>
      <c r="R623" s="13"/>
    </row>
    <row r="624" spans="1:18">
      <c r="A624" s="12">
        <v>43539</v>
      </c>
      <c r="B624">
        <f t="shared" si="50"/>
        <v>3</v>
      </c>
      <c r="C624">
        <f t="shared" si="51"/>
        <v>2019</v>
      </c>
      <c r="D624">
        <v>12.845000000000001</v>
      </c>
      <c r="E624" s="16">
        <v>30</v>
      </c>
      <c r="F624">
        <v>6.41</v>
      </c>
      <c r="G624">
        <v>1.8680000000000001</v>
      </c>
      <c r="H624" s="8" t="s">
        <v>35</v>
      </c>
      <c r="I624" s="20" t="str">
        <f t="shared" si="49"/>
        <v>Fri</v>
      </c>
      <c r="J624" s="52">
        <v>13.9</v>
      </c>
      <c r="K624" s="52">
        <v>14.85</v>
      </c>
      <c r="L624" s="51">
        <f>J624/$R$2</f>
        <v>30.644279440554509</v>
      </c>
      <c r="M624" s="51">
        <f>K624/$R$2</f>
        <v>32.738672639729096</v>
      </c>
      <c r="N624" s="51"/>
      <c r="O624" s="51"/>
      <c r="R624" s="13"/>
    </row>
    <row r="625" spans="1:18">
      <c r="A625" s="12">
        <v>43542</v>
      </c>
      <c r="B625">
        <f t="shared" si="50"/>
        <v>3</v>
      </c>
      <c r="C625">
        <f t="shared" si="51"/>
        <v>2019</v>
      </c>
      <c r="D625">
        <v>12.81</v>
      </c>
      <c r="E625" s="16">
        <v>30</v>
      </c>
      <c r="F625">
        <v>6.492</v>
      </c>
      <c r="G625">
        <v>1.879</v>
      </c>
      <c r="H625" s="8" t="s">
        <v>35</v>
      </c>
      <c r="I625" s="20" t="str">
        <f t="shared" si="49"/>
        <v>Mon</v>
      </c>
      <c r="J625" s="49"/>
      <c r="K625" s="49"/>
      <c r="L625" s="48"/>
      <c r="M625" s="48"/>
      <c r="N625" s="48"/>
      <c r="O625" s="48"/>
      <c r="R625" s="13"/>
    </row>
    <row r="626" spans="1:18">
      <c r="A626" s="12">
        <v>43543</v>
      </c>
      <c r="B626">
        <f t="shared" si="50"/>
        <v>3</v>
      </c>
      <c r="C626">
        <f t="shared" si="51"/>
        <v>2019</v>
      </c>
      <c r="D626">
        <v>13.095000000000001</v>
      </c>
      <c r="E626" s="16">
        <v>31</v>
      </c>
      <c r="F626">
        <v>6.5</v>
      </c>
      <c r="G626">
        <v>1.9075</v>
      </c>
      <c r="H626" s="8" t="s">
        <v>35</v>
      </c>
      <c r="I626" s="20" t="str">
        <f t="shared" si="49"/>
        <v>Tue</v>
      </c>
      <c r="J626" s="52"/>
      <c r="K626" s="52"/>
      <c r="L626" s="51"/>
      <c r="M626" s="51"/>
      <c r="N626" s="51"/>
      <c r="O626" s="51"/>
      <c r="R626" s="13"/>
    </row>
    <row r="627" spans="1:18">
      <c r="A627" s="12">
        <v>43544</v>
      </c>
      <c r="B627">
        <f t="shared" si="50"/>
        <v>3</v>
      </c>
      <c r="C627">
        <f t="shared" si="51"/>
        <v>2019</v>
      </c>
      <c r="D627">
        <v>13.195</v>
      </c>
      <c r="E627" s="16">
        <v>30</v>
      </c>
      <c r="F627">
        <v>6.4870000000000001</v>
      </c>
      <c r="G627">
        <v>1.923</v>
      </c>
      <c r="H627" s="8" t="s">
        <v>35</v>
      </c>
      <c r="I627" s="20" t="str">
        <f t="shared" si="49"/>
        <v>Wed</v>
      </c>
      <c r="J627" s="49">
        <v>13.3</v>
      </c>
      <c r="K627" s="49">
        <v>14.25</v>
      </c>
      <c r="L627" s="48">
        <f>J627/$R$2</f>
        <v>29.321504788444244</v>
      </c>
      <c r="M627" s="48">
        <f>K627/$R$2</f>
        <v>31.41589798761883</v>
      </c>
      <c r="N627" s="48"/>
      <c r="O627" s="48"/>
      <c r="R627" s="13"/>
    </row>
    <row r="628" spans="1:18">
      <c r="A628" s="12">
        <v>43545</v>
      </c>
      <c r="B628">
        <f t="shared" si="50"/>
        <v>3</v>
      </c>
      <c r="C628">
        <f t="shared" si="51"/>
        <v>2019</v>
      </c>
      <c r="D628">
        <v>13.145</v>
      </c>
      <c r="E628" s="16">
        <v>30</v>
      </c>
      <c r="F628">
        <v>6.52</v>
      </c>
      <c r="G628">
        <v>1.891</v>
      </c>
      <c r="H628" s="8" t="s">
        <v>35</v>
      </c>
      <c r="I628" s="20" t="str">
        <f t="shared" si="49"/>
        <v>Thu</v>
      </c>
      <c r="J628" s="52"/>
      <c r="K628" s="52"/>
      <c r="L628" s="51"/>
      <c r="M628" s="51"/>
      <c r="N628" s="51"/>
      <c r="O628" s="51"/>
      <c r="R628" s="13"/>
    </row>
    <row r="629" spans="1:18">
      <c r="A629" s="12">
        <v>43546</v>
      </c>
      <c r="B629">
        <f t="shared" si="50"/>
        <v>3</v>
      </c>
      <c r="C629">
        <f t="shared" si="51"/>
        <v>2019</v>
      </c>
      <c r="D629">
        <v>12.93</v>
      </c>
      <c r="E629" s="16">
        <v>30</v>
      </c>
      <c r="F629">
        <v>6.375</v>
      </c>
      <c r="G629">
        <v>1.867</v>
      </c>
      <c r="H629" s="8" t="s">
        <v>35</v>
      </c>
      <c r="I629" s="20" t="str">
        <f t="shared" si="49"/>
        <v>Fri</v>
      </c>
      <c r="J629" s="49">
        <v>13.3</v>
      </c>
      <c r="K629" s="49">
        <v>14.2</v>
      </c>
      <c r="L629" s="48">
        <f>J629/$R$2</f>
        <v>29.321504788444244</v>
      </c>
      <c r="M629" s="48">
        <f>K629/$R$2</f>
        <v>31.30566676660964</v>
      </c>
      <c r="N629" s="48"/>
      <c r="O629" s="48"/>
      <c r="R629" s="13"/>
    </row>
    <row r="630" spans="1:18">
      <c r="A630" s="12">
        <v>43549</v>
      </c>
      <c r="B630">
        <f t="shared" si="50"/>
        <v>3</v>
      </c>
      <c r="C630">
        <f t="shared" si="51"/>
        <v>2019</v>
      </c>
      <c r="D630">
        <v>12.765000000000001</v>
      </c>
      <c r="E630" s="16">
        <v>30</v>
      </c>
      <c r="F630">
        <v>6.3280000000000003</v>
      </c>
      <c r="G630">
        <v>1.8560000000000001</v>
      </c>
      <c r="H630" s="8" t="s">
        <v>35</v>
      </c>
      <c r="I630" s="20" t="str">
        <f t="shared" si="49"/>
        <v>Mon</v>
      </c>
      <c r="J630" s="52"/>
      <c r="K630" s="52"/>
      <c r="L630" s="51"/>
      <c r="M630" s="51"/>
      <c r="N630" s="51"/>
      <c r="O630" s="51"/>
      <c r="R630" s="13"/>
    </row>
    <row r="631" spans="1:18">
      <c r="A631" s="12">
        <v>43550</v>
      </c>
      <c r="B631">
        <f t="shared" si="50"/>
        <v>3</v>
      </c>
      <c r="C631">
        <f t="shared" si="51"/>
        <v>2019</v>
      </c>
      <c r="D631">
        <v>12.85</v>
      </c>
      <c r="E631" s="16">
        <v>30</v>
      </c>
      <c r="F631">
        <v>6.3609999999999998</v>
      </c>
      <c r="G631">
        <v>1.8494999999999999</v>
      </c>
      <c r="H631" s="8" t="s">
        <v>35</v>
      </c>
      <c r="I631" s="20" t="str">
        <f t="shared" si="49"/>
        <v>Tue</v>
      </c>
      <c r="J631" s="49"/>
      <c r="K631" s="49"/>
      <c r="L631" s="48"/>
      <c r="M631" s="48"/>
      <c r="N631" s="48"/>
      <c r="O631" s="48"/>
      <c r="R631" s="13"/>
    </row>
    <row r="632" spans="1:18">
      <c r="A632" s="12">
        <v>43551</v>
      </c>
      <c r="B632">
        <f t="shared" si="50"/>
        <v>3</v>
      </c>
      <c r="C632">
        <f t="shared" si="51"/>
        <v>2019</v>
      </c>
      <c r="D632">
        <v>13.025</v>
      </c>
      <c r="E632" s="16">
        <v>30</v>
      </c>
      <c r="F632">
        <v>6.3384999999999998</v>
      </c>
      <c r="G632">
        <v>1.8985000000000001</v>
      </c>
      <c r="H632" s="8" t="s">
        <v>35</v>
      </c>
      <c r="I632" s="20" t="str">
        <f t="shared" si="49"/>
        <v>Wed</v>
      </c>
      <c r="J632" s="52">
        <v>13.3</v>
      </c>
      <c r="K632" s="52">
        <v>14.25</v>
      </c>
      <c r="L632" s="51">
        <f>J632/$R$2</f>
        <v>29.321504788444244</v>
      </c>
      <c r="M632" s="51">
        <f>K632/$R$2</f>
        <v>31.41589798761883</v>
      </c>
      <c r="N632" s="51"/>
      <c r="O632" s="51"/>
      <c r="R632" s="13"/>
    </row>
    <row r="633" spans="1:18">
      <c r="A633" s="12">
        <v>43552</v>
      </c>
      <c r="B633">
        <f t="shared" si="50"/>
        <v>3</v>
      </c>
      <c r="C633">
        <f t="shared" si="51"/>
        <v>2019</v>
      </c>
      <c r="D633">
        <v>12.78</v>
      </c>
      <c r="E633" s="16">
        <v>30</v>
      </c>
      <c r="F633">
        <v>6.3849999999999998</v>
      </c>
      <c r="G633">
        <v>1.8965000000000001</v>
      </c>
      <c r="H633" s="8" t="s">
        <v>35</v>
      </c>
      <c r="I633" s="20" t="str">
        <f t="shared" si="49"/>
        <v>Thu</v>
      </c>
      <c r="J633" s="49"/>
      <c r="K633" s="49"/>
      <c r="L633" s="48"/>
      <c r="M633" s="48"/>
      <c r="N633" s="48"/>
      <c r="O633" s="48"/>
      <c r="R633" s="13"/>
    </row>
    <row r="634" spans="1:18">
      <c r="A634" s="12">
        <v>43553</v>
      </c>
      <c r="B634" s="122">
        <f t="shared" ref="B634:B640" si="52">MONTH(A634)</f>
        <v>3</v>
      </c>
      <c r="C634" s="122">
        <f t="shared" ref="C634:C640" si="53">YEAR(A634)</f>
        <v>2019</v>
      </c>
      <c r="D634" s="20">
        <v>13.015000000000001</v>
      </c>
      <c r="E634" s="28">
        <v>30</v>
      </c>
      <c r="F634" s="20">
        <v>6.4850000000000003</v>
      </c>
      <c r="G634" s="20">
        <v>1.9</v>
      </c>
      <c r="H634" s="8" t="s">
        <v>35</v>
      </c>
      <c r="I634" s="123" t="str">
        <f t="shared" ref="I634:I754" si="54">TEXT($A634,"ddd")</f>
        <v>Fri</v>
      </c>
      <c r="J634" s="52">
        <v>13.75</v>
      </c>
      <c r="K634" s="52">
        <v>14.4</v>
      </c>
      <c r="L634" s="51">
        <f>J634/$R$2</f>
        <v>30.313585777526942</v>
      </c>
      <c r="M634" s="51">
        <f>K634/$R$2</f>
        <v>31.746591650646398</v>
      </c>
      <c r="N634" s="51"/>
      <c r="O634" s="51"/>
      <c r="R634" s="13"/>
    </row>
    <row r="635" spans="1:18">
      <c r="A635" s="12">
        <v>43556</v>
      </c>
      <c r="B635" s="122">
        <f t="shared" si="52"/>
        <v>4</v>
      </c>
      <c r="C635" s="122">
        <f t="shared" si="53"/>
        <v>2019</v>
      </c>
      <c r="D635" s="20">
        <v>13.154999999999999</v>
      </c>
      <c r="E635" s="28">
        <v>31</v>
      </c>
      <c r="F635" s="20">
        <v>6.4980000000000002</v>
      </c>
      <c r="G635" s="20">
        <v>1.8879999999999999</v>
      </c>
      <c r="H635" s="8" t="s">
        <v>35</v>
      </c>
      <c r="I635" s="123" t="str">
        <f t="shared" si="54"/>
        <v>Mon</v>
      </c>
      <c r="J635" s="49"/>
      <c r="K635" s="49"/>
      <c r="L635" s="48"/>
      <c r="M635" s="48"/>
      <c r="N635" s="48"/>
      <c r="O635" s="48"/>
      <c r="R635" s="13"/>
    </row>
    <row r="636" spans="1:18">
      <c r="A636" s="12">
        <v>43557</v>
      </c>
      <c r="B636" s="122">
        <f t="shared" si="52"/>
        <v>4</v>
      </c>
      <c r="C636" s="122">
        <f t="shared" si="53"/>
        <v>2019</v>
      </c>
      <c r="D636" s="20">
        <v>13.02</v>
      </c>
      <c r="E636" s="28">
        <v>32</v>
      </c>
      <c r="F636" s="20">
        <v>6.431</v>
      </c>
      <c r="G636" s="20">
        <v>1.8580000000000001</v>
      </c>
      <c r="H636" s="8" t="s">
        <v>35</v>
      </c>
      <c r="I636" s="123" t="str">
        <f t="shared" si="54"/>
        <v>Tue</v>
      </c>
      <c r="J636" s="52"/>
      <c r="K636" s="52"/>
      <c r="L636" s="51"/>
      <c r="M636" s="51"/>
      <c r="N636" s="51"/>
      <c r="O636" s="51"/>
      <c r="R636" s="13"/>
    </row>
    <row r="637" spans="1:18">
      <c r="A637" s="12">
        <v>43558</v>
      </c>
      <c r="B637" s="122">
        <f t="shared" si="52"/>
        <v>4</v>
      </c>
      <c r="C637" s="122">
        <f t="shared" si="53"/>
        <v>2019</v>
      </c>
      <c r="D637" s="20">
        <v>13.2</v>
      </c>
      <c r="E637" s="28">
        <v>32</v>
      </c>
      <c r="F637" s="20">
        <v>6.4829999999999997</v>
      </c>
      <c r="G637" s="20">
        <v>1.865</v>
      </c>
      <c r="H637" s="8" t="s">
        <v>35</v>
      </c>
      <c r="I637" s="123" t="str">
        <f t="shared" si="54"/>
        <v>Wed</v>
      </c>
      <c r="J637" s="49">
        <v>14.25</v>
      </c>
      <c r="K637" s="49">
        <v>15.4</v>
      </c>
      <c r="L637" s="48">
        <f>J637/$R$2</f>
        <v>31.41589798761883</v>
      </c>
      <c r="M637" s="48">
        <f>K637/$R$2</f>
        <v>33.951216070830178</v>
      </c>
      <c r="N637" s="48"/>
      <c r="O637" s="48"/>
      <c r="R637" s="13"/>
    </row>
    <row r="638" spans="1:18">
      <c r="A638" s="12">
        <v>43559</v>
      </c>
      <c r="B638" s="122">
        <f t="shared" si="52"/>
        <v>4</v>
      </c>
      <c r="C638" s="122">
        <f t="shared" si="53"/>
        <v>2019</v>
      </c>
      <c r="D638" s="20">
        <v>13.045</v>
      </c>
      <c r="E638" s="28">
        <v>32</v>
      </c>
      <c r="F638" s="20">
        <v>6.444</v>
      </c>
      <c r="G638" s="20">
        <v>1.8720000000000001</v>
      </c>
      <c r="H638" s="8" t="s">
        <v>35</v>
      </c>
      <c r="I638" s="123" t="str">
        <f t="shared" si="54"/>
        <v>Thu</v>
      </c>
      <c r="J638" s="52"/>
      <c r="K638" s="52"/>
      <c r="L638" s="51"/>
      <c r="M638" s="51"/>
      <c r="N638" s="51"/>
      <c r="O638" s="51"/>
      <c r="R638" s="13"/>
    </row>
    <row r="639" spans="1:18">
      <c r="A639" s="12">
        <v>43560</v>
      </c>
      <c r="B639" s="122">
        <f t="shared" si="52"/>
        <v>4</v>
      </c>
      <c r="C639" s="122">
        <f t="shared" si="53"/>
        <v>2019</v>
      </c>
      <c r="D639" s="20">
        <v>13.09</v>
      </c>
      <c r="E639" s="28">
        <v>33</v>
      </c>
      <c r="F639" s="20">
        <v>6.4189999999999996</v>
      </c>
      <c r="G639" s="20">
        <v>1.8640000000000001</v>
      </c>
      <c r="H639" s="8" t="s">
        <v>35</v>
      </c>
      <c r="I639" s="123" t="str">
        <f t="shared" si="54"/>
        <v>Fri</v>
      </c>
      <c r="J639" s="49">
        <v>14.5</v>
      </c>
      <c r="K639" s="49">
        <v>16.2</v>
      </c>
      <c r="L639" s="48">
        <f>J639/$R$2</f>
        <v>31.967054092664775</v>
      </c>
      <c r="M639" s="48">
        <f>K639/$R$2</f>
        <v>35.714915606977193</v>
      </c>
      <c r="N639" s="48"/>
      <c r="O639" s="48"/>
      <c r="R639" s="13"/>
    </row>
    <row r="640" spans="1:18">
      <c r="A640" s="12">
        <v>43563</v>
      </c>
      <c r="B640" s="122">
        <f t="shared" si="52"/>
        <v>4</v>
      </c>
      <c r="C640" s="122">
        <f t="shared" si="53"/>
        <v>2019</v>
      </c>
      <c r="D640" s="20">
        <v>13.15</v>
      </c>
      <c r="E640" s="28">
        <v>33</v>
      </c>
      <c r="F640" s="20">
        <v>6.4325000000000001</v>
      </c>
      <c r="G640" s="20">
        <v>1.8585</v>
      </c>
      <c r="H640" s="8" t="s">
        <v>35</v>
      </c>
      <c r="I640" s="123" t="str">
        <f t="shared" si="54"/>
        <v>Mon</v>
      </c>
      <c r="J640" s="52"/>
      <c r="K640" s="52"/>
      <c r="L640" s="51"/>
      <c r="M640" s="51"/>
      <c r="N640" s="51"/>
      <c r="O640" s="51"/>
      <c r="R640" s="13"/>
    </row>
    <row r="641" spans="1:18">
      <c r="A641" s="12">
        <v>43564</v>
      </c>
      <c r="B641" s="122">
        <f t="shared" ref="B641:B760" si="55">MONTH(A641)</f>
        <v>4</v>
      </c>
      <c r="C641" s="122">
        <f t="shared" ref="C641:C760" si="56">YEAR(A641)</f>
        <v>2019</v>
      </c>
      <c r="D641">
        <v>13.164999999999999</v>
      </c>
      <c r="E641" s="16">
        <v>33.5</v>
      </c>
      <c r="F641">
        <v>6.4980000000000002</v>
      </c>
      <c r="G641">
        <v>1.851</v>
      </c>
      <c r="H641" s="8" t="s">
        <v>35</v>
      </c>
      <c r="I641" s="123" t="str">
        <f t="shared" si="54"/>
        <v>Tue</v>
      </c>
      <c r="J641" s="49"/>
      <c r="K641" s="49"/>
      <c r="L641" s="48"/>
      <c r="M641" s="48"/>
      <c r="N641" s="48"/>
      <c r="O641" s="48"/>
      <c r="R641" s="13"/>
    </row>
    <row r="642" spans="1:18">
      <c r="A642" s="12">
        <v>43565</v>
      </c>
      <c r="B642" s="122">
        <f t="shared" si="55"/>
        <v>4</v>
      </c>
      <c r="C642" s="122">
        <f t="shared" si="56"/>
        <v>2019</v>
      </c>
      <c r="D642">
        <v>13.12</v>
      </c>
      <c r="E642" s="16">
        <v>33.5</v>
      </c>
      <c r="F642">
        <v>6.4470000000000001</v>
      </c>
      <c r="G642">
        <v>1.8520000000000001</v>
      </c>
      <c r="H642" s="8" t="s">
        <v>35</v>
      </c>
      <c r="I642" s="123" t="str">
        <f t="shared" si="54"/>
        <v>Wed</v>
      </c>
      <c r="J642" s="52">
        <v>15.3</v>
      </c>
      <c r="K642" s="52">
        <v>16.75</v>
      </c>
      <c r="L642" s="51">
        <f>J642/$R$2</f>
        <v>33.730753628811797</v>
      </c>
      <c r="M642" s="51">
        <f>K642/$R$2</f>
        <v>36.927459038078275</v>
      </c>
      <c r="N642" s="51"/>
      <c r="O642" s="51"/>
      <c r="R642" s="13"/>
    </row>
    <row r="643" spans="1:18">
      <c r="A643" s="12">
        <v>43566</v>
      </c>
      <c r="B643" s="122">
        <f t="shared" si="55"/>
        <v>4</v>
      </c>
      <c r="C643" s="122">
        <f t="shared" si="56"/>
        <v>2019</v>
      </c>
      <c r="D643">
        <v>13.02</v>
      </c>
      <c r="E643" s="16">
        <v>34</v>
      </c>
      <c r="F643">
        <v>6.4325000000000001</v>
      </c>
      <c r="G643">
        <v>1.8474999999999999</v>
      </c>
      <c r="H643" s="8" t="s">
        <v>35</v>
      </c>
      <c r="I643" s="123" t="str">
        <f t="shared" si="54"/>
        <v>Thu</v>
      </c>
      <c r="J643" s="49"/>
      <c r="K643" s="49"/>
      <c r="L643" s="48"/>
      <c r="M643" s="48"/>
      <c r="N643" s="48"/>
      <c r="O643" s="48"/>
      <c r="R643" s="13"/>
    </row>
    <row r="644" spans="1:18">
      <c r="A644" s="12">
        <v>43567</v>
      </c>
      <c r="B644" s="122">
        <f t="shared" si="55"/>
        <v>4</v>
      </c>
      <c r="C644" s="122">
        <f t="shared" si="56"/>
        <v>2019</v>
      </c>
      <c r="D644">
        <v>12.945</v>
      </c>
      <c r="E644" s="16">
        <v>36</v>
      </c>
      <c r="F644">
        <v>6.49</v>
      </c>
      <c r="G644">
        <v>1.8434999999999999</v>
      </c>
      <c r="H644" s="8" t="s">
        <v>35</v>
      </c>
      <c r="I644" s="123" t="str">
        <f t="shared" si="54"/>
        <v>Fri</v>
      </c>
      <c r="J644" s="52">
        <v>15.35</v>
      </c>
      <c r="K644" s="52">
        <v>16.75</v>
      </c>
      <c r="L644" s="51">
        <f>J644/$R$2</f>
        <v>33.840984849820984</v>
      </c>
      <c r="M644" s="51">
        <f>K644/$R$2</f>
        <v>36.927459038078275</v>
      </c>
      <c r="N644" s="51"/>
      <c r="O644" s="51"/>
      <c r="R644" s="13"/>
    </row>
    <row r="645" spans="1:18">
      <c r="A645" s="12">
        <v>43570</v>
      </c>
      <c r="B645" s="122">
        <f t="shared" si="55"/>
        <v>4</v>
      </c>
      <c r="C645" s="122">
        <f t="shared" si="56"/>
        <v>2019</v>
      </c>
      <c r="D645">
        <v>12.855</v>
      </c>
      <c r="E645" s="16">
        <v>35.5</v>
      </c>
      <c r="F645">
        <v>6.4560000000000004</v>
      </c>
      <c r="G645">
        <v>1.8434999999999999</v>
      </c>
      <c r="H645" s="8" t="s">
        <v>35</v>
      </c>
      <c r="I645" s="123" t="str">
        <f t="shared" si="54"/>
        <v>Mon</v>
      </c>
      <c r="J645" s="49"/>
      <c r="K645" s="49"/>
      <c r="L645" s="48"/>
      <c r="M645" s="48"/>
      <c r="N645" s="48"/>
      <c r="O645" s="48"/>
      <c r="R645" s="13"/>
    </row>
    <row r="646" spans="1:18">
      <c r="A646" s="12">
        <v>43571</v>
      </c>
      <c r="B646" s="122">
        <f t="shared" si="55"/>
        <v>4</v>
      </c>
      <c r="C646" s="122">
        <f t="shared" si="56"/>
        <v>2019</v>
      </c>
      <c r="D646">
        <v>12.97</v>
      </c>
      <c r="E646" s="16">
        <v>34.549999999999997</v>
      </c>
      <c r="F646">
        <v>6.46</v>
      </c>
      <c r="G646">
        <v>1.839</v>
      </c>
      <c r="H646" s="8" t="s">
        <v>35</v>
      </c>
      <c r="I646" s="123" t="str">
        <f t="shared" si="54"/>
        <v>Tue</v>
      </c>
      <c r="J646" s="52"/>
      <c r="K646" s="52"/>
      <c r="L646" s="51"/>
      <c r="M646" s="51"/>
      <c r="N646" s="51"/>
      <c r="O646" s="51"/>
      <c r="R646" s="13"/>
    </row>
    <row r="647" spans="1:18">
      <c r="A647" s="12">
        <v>43572</v>
      </c>
      <c r="B647" s="122">
        <f t="shared" si="55"/>
        <v>4</v>
      </c>
      <c r="C647" s="122">
        <f t="shared" si="56"/>
        <v>2019</v>
      </c>
      <c r="D647">
        <v>12.95</v>
      </c>
      <c r="E647" s="16">
        <v>35.5</v>
      </c>
      <c r="F647">
        <v>6.5090000000000003</v>
      </c>
      <c r="G647">
        <v>1.8405</v>
      </c>
      <c r="H647" s="8" t="s">
        <v>35</v>
      </c>
      <c r="I647" s="123" t="str">
        <f t="shared" si="54"/>
        <v>Wed</v>
      </c>
      <c r="J647" s="49"/>
      <c r="K647" s="49"/>
      <c r="L647" s="48"/>
      <c r="M647" s="48"/>
      <c r="N647" s="48"/>
      <c r="O647" s="48"/>
      <c r="R647" s="13"/>
    </row>
    <row r="648" spans="1:18">
      <c r="A648" s="12">
        <v>43573</v>
      </c>
      <c r="B648" s="122">
        <f>MONTH(A648)</f>
        <v>4</v>
      </c>
      <c r="C648" s="122">
        <f>YEAR(A648)</f>
        <v>2019</v>
      </c>
      <c r="D648">
        <v>12.63</v>
      </c>
      <c r="E648" s="16">
        <v>35.5</v>
      </c>
      <c r="F648">
        <v>6.4480000000000004</v>
      </c>
      <c r="G648">
        <v>1.839</v>
      </c>
      <c r="H648" s="8" t="s">
        <v>35</v>
      </c>
      <c r="I648" s="123" t="str">
        <f>TEXT($A648,"ddd")</f>
        <v>Thu</v>
      </c>
      <c r="J648" s="52"/>
      <c r="K648" s="52"/>
      <c r="L648" s="51"/>
      <c r="M648" s="51"/>
      <c r="N648" s="51"/>
      <c r="O648" s="51"/>
      <c r="R648" s="13"/>
    </row>
    <row r="649" spans="1:18">
      <c r="A649" s="12">
        <v>43574</v>
      </c>
      <c r="B649" s="122">
        <f t="shared" ref="B649" si="57">MONTH(A649)</f>
        <v>4</v>
      </c>
      <c r="C649" s="122">
        <f t="shared" ref="C649" si="58">YEAR(A649)</f>
        <v>2019</v>
      </c>
      <c r="E649" s="16"/>
      <c r="H649" s="8" t="s">
        <v>35</v>
      </c>
      <c r="I649" s="123" t="str">
        <f t="shared" si="54"/>
        <v>Fri</v>
      </c>
      <c r="J649" s="49">
        <v>15.6</v>
      </c>
      <c r="K649" s="49">
        <v>16.75</v>
      </c>
      <c r="L649" s="48">
        <f>J649/$R$2</f>
        <v>34.392140954866932</v>
      </c>
      <c r="M649" s="48">
        <f>K649/$R$2</f>
        <v>36.927459038078275</v>
      </c>
      <c r="N649" s="48"/>
      <c r="O649" s="48"/>
      <c r="R649" s="13"/>
    </row>
    <row r="650" spans="1:18">
      <c r="A650" s="12">
        <v>43577</v>
      </c>
      <c r="B650" s="122">
        <f t="shared" ref="B650:B674" si="59">MONTH(A650)</f>
        <v>4</v>
      </c>
      <c r="C650" s="122">
        <f t="shared" ref="C650:C664" si="60">YEAR(A650)</f>
        <v>2019</v>
      </c>
      <c r="E650" s="16"/>
      <c r="H650" s="8" t="s">
        <v>35</v>
      </c>
      <c r="I650" s="123" t="str">
        <f t="shared" ref="I650:I674" si="61">TEXT($A650,"ddd")</f>
        <v>Mon</v>
      </c>
      <c r="J650" s="52"/>
      <c r="K650" s="52"/>
      <c r="L650" s="51"/>
      <c r="M650" s="51"/>
      <c r="N650" s="51"/>
      <c r="O650" s="51"/>
      <c r="R650" s="13"/>
    </row>
    <row r="651" spans="1:18">
      <c r="A651" s="12">
        <v>43578</v>
      </c>
      <c r="B651" s="122">
        <f t="shared" si="59"/>
        <v>4</v>
      </c>
      <c r="C651" s="122">
        <f t="shared" si="60"/>
        <v>2019</v>
      </c>
      <c r="D651">
        <v>12.49</v>
      </c>
      <c r="E651">
        <v>34.75</v>
      </c>
      <c r="F651">
        <v>6.43</v>
      </c>
      <c r="G651">
        <v>1.855</v>
      </c>
      <c r="H651" s="8" t="s">
        <v>35</v>
      </c>
      <c r="I651" s="123" t="str">
        <f t="shared" si="61"/>
        <v>Tue</v>
      </c>
      <c r="J651" s="49"/>
      <c r="K651" s="49"/>
      <c r="L651" s="48"/>
      <c r="M651" s="48"/>
      <c r="N651" s="48"/>
      <c r="O651" s="48"/>
      <c r="R651" s="13"/>
    </row>
    <row r="652" spans="1:18">
      <c r="A652" s="12">
        <v>43579</v>
      </c>
      <c r="B652" s="122">
        <f t="shared" si="59"/>
        <v>4</v>
      </c>
      <c r="C652" s="122">
        <f t="shared" si="60"/>
        <v>2019</v>
      </c>
      <c r="D652">
        <v>12.34</v>
      </c>
      <c r="E652">
        <v>34.75</v>
      </c>
      <c r="F652">
        <v>6.4375</v>
      </c>
      <c r="G652">
        <v>1.8540000000000001</v>
      </c>
      <c r="H652" s="8" t="s">
        <v>35</v>
      </c>
      <c r="I652" s="123" t="str">
        <f t="shared" si="61"/>
        <v>Wed</v>
      </c>
      <c r="J652" s="52"/>
      <c r="K652" s="52"/>
      <c r="L652" s="51"/>
      <c r="M652" s="51"/>
      <c r="N652" s="51"/>
      <c r="O652" s="51"/>
      <c r="R652" s="13"/>
    </row>
    <row r="653" spans="1:18">
      <c r="A653" s="12">
        <v>43580</v>
      </c>
      <c r="B653" s="122">
        <f t="shared" si="59"/>
        <v>4</v>
      </c>
      <c r="C653" s="122">
        <f t="shared" si="60"/>
        <v>2019</v>
      </c>
      <c r="D653">
        <v>12.27</v>
      </c>
      <c r="E653">
        <v>34.75</v>
      </c>
      <c r="F653">
        <v>6.3754999999999997</v>
      </c>
      <c r="G653">
        <v>1.8520000000000001</v>
      </c>
      <c r="H653" s="8" t="s">
        <v>35</v>
      </c>
      <c r="I653" s="123" t="str">
        <f t="shared" si="61"/>
        <v>Thu</v>
      </c>
      <c r="J653" s="49"/>
      <c r="K653" s="49"/>
      <c r="L653" s="48"/>
      <c r="M653" s="48"/>
      <c r="N653" s="48"/>
      <c r="O653" s="48"/>
      <c r="R653" s="13"/>
    </row>
    <row r="654" spans="1:18">
      <c r="A654" s="12">
        <v>43581</v>
      </c>
      <c r="B654" s="122">
        <f t="shared" si="59"/>
        <v>4</v>
      </c>
      <c r="C654" s="122">
        <f t="shared" si="60"/>
        <v>2019</v>
      </c>
      <c r="D654">
        <v>12.27</v>
      </c>
      <c r="E654">
        <v>34.75</v>
      </c>
      <c r="F654">
        <v>6.3929999999999998</v>
      </c>
      <c r="G654">
        <v>1.8320000000000001</v>
      </c>
      <c r="H654" s="8" t="s">
        <v>35</v>
      </c>
      <c r="I654" s="123" t="str">
        <f t="shared" si="61"/>
        <v>Fri</v>
      </c>
      <c r="J654" s="52">
        <v>16.350000000000001</v>
      </c>
      <c r="K654" s="52">
        <v>17.05</v>
      </c>
      <c r="L654" s="51">
        <f>J654/$R$2</f>
        <v>36.045609270004768</v>
      </c>
      <c r="M654" s="51">
        <f>K654/$R$2</f>
        <v>37.58884636413341</v>
      </c>
      <c r="N654" s="51">
        <v>2.0499999999999998</v>
      </c>
      <c r="O654" s="51">
        <v>2.1</v>
      </c>
      <c r="R654" s="13"/>
    </row>
    <row r="655" spans="1:18">
      <c r="A655" s="12">
        <v>43584</v>
      </c>
      <c r="B655" s="122">
        <f t="shared" si="59"/>
        <v>4</v>
      </c>
      <c r="C655" s="122">
        <f t="shared" si="60"/>
        <v>2019</v>
      </c>
      <c r="D655">
        <v>12.335000000000001</v>
      </c>
      <c r="E655">
        <v>34.75</v>
      </c>
      <c r="F655">
        <v>6.3760000000000003</v>
      </c>
      <c r="G655">
        <v>1.8160000000000001</v>
      </c>
      <c r="H655" s="8" t="s">
        <v>35</v>
      </c>
      <c r="I655" s="123" t="str">
        <f t="shared" si="61"/>
        <v>Mon</v>
      </c>
      <c r="J655" s="49"/>
      <c r="K655" s="49"/>
      <c r="L655" s="48"/>
      <c r="M655" s="48"/>
      <c r="N655" s="48"/>
      <c r="O655" s="48"/>
      <c r="R655" s="13"/>
    </row>
    <row r="656" spans="1:18">
      <c r="A656" s="12">
        <v>43585</v>
      </c>
      <c r="B656" s="122">
        <f t="shared" si="59"/>
        <v>4</v>
      </c>
      <c r="C656" s="122">
        <f t="shared" si="60"/>
        <v>2019</v>
      </c>
      <c r="D656">
        <v>12.36</v>
      </c>
      <c r="E656">
        <v>34.75</v>
      </c>
      <c r="F656">
        <v>6.4420000000000002</v>
      </c>
      <c r="G656">
        <v>1.8089999999999999</v>
      </c>
      <c r="H656" s="8" t="s">
        <v>35</v>
      </c>
      <c r="I656" s="123" t="str">
        <f t="shared" si="61"/>
        <v>Tue</v>
      </c>
      <c r="J656" s="52"/>
      <c r="K656" s="52"/>
      <c r="L656" s="51"/>
      <c r="M656" s="51"/>
      <c r="N656" s="51"/>
      <c r="O656" s="51"/>
      <c r="R656" s="13"/>
    </row>
    <row r="657" spans="1:18">
      <c r="A657" s="12">
        <v>43586</v>
      </c>
      <c r="B657" s="122">
        <f t="shared" si="59"/>
        <v>5</v>
      </c>
      <c r="C657" s="122">
        <f t="shared" si="60"/>
        <v>2019</v>
      </c>
      <c r="D657">
        <v>12.13</v>
      </c>
      <c r="E657">
        <v>34.75</v>
      </c>
      <c r="F657">
        <v>6.3979999999999997</v>
      </c>
      <c r="G657">
        <v>1.7755000000000001</v>
      </c>
      <c r="H657" s="8" t="s">
        <v>35</v>
      </c>
      <c r="I657" s="123" t="str">
        <f t="shared" si="61"/>
        <v>Wed</v>
      </c>
      <c r="J657" s="49"/>
      <c r="K657" s="49"/>
      <c r="L657" s="48"/>
      <c r="M657" s="48"/>
      <c r="N657" s="48"/>
      <c r="O657" s="48"/>
      <c r="R657" s="13"/>
    </row>
    <row r="658" spans="1:18">
      <c r="A658" s="12">
        <v>43587</v>
      </c>
      <c r="B658" s="122">
        <f t="shared" si="59"/>
        <v>5</v>
      </c>
      <c r="C658" s="122">
        <f t="shared" si="60"/>
        <v>2019</v>
      </c>
      <c r="D658">
        <v>12.125</v>
      </c>
      <c r="E658">
        <v>34.75</v>
      </c>
      <c r="F658">
        <v>6.2140000000000004</v>
      </c>
      <c r="G658">
        <v>1.8005</v>
      </c>
      <c r="H658" s="8" t="s">
        <v>35</v>
      </c>
      <c r="I658" s="123" t="str">
        <f t="shared" si="61"/>
        <v>Thu</v>
      </c>
      <c r="J658" s="52"/>
      <c r="K658" s="52"/>
      <c r="L658" s="51"/>
      <c r="M658" s="51"/>
      <c r="N658" s="51"/>
      <c r="O658" s="51"/>
      <c r="R658" s="13"/>
    </row>
    <row r="659" spans="1:18">
      <c r="A659" s="12">
        <v>43588</v>
      </c>
      <c r="B659" s="122">
        <f t="shared" si="59"/>
        <v>5</v>
      </c>
      <c r="C659" s="122">
        <f t="shared" si="60"/>
        <v>2019</v>
      </c>
      <c r="D659">
        <v>12.17</v>
      </c>
      <c r="E659">
        <v>34.75</v>
      </c>
      <c r="F659">
        <v>6.18</v>
      </c>
      <c r="G659">
        <v>1.7835000000000001</v>
      </c>
      <c r="H659" s="8" t="s">
        <v>35</v>
      </c>
      <c r="I659" s="123" t="str">
        <f t="shared" si="61"/>
        <v>Fri</v>
      </c>
      <c r="J659" s="49"/>
      <c r="K659" s="49"/>
      <c r="L659" s="48"/>
      <c r="M659" s="48"/>
      <c r="N659" s="48"/>
      <c r="O659" s="48"/>
      <c r="R659" s="13"/>
    </row>
    <row r="660" spans="1:18">
      <c r="A660" s="12">
        <v>43591</v>
      </c>
      <c r="B660" s="122">
        <f t="shared" si="59"/>
        <v>5</v>
      </c>
      <c r="C660" s="122">
        <f t="shared" si="60"/>
        <v>2019</v>
      </c>
      <c r="H660" s="8" t="s">
        <v>35</v>
      </c>
      <c r="I660" s="123" t="str">
        <f t="shared" si="61"/>
        <v>Mon</v>
      </c>
      <c r="J660" s="52"/>
      <c r="K660" s="52"/>
      <c r="L660" s="51"/>
      <c r="M660" s="51"/>
      <c r="N660" s="51"/>
      <c r="O660" s="51"/>
      <c r="R660" s="13"/>
    </row>
    <row r="661" spans="1:18">
      <c r="A661" s="12">
        <v>43592</v>
      </c>
      <c r="B661" s="122">
        <f t="shared" si="59"/>
        <v>5</v>
      </c>
      <c r="C661" s="122">
        <f t="shared" si="60"/>
        <v>2019</v>
      </c>
      <c r="D661">
        <v>12.05</v>
      </c>
      <c r="E661">
        <v>34.75</v>
      </c>
      <c r="F661">
        <v>6.1740000000000004</v>
      </c>
      <c r="G661">
        <v>1.7669999999999999</v>
      </c>
      <c r="H661" s="8" t="s">
        <v>35</v>
      </c>
      <c r="I661" s="123" t="str">
        <f t="shared" si="61"/>
        <v>Tue</v>
      </c>
      <c r="J661" s="49"/>
      <c r="K661" s="49"/>
      <c r="L661" s="48"/>
      <c r="M661" s="48"/>
      <c r="N661" s="48"/>
      <c r="O661" s="48"/>
      <c r="R661" s="13"/>
    </row>
    <row r="662" spans="1:18">
      <c r="A662" s="12">
        <v>43593</v>
      </c>
      <c r="B662" s="122">
        <f t="shared" si="59"/>
        <v>5</v>
      </c>
      <c r="C662" s="122">
        <f t="shared" si="60"/>
        <v>2019</v>
      </c>
      <c r="D662">
        <v>11.965</v>
      </c>
      <c r="E662">
        <v>34.75</v>
      </c>
      <c r="F662">
        <v>6.1029999999999998</v>
      </c>
      <c r="G662">
        <v>1.7609999999999999</v>
      </c>
      <c r="H662" s="8" t="s">
        <v>35</v>
      </c>
      <c r="I662" s="123" t="str">
        <f t="shared" si="61"/>
        <v>Wed</v>
      </c>
      <c r="J662" s="52"/>
      <c r="K662" s="52"/>
      <c r="L662" s="51"/>
      <c r="M662" s="51"/>
      <c r="N662" s="51"/>
      <c r="O662" s="51"/>
      <c r="R662" s="13"/>
    </row>
    <row r="663" spans="1:18">
      <c r="A663" s="12">
        <v>43594</v>
      </c>
      <c r="B663" s="122">
        <f t="shared" si="59"/>
        <v>5</v>
      </c>
      <c r="C663" s="122">
        <f t="shared" si="60"/>
        <v>2019</v>
      </c>
      <c r="D663">
        <v>11.71</v>
      </c>
      <c r="E663">
        <v>34.75</v>
      </c>
      <c r="F663">
        <v>6.1120000000000001</v>
      </c>
      <c r="G663">
        <v>1.7665</v>
      </c>
      <c r="H663" s="8" t="s">
        <v>35</v>
      </c>
      <c r="I663" s="123" t="str">
        <f t="shared" si="61"/>
        <v>Thu</v>
      </c>
      <c r="J663" s="49"/>
      <c r="K663" s="49"/>
      <c r="L663" s="48"/>
      <c r="M663" s="48"/>
      <c r="N663" s="48"/>
      <c r="O663" s="48"/>
      <c r="R663" s="13"/>
    </row>
    <row r="664" spans="1:18">
      <c r="A664" s="12">
        <v>43595</v>
      </c>
      <c r="B664" s="122">
        <f t="shared" si="59"/>
        <v>5</v>
      </c>
      <c r="C664" s="122">
        <f t="shared" si="60"/>
        <v>2019</v>
      </c>
      <c r="D664">
        <v>11.865</v>
      </c>
      <c r="E664">
        <v>34.75</v>
      </c>
      <c r="F664">
        <v>6.1355000000000004</v>
      </c>
      <c r="G664">
        <v>1.7649999999999999</v>
      </c>
      <c r="H664" s="8" t="s">
        <v>35</v>
      </c>
      <c r="I664" s="123" t="str">
        <f t="shared" si="61"/>
        <v>Fri</v>
      </c>
      <c r="J664" s="52">
        <v>16.25</v>
      </c>
      <c r="K664" s="52">
        <v>17.05</v>
      </c>
      <c r="L664" s="51">
        <f>J664/$R$2</f>
        <v>35.825146827986387</v>
      </c>
      <c r="M664" s="51">
        <f>K664/$R$2</f>
        <v>37.58884636413341</v>
      </c>
      <c r="N664" s="51">
        <v>2.0499999999999998</v>
      </c>
      <c r="O664" s="51">
        <v>2.11</v>
      </c>
      <c r="R664" s="13"/>
    </row>
    <row r="665" spans="1:18">
      <c r="A665" s="12">
        <v>43598</v>
      </c>
      <c r="B665" s="122">
        <f t="shared" si="59"/>
        <v>5</v>
      </c>
      <c r="C665" s="122">
        <f t="shared" ref="C665:C673" si="62">YEAR(A665)</f>
        <v>2019</v>
      </c>
      <c r="D665">
        <v>11.73</v>
      </c>
      <c r="E665">
        <v>34.75</v>
      </c>
      <c r="F665">
        <v>6.0425000000000004</v>
      </c>
      <c r="G665">
        <v>1.7655000000000001</v>
      </c>
      <c r="H665" s="8" t="s">
        <v>35</v>
      </c>
      <c r="I665" s="123" t="str">
        <f t="shared" si="61"/>
        <v>Mon</v>
      </c>
      <c r="J665" s="49"/>
      <c r="K665" s="49"/>
      <c r="L665" s="48"/>
      <c r="M665" s="48"/>
      <c r="N665" s="48"/>
      <c r="O665" s="48"/>
      <c r="R665" s="13"/>
    </row>
    <row r="666" spans="1:18">
      <c r="A666" s="12">
        <v>43599</v>
      </c>
      <c r="B666" s="122">
        <f t="shared" si="59"/>
        <v>5</v>
      </c>
      <c r="C666" s="122">
        <f t="shared" si="62"/>
        <v>2019</v>
      </c>
      <c r="D666">
        <v>11.82</v>
      </c>
      <c r="E666">
        <v>34.75</v>
      </c>
      <c r="F666">
        <v>6.0069999999999997</v>
      </c>
      <c r="G666">
        <v>1.792</v>
      </c>
      <c r="H666" s="8" t="s">
        <v>35</v>
      </c>
      <c r="I666" s="123" t="str">
        <f t="shared" si="61"/>
        <v>Tue</v>
      </c>
      <c r="J666" s="52"/>
      <c r="K666" s="52"/>
      <c r="L666" s="51"/>
      <c r="M666" s="51"/>
      <c r="N666" s="51"/>
      <c r="O666" s="51"/>
      <c r="R666" s="13"/>
    </row>
    <row r="667" spans="1:18">
      <c r="A667" s="12">
        <v>43600</v>
      </c>
      <c r="B667" s="122">
        <f t="shared" si="59"/>
        <v>5</v>
      </c>
      <c r="C667" s="122">
        <f t="shared" si="62"/>
        <v>2019</v>
      </c>
      <c r="D667">
        <v>11.93</v>
      </c>
      <c r="E667">
        <v>34.75</v>
      </c>
      <c r="F667">
        <v>6.0019999999999998</v>
      </c>
      <c r="G667">
        <v>1.802</v>
      </c>
      <c r="H667" s="8" t="s">
        <v>35</v>
      </c>
      <c r="I667" s="123" t="str">
        <f t="shared" si="61"/>
        <v>Wed</v>
      </c>
      <c r="J667" s="49"/>
      <c r="K667" s="49"/>
      <c r="L667" s="48"/>
      <c r="M667" s="48"/>
      <c r="N667" s="48"/>
      <c r="O667" s="48"/>
      <c r="R667" s="13"/>
    </row>
    <row r="668" spans="1:18">
      <c r="A668" s="12">
        <v>43601</v>
      </c>
      <c r="B668" s="122">
        <f t="shared" si="59"/>
        <v>5</v>
      </c>
      <c r="C668" s="122">
        <f t="shared" si="62"/>
        <v>2019</v>
      </c>
      <c r="D668">
        <v>12.215</v>
      </c>
      <c r="E668">
        <v>34.75</v>
      </c>
      <c r="F668">
        <v>6.0890000000000004</v>
      </c>
      <c r="G668">
        <v>1.8320000000000001</v>
      </c>
      <c r="H668" s="8" t="s">
        <v>35</v>
      </c>
      <c r="I668" s="123" t="str">
        <f t="shared" si="61"/>
        <v>Thu</v>
      </c>
      <c r="J668" s="52"/>
      <c r="K668" s="52"/>
      <c r="L668" s="51"/>
      <c r="M668" s="51"/>
      <c r="N668" s="51"/>
      <c r="O668" s="51"/>
      <c r="R668" s="13"/>
    </row>
    <row r="669" spans="1:18">
      <c r="A669" s="12">
        <v>43602</v>
      </c>
      <c r="B669" s="122">
        <f t="shared" si="59"/>
        <v>5</v>
      </c>
      <c r="C669" s="122">
        <f t="shared" si="62"/>
        <v>2019</v>
      </c>
      <c r="D669">
        <v>12.025</v>
      </c>
      <c r="E669">
        <v>34.75</v>
      </c>
      <c r="F669">
        <v>6.0250000000000004</v>
      </c>
      <c r="G669">
        <v>1.8049999999999999</v>
      </c>
      <c r="H669" s="8" t="s">
        <v>35</v>
      </c>
      <c r="I669" s="123" t="str">
        <f t="shared" si="61"/>
        <v>Fri</v>
      </c>
      <c r="J669" s="49">
        <v>16.25</v>
      </c>
      <c r="K669" s="49">
        <v>16.8</v>
      </c>
      <c r="L669" s="48">
        <f>J669/$R$2</f>
        <v>35.825146827986387</v>
      </c>
      <c r="M669" s="48">
        <f>K669/$R$2</f>
        <v>37.037690259087462</v>
      </c>
      <c r="N669" s="48">
        <v>2.0099999999999998</v>
      </c>
      <c r="O669" s="48">
        <v>2.1</v>
      </c>
      <c r="R669" s="13"/>
    </row>
    <row r="670" spans="1:18">
      <c r="A670" s="12">
        <v>43605</v>
      </c>
      <c r="B670" s="122">
        <f t="shared" si="59"/>
        <v>5</v>
      </c>
      <c r="C670" s="122">
        <f t="shared" si="62"/>
        <v>2019</v>
      </c>
      <c r="D670">
        <v>11.914999999999999</v>
      </c>
      <c r="E670">
        <v>34.75</v>
      </c>
      <c r="F670">
        <v>5.9850000000000003</v>
      </c>
      <c r="G670">
        <v>1.786</v>
      </c>
      <c r="H670" s="8" t="s">
        <v>35</v>
      </c>
      <c r="I670" s="123" t="str">
        <f t="shared" si="61"/>
        <v>Mon</v>
      </c>
      <c r="J670" s="52"/>
      <c r="K670" s="52"/>
      <c r="L670" s="51"/>
      <c r="M670" s="51"/>
      <c r="N670" s="51"/>
      <c r="O670" s="51"/>
      <c r="R670" s="13"/>
    </row>
    <row r="671" spans="1:18">
      <c r="A671" s="12">
        <v>43606</v>
      </c>
      <c r="B671" s="122">
        <f t="shared" si="59"/>
        <v>5</v>
      </c>
      <c r="C671" s="122">
        <f t="shared" si="62"/>
        <v>2019</v>
      </c>
      <c r="D671">
        <v>12.03</v>
      </c>
      <c r="E671">
        <v>34.75</v>
      </c>
      <c r="F671">
        <v>6.0039999999999996</v>
      </c>
      <c r="G671">
        <v>1.766</v>
      </c>
      <c r="H671" s="8" t="s">
        <v>35</v>
      </c>
      <c r="I671" s="123" t="str">
        <f t="shared" si="61"/>
        <v>Tue</v>
      </c>
      <c r="J671" s="49"/>
      <c r="K671" s="49"/>
      <c r="L671" s="48"/>
      <c r="M671" s="48"/>
      <c r="N671" s="48"/>
      <c r="O671" s="48"/>
      <c r="R671" s="13"/>
    </row>
    <row r="672" spans="1:18">
      <c r="A672" s="12">
        <v>43607</v>
      </c>
      <c r="B672" s="122">
        <f t="shared" si="59"/>
        <v>5</v>
      </c>
      <c r="C672" s="122">
        <f t="shared" si="62"/>
        <v>2019</v>
      </c>
      <c r="D672">
        <v>11.965</v>
      </c>
      <c r="E672">
        <v>34.5</v>
      </c>
      <c r="F672">
        <v>5.92</v>
      </c>
      <c r="G672">
        <v>1.7470000000000001</v>
      </c>
      <c r="H672" s="8" t="s">
        <v>35</v>
      </c>
      <c r="I672" s="123" t="str">
        <f t="shared" si="61"/>
        <v>Wed</v>
      </c>
      <c r="J672" s="52"/>
      <c r="K672" s="52"/>
      <c r="L672" s="51"/>
      <c r="M672" s="51"/>
      <c r="N672" s="51"/>
      <c r="O672" s="51"/>
      <c r="R672" s="13"/>
    </row>
    <row r="673" spans="1:18">
      <c r="A673" s="12">
        <v>43608</v>
      </c>
      <c r="B673" s="122">
        <f t="shared" si="59"/>
        <v>5</v>
      </c>
      <c r="C673" s="122">
        <f t="shared" si="62"/>
        <v>2019</v>
      </c>
      <c r="D673">
        <v>11.87</v>
      </c>
      <c r="E673">
        <v>34.5</v>
      </c>
      <c r="F673">
        <v>5.86</v>
      </c>
      <c r="G673">
        <v>1.74</v>
      </c>
      <c r="H673" s="8" t="s">
        <v>35</v>
      </c>
      <c r="I673" s="123" t="str">
        <f t="shared" si="61"/>
        <v>Thu</v>
      </c>
      <c r="J673" s="49"/>
      <c r="K673" s="49"/>
      <c r="L673" s="48"/>
      <c r="M673" s="48"/>
      <c r="N673" s="48"/>
      <c r="O673" s="48"/>
      <c r="R673" s="13"/>
    </row>
    <row r="674" spans="1:18">
      <c r="A674" s="12">
        <v>43609</v>
      </c>
      <c r="B674" s="122">
        <f t="shared" si="59"/>
        <v>5</v>
      </c>
      <c r="C674" s="122">
        <f t="shared" ref="C674" si="63">YEAR(A674)</f>
        <v>2019</v>
      </c>
      <c r="D674" s="20">
        <v>12.154999999999999</v>
      </c>
      <c r="E674" s="20">
        <v>34</v>
      </c>
      <c r="F674" s="20">
        <v>5.9189999999999996</v>
      </c>
      <c r="G674" s="20">
        <v>1.7615000000000001</v>
      </c>
      <c r="H674" s="8" t="s">
        <v>35</v>
      </c>
      <c r="I674" s="123" t="str">
        <f t="shared" si="61"/>
        <v>Fri</v>
      </c>
      <c r="J674" s="52">
        <v>16</v>
      </c>
      <c r="K674" s="52">
        <v>16.55</v>
      </c>
      <c r="L674" s="51">
        <f>J674/$R$2</f>
        <v>35.273990722940439</v>
      </c>
      <c r="M674" s="51">
        <f>K674/$R$2</f>
        <v>36.486534154041522</v>
      </c>
      <c r="N674" s="51">
        <v>2.0099999999999998</v>
      </c>
      <c r="O674" s="51">
        <v>2.1</v>
      </c>
      <c r="R674" s="13"/>
    </row>
    <row r="675" spans="1:18">
      <c r="A675" s="12">
        <v>43612</v>
      </c>
      <c r="B675" s="122">
        <f>MONTH(A675)</f>
        <v>5</v>
      </c>
      <c r="C675" s="122">
        <f>YEAR(A675)</f>
        <v>2019</v>
      </c>
      <c r="D675" s="20"/>
      <c r="E675" s="20"/>
      <c r="F675" s="20"/>
      <c r="G675" s="20"/>
      <c r="H675" s="8" t="s">
        <v>35</v>
      </c>
      <c r="I675" s="123" t="str">
        <f>TEXT($A675,"ddd")</f>
        <v>Mon</v>
      </c>
      <c r="J675" s="49"/>
      <c r="K675" s="49"/>
      <c r="L675" s="48"/>
      <c r="M675" s="48"/>
      <c r="N675" s="48"/>
      <c r="O675" s="48"/>
      <c r="R675" s="13"/>
    </row>
    <row r="676" spans="1:18">
      <c r="A676" s="12">
        <v>43613</v>
      </c>
      <c r="B676" s="122">
        <f>MONTH(A676)</f>
        <v>5</v>
      </c>
      <c r="C676" s="122">
        <f>YEAR(A676)</f>
        <v>2019</v>
      </c>
      <c r="D676" s="20">
        <v>12.234999999999999</v>
      </c>
      <c r="E676" s="20">
        <v>34</v>
      </c>
      <c r="F676" s="20">
        <v>5.9565000000000001</v>
      </c>
      <c r="G676" s="20">
        <v>1.7729999999999999</v>
      </c>
      <c r="H676" s="8" t="s">
        <v>35</v>
      </c>
      <c r="I676" s="123" t="str">
        <f>TEXT($A676,"ddd")</f>
        <v>Tue</v>
      </c>
      <c r="J676" s="52"/>
      <c r="K676" s="52"/>
      <c r="M676" s="51"/>
      <c r="O676" s="51"/>
      <c r="R676" s="13"/>
    </row>
    <row r="677" spans="1:18">
      <c r="A677" s="12">
        <v>43614</v>
      </c>
      <c r="B677" s="122">
        <f t="shared" ref="B677:B691" si="64">MONTH(A677)</f>
        <v>5</v>
      </c>
      <c r="C677" s="122">
        <f t="shared" ref="C677:C691" si="65">YEAR(A677)</f>
        <v>2019</v>
      </c>
      <c r="D677">
        <v>12.04</v>
      </c>
      <c r="E677">
        <v>34</v>
      </c>
      <c r="F677">
        <v>5.8644999999999996</v>
      </c>
      <c r="G677">
        <v>1.77</v>
      </c>
      <c r="H677" s="8" t="s">
        <v>35</v>
      </c>
      <c r="I677" s="123" t="str">
        <f t="shared" ref="I677:I740" si="66">TEXT($A677,"ddd")</f>
        <v>Wed</v>
      </c>
      <c r="J677" s="49">
        <v>15.35</v>
      </c>
      <c r="K677" s="49">
        <v>16.100000000000001</v>
      </c>
      <c r="L677" s="48">
        <f>J677/$R$2</f>
        <v>33.840984849820984</v>
      </c>
      <c r="M677" s="48">
        <f>K677/$R$2</f>
        <v>35.49445316495882</v>
      </c>
      <c r="N677" s="48"/>
      <c r="O677" s="48"/>
      <c r="R677" s="13"/>
    </row>
    <row r="678" spans="1:18">
      <c r="A678" s="12">
        <v>43615</v>
      </c>
      <c r="B678" s="122">
        <f t="shared" si="64"/>
        <v>5</v>
      </c>
      <c r="C678" s="122">
        <f t="shared" si="65"/>
        <v>2019</v>
      </c>
      <c r="D678">
        <v>11.98</v>
      </c>
      <c r="E678">
        <v>34</v>
      </c>
      <c r="F678">
        <v>5.8230000000000004</v>
      </c>
      <c r="G678">
        <v>1.762</v>
      </c>
      <c r="H678" s="8" t="s">
        <v>35</v>
      </c>
      <c r="I678" s="123" t="str">
        <f t="shared" si="66"/>
        <v>Thu</v>
      </c>
      <c r="J678" s="52"/>
      <c r="K678" s="52"/>
      <c r="M678" s="51"/>
      <c r="O678" s="51"/>
      <c r="R678" s="13"/>
    </row>
    <row r="679" spans="1:18">
      <c r="A679" s="12">
        <v>43616</v>
      </c>
      <c r="B679" s="122">
        <f t="shared" si="64"/>
        <v>5</v>
      </c>
      <c r="C679" s="122">
        <f t="shared" si="65"/>
        <v>2019</v>
      </c>
      <c r="D679">
        <v>12.04</v>
      </c>
      <c r="E679">
        <v>34</v>
      </c>
      <c r="F679">
        <v>5.7805</v>
      </c>
      <c r="G679">
        <v>1.7609999999999999</v>
      </c>
      <c r="H679" s="8" t="s">
        <v>35</v>
      </c>
      <c r="I679" s="123" t="str">
        <f t="shared" si="66"/>
        <v>Fri</v>
      </c>
      <c r="J679" s="49">
        <v>15.35</v>
      </c>
      <c r="K679" s="49">
        <v>16.100000000000001</v>
      </c>
      <c r="L679" s="48">
        <f>J679/$R$2</f>
        <v>33.840984849820984</v>
      </c>
      <c r="M679" s="48">
        <f>K679/$R$2</f>
        <v>35.49445316495882</v>
      </c>
      <c r="N679" s="48">
        <v>2.0099999999999998</v>
      </c>
      <c r="O679" s="48">
        <v>2.1</v>
      </c>
      <c r="R679" s="13"/>
    </row>
    <row r="680" spans="1:18">
      <c r="A680" s="12">
        <v>43619</v>
      </c>
      <c r="B680" s="122">
        <f t="shared" si="64"/>
        <v>6</v>
      </c>
      <c r="C680" s="122">
        <f t="shared" si="65"/>
        <v>2019</v>
      </c>
      <c r="D680">
        <v>11.86</v>
      </c>
      <c r="E680">
        <v>32.5</v>
      </c>
      <c r="F680">
        <v>5.7960000000000003</v>
      </c>
      <c r="G680">
        <v>1.7635000000000001</v>
      </c>
      <c r="H680" s="8" t="s">
        <v>35</v>
      </c>
      <c r="I680" s="123" t="str">
        <f t="shared" si="66"/>
        <v>Mon</v>
      </c>
      <c r="J680" s="52"/>
      <c r="K680" s="52"/>
      <c r="M680" s="51"/>
      <c r="O680" s="51"/>
      <c r="R680" s="13"/>
    </row>
    <row r="681" spans="1:18">
      <c r="A681" s="12">
        <v>43620</v>
      </c>
      <c r="B681" s="122">
        <f t="shared" si="64"/>
        <v>6</v>
      </c>
      <c r="C681" s="122">
        <f t="shared" si="65"/>
        <v>2019</v>
      </c>
      <c r="D681">
        <v>11.8</v>
      </c>
      <c r="E681">
        <v>32.5</v>
      </c>
      <c r="F681">
        <v>5.8040000000000003</v>
      </c>
      <c r="G681">
        <v>1.7515000000000001</v>
      </c>
      <c r="H681" s="8" t="s">
        <v>35</v>
      </c>
      <c r="I681" s="123" t="str">
        <f t="shared" si="66"/>
        <v>Tue</v>
      </c>
      <c r="J681" s="49"/>
      <c r="K681" s="49"/>
      <c r="L681" s="48"/>
      <c r="M681" s="48"/>
      <c r="N681" s="48"/>
      <c r="O681" s="48"/>
      <c r="R681" s="13"/>
    </row>
    <row r="682" spans="1:18">
      <c r="A682" s="12">
        <v>43621</v>
      </c>
      <c r="B682" s="122">
        <f t="shared" si="64"/>
        <v>6</v>
      </c>
      <c r="C682" s="122">
        <f t="shared" si="65"/>
        <v>2019</v>
      </c>
      <c r="D682">
        <v>11.765000000000001</v>
      </c>
      <c r="E682">
        <v>32.5</v>
      </c>
      <c r="F682">
        <v>5.8324999999999996</v>
      </c>
      <c r="G682">
        <v>1.766</v>
      </c>
      <c r="H682" s="8" t="s">
        <v>35</v>
      </c>
      <c r="I682" s="123" t="str">
        <f t="shared" si="66"/>
        <v>Wed</v>
      </c>
      <c r="J682" s="52">
        <v>14.95</v>
      </c>
      <c r="K682" s="16">
        <v>15.5</v>
      </c>
      <c r="L682" s="51">
        <f>J682/$R$2</f>
        <v>32.959135081747469</v>
      </c>
      <c r="M682" s="51">
        <f>K682/$R$2</f>
        <v>34.171678512848551</v>
      </c>
      <c r="N682" s="51"/>
      <c r="O682" s="51"/>
      <c r="R682" s="13"/>
    </row>
    <row r="683" spans="1:18">
      <c r="A683" s="12">
        <v>43622</v>
      </c>
      <c r="B683" s="122">
        <f t="shared" si="64"/>
        <v>6</v>
      </c>
      <c r="C683" s="122">
        <f t="shared" si="65"/>
        <v>2019</v>
      </c>
      <c r="D683">
        <v>11.71</v>
      </c>
      <c r="E683">
        <v>32.5</v>
      </c>
      <c r="F683">
        <v>5.8049999999999997</v>
      </c>
      <c r="G683">
        <v>1.7424999999999999</v>
      </c>
      <c r="H683" s="8" t="s">
        <v>35</v>
      </c>
      <c r="I683" s="123" t="str">
        <f t="shared" si="66"/>
        <v>Thu</v>
      </c>
      <c r="J683" s="49"/>
      <c r="K683" s="49"/>
      <c r="L683" s="48"/>
      <c r="M683" s="48"/>
      <c r="N683" s="48"/>
      <c r="O683" s="48"/>
      <c r="R683" s="13"/>
    </row>
    <row r="684" spans="1:18">
      <c r="A684" s="12">
        <v>43623</v>
      </c>
      <c r="B684" s="122">
        <f t="shared" si="64"/>
        <v>6</v>
      </c>
      <c r="C684" s="122">
        <f t="shared" si="65"/>
        <v>2019</v>
      </c>
      <c r="D684">
        <v>11.58</v>
      </c>
      <c r="E684">
        <v>28</v>
      </c>
      <c r="F684">
        <v>5.77</v>
      </c>
      <c r="G684">
        <v>1.7330000000000001</v>
      </c>
      <c r="H684" s="8" t="s">
        <v>35</v>
      </c>
      <c r="I684" s="123" t="str">
        <f t="shared" si="66"/>
        <v>Fri</v>
      </c>
      <c r="J684" s="52">
        <v>14.8</v>
      </c>
      <c r="K684">
        <v>15.25</v>
      </c>
      <c r="L684" s="51">
        <f>J684/$R$2</f>
        <v>32.628441418719909</v>
      </c>
      <c r="M684" s="51">
        <f>K684/$R$2</f>
        <v>33.620522407802611</v>
      </c>
      <c r="N684" s="51">
        <v>1.98</v>
      </c>
      <c r="O684" s="51">
        <v>2.08</v>
      </c>
      <c r="R684" s="13"/>
    </row>
    <row r="685" spans="1:18">
      <c r="A685" s="12">
        <v>43626</v>
      </c>
      <c r="B685" s="122">
        <f t="shared" si="64"/>
        <v>6</v>
      </c>
      <c r="C685" s="122">
        <f t="shared" si="65"/>
        <v>2019</v>
      </c>
      <c r="D685">
        <v>11.6</v>
      </c>
      <c r="E685">
        <v>28</v>
      </c>
      <c r="F685">
        <v>5.7880000000000003</v>
      </c>
      <c r="G685">
        <v>1.7204999999999999</v>
      </c>
      <c r="H685" s="8" t="s">
        <v>35</v>
      </c>
      <c r="I685" s="123" t="str">
        <f t="shared" si="66"/>
        <v>Mon</v>
      </c>
      <c r="J685" s="49"/>
      <c r="K685" s="49"/>
      <c r="L685" s="48"/>
      <c r="M685" s="48"/>
      <c r="N685" s="48"/>
      <c r="O685" s="48"/>
      <c r="R685" s="13"/>
    </row>
    <row r="686" spans="1:18">
      <c r="A686" s="12">
        <v>43627</v>
      </c>
      <c r="B686" s="122">
        <f t="shared" si="64"/>
        <v>6</v>
      </c>
      <c r="C686" s="122">
        <f t="shared" si="65"/>
        <v>2019</v>
      </c>
      <c r="D686">
        <v>11.824999999999999</v>
      </c>
      <c r="E686">
        <v>28</v>
      </c>
      <c r="F686">
        <v>5.9050000000000002</v>
      </c>
      <c r="G686">
        <v>1.7544999999999999</v>
      </c>
      <c r="H686" s="8" t="s">
        <v>35</v>
      </c>
      <c r="I686" s="123" t="str">
        <f t="shared" si="66"/>
        <v>Tue</v>
      </c>
      <c r="J686" s="52"/>
      <c r="M686" s="51"/>
      <c r="O686" s="51"/>
      <c r="R686" s="13"/>
    </row>
    <row r="687" spans="1:18">
      <c r="A687" s="12">
        <v>43628</v>
      </c>
      <c r="B687" s="122">
        <f t="shared" si="64"/>
        <v>6</v>
      </c>
      <c r="C687" s="122">
        <f t="shared" si="65"/>
        <v>2019</v>
      </c>
      <c r="D687">
        <v>11.744999999999999</v>
      </c>
      <c r="E687">
        <v>28</v>
      </c>
      <c r="F687">
        <v>5.8285</v>
      </c>
      <c r="G687">
        <v>1.7535000000000001</v>
      </c>
      <c r="H687" s="8" t="s">
        <v>35</v>
      </c>
      <c r="I687" s="123" t="str">
        <f t="shared" si="66"/>
        <v>Wed</v>
      </c>
      <c r="J687" s="49">
        <v>14.5</v>
      </c>
      <c r="K687" s="49">
        <v>15.15</v>
      </c>
      <c r="L687" s="48">
        <f>J687/$R$2</f>
        <v>31.967054092664775</v>
      </c>
      <c r="M687" s="48">
        <f>K687/$R$2</f>
        <v>33.40005996578423</v>
      </c>
      <c r="N687" s="48"/>
      <c r="O687" s="48"/>
      <c r="R687" s="13"/>
    </row>
    <row r="688" spans="1:18">
      <c r="A688" s="12">
        <v>43629</v>
      </c>
      <c r="B688" s="122">
        <f t="shared" si="64"/>
        <v>6</v>
      </c>
      <c r="C688" s="122">
        <f t="shared" si="65"/>
        <v>2019</v>
      </c>
      <c r="D688">
        <v>11.92</v>
      </c>
      <c r="E688">
        <v>28</v>
      </c>
      <c r="F688">
        <v>5.7975000000000003</v>
      </c>
      <c r="G688">
        <v>1.756</v>
      </c>
      <c r="H688" s="8" t="s">
        <v>35</v>
      </c>
      <c r="I688" s="123" t="str">
        <f t="shared" si="66"/>
        <v>Thu</v>
      </c>
      <c r="J688" s="52"/>
      <c r="M688" s="51"/>
      <c r="O688" s="51"/>
      <c r="R688" s="13"/>
    </row>
    <row r="689" spans="1:18">
      <c r="A689" s="12">
        <v>43630</v>
      </c>
      <c r="B689" s="122">
        <f t="shared" si="64"/>
        <v>6</v>
      </c>
      <c r="C689" s="122">
        <f t="shared" si="65"/>
        <v>2019</v>
      </c>
      <c r="D689">
        <v>11.895</v>
      </c>
      <c r="E689">
        <v>28</v>
      </c>
      <c r="F689">
        <v>5.8055000000000003</v>
      </c>
      <c r="G689">
        <v>1.7375</v>
      </c>
      <c r="H689" s="8" t="s">
        <v>35</v>
      </c>
      <c r="I689" s="123" t="str">
        <f t="shared" si="66"/>
        <v>Fri</v>
      </c>
      <c r="J689" s="49">
        <v>14.4</v>
      </c>
      <c r="K689" s="49">
        <v>15.15</v>
      </c>
      <c r="L689" s="48">
        <f>J689/$R$2</f>
        <v>31.746591650646398</v>
      </c>
      <c r="M689" s="48">
        <f>K689/$R$2</f>
        <v>33.40005996578423</v>
      </c>
      <c r="N689" s="48"/>
      <c r="O689" s="48"/>
      <c r="R689" s="13"/>
    </row>
    <row r="690" spans="1:18">
      <c r="A690" s="12">
        <v>43633</v>
      </c>
      <c r="B690" s="122">
        <f t="shared" si="64"/>
        <v>6</v>
      </c>
      <c r="C690" s="122">
        <f t="shared" si="65"/>
        <v>2019</v>
      </c>
      <c r="D690">
        <v>11.744999999999999</v>
      </c>
      <c r="E690">
        <v>28</v>
      </c>
      <c r="F690">
        <v>5.7560000000000002</v>
      </c>
      <c r="G690">
        <v>1.7195</v>
      </c>
      <c r="H690" s="8" t="s">
        <v>35</v>
      </c>
      <c r="I690" s="123" t="str">
        <f t="shared" si="66"/>
        <v>Mon</v>
      </c>
      <c r="J690" s="52"/>
      <c r="M690" s="51"/>
      <c r="O690" s="51"/>
      <c r="R690" s="13"/>
    </row>
    <row r="691" spans="1:18">
      <c r="A691" s="12">
        <v>43634</v>
      </c>
      <c r="B691" s="122">
        <f t="shared" si="64"/>
        <v>6</v>
      </c>
      <c r="C691" s="122">
        <f t="shared" si="65"/>
        <v>2019</v>
      </c>
      <c r="D691">
        <v>11.705</v>
      </c>
      <c r="E691">
        <v>28</v>
      </c>
      <c r="F691">
        <v>5.8484999999999996</v>
      </c>
      <c r="G691">
        <v>1.7330000000000001</v>
      </c>
      <c r="H691" s="8" t="s">
        <v>35</v>
      </c>
      <c r="I691" s="123" t="str">
        <f t="shared" si="66"/>
        <v>Tue</v>
      </c>
      <c r="J691" s="49"/>
      <c r="K691" s="49"/>
      <c r="L691" s="48"/>
      <c r="M691" s="48"/>
      <c r="N691" s="48"/>
      <c r="O691" s="48"/>
      <c r="R691" s="13"/>
    </row>
    <row r="692" spans="1:18">
      <c r="A692" s="12">
        <v>43635</v>
      </c>
      <c r="B692" s="122">
        <f t="shared" ref="B692:B700" si="67">MONTH(A692)</f>
        <v>6</v>
      </c>
      <c r="C692" s="122">
        <f t="shared" ref="C692:C700" si="68">YEAR(A692)</f>
        <v>2019</v>
      </c>
      <c r="D692">
        <v>11.865</v>
      </c>
      <c r="E692">
        <v>28</v>
      </c>
      <c r="F692">
        <v>5.8949999999999996</v>
      </c>
      <c r="G692">
        <v>1.7464999999999999</v>
      </c>
      <c r="H692" s="8" t="s">
        <v>35</v>
      </c>
      <c r="I692" s="123" t="str">
        <f t="shared" si="66"/>
        <v>Wed</v>
      </c>
      <c r="J692" s="52">
        <v>14.25</v>
      </c>
      <c r="K692" s="16">
        <v>15</v>
      </c>
      <c r="L692" s="51">
        <f>J692/$R$2</f>
        <v>31.41589798761883</v>
      </c>
      <c r="M692" s="51">
        <f>K692/$R$2</f>
        <v>33.069366302756663</v>
      </c>
      <c r="N692" s="51"/>
      <c r="O692" s="51"/>
      <c r="R692" s="13"/>
    </row>
    <row r="693" spans="1:18">
      <c r="A693" s="12">
        <v>43636</v>
      </c>
      <c r="B693" s="122">
        <f t="shared" si="67"/>
        <v>6</v>
      </c>
      <c r="C693" s="122">
        <f t="shared" si="68"/>
        <v>2019</v>
      </c>
      <c r="D693">
        <v>12.244999999999999</v>
      </c>
      <c r="E693">
        <v>28</v>
      </c>
      <c r="F693">
        <v>5.9619999999999997</v>
      </c>
      <c r="G693">
        <v>1.778</v>
      </c>
      <c r="H693" s="8" t="s">
        <v>35</v>
      </c>
      <c r="I693" s="123" t="str">
        <f t="shared" si="66"/>
        <v>Thu</v>
      </c>
      <c r="J693" s="49"/>
      <c r="K693" s="49"/>
      <c r="L693" s="48"/>
      <c r="M693" s="48"/>
      <c r="N693" s="48"/>
      <c r="O693" s="48"/>
      <c r="R693" s="13"/>
    </row>
    <row r="694" spans="1:18">
      <c r="A694" s="12">
        <v>43637</v>
      </c>
      <c r="B694" s="122">
        <f t="shared" si="67"/>
        <v>6</v>
      </c>
      <c r="C694" s="122">
        <f t="shared" si="68"/>
        <v>2019</v>
      </c>
      <c r="D694">
        <v>12.135</v>
      </c>
      <c r="E694">
        <v>28</v>
      </c>
      <c r="F694">
        <v>5.9409999999999998</v>
      </c>
      <c r="G694">
        <v>1.7435</v>
      </c>
      <c r="H694" s="8" t="s">
        <v>35</v>
      </c>
      <c r="I694" s="123" t="str">
        <f t="shared" si="66"/>
        <v>Fri</v>
      </c>
      <c r="J694" s="52">
        <v>13.85</v>
      </c>
      <c r="K694" s="16">
        <v>14.5</v>
      </c>
      <c r="L694" s="51">
        <f>J694/$R$2</f>
        <v>30.534048219545319</v>
      </c>
      <c r="M694" s="51">
        <f>K694/$R$2</f>
        <v>31.967054092664775</v>
      </c>
      <c r="N694" s="51"/>
      <c r="O694" s="51"/>
      <c r="R694" s="13"/>
    </row>
    <row r="695" spans="1:18">
      <c r="A695" s="12">
        <v>43640</v>
      </c>
      <c r="B695" s="122">
        <f t="shared" si="67"/>
        <v>6</v>
      </c>
      <c r="C695" s="122">
        <f t="shared" si="68"/>
        <v>2019</v>
      </c>
      <c r="D695">
        <v>12.065</v>
      </c>
      <c r="E695">
        <v>28</v>
      </c>
      <c r="F695">
        <v>5.9169999999999998</v>
      </c>
      <c r="G695">
        <v>1.7475000000000001</v>
      </c>
      <c r="H695" s="8" t="s">
        <v>35</v>
      </c>
      <c r="I695" s="123" t="str">
        <f t="shared" si="66"/>
        <v>Mon</v>
      </c>
      <c r="J695" s="49"/>
      <c r="K695" s="49"/>
      <c r="L695" s="48"/>
      <c r="M695" s="48"/>
      <c r="N695" s="48"/>
      <c r="O695" s="48"/>
      <c r="R695" s="13"/>
    </row>
    <row r="696" spans="1:18">
      <c r="A696" s="12">
        <v>43641</v>
      </c>
      <c r="B696" s="122">
        <f t="shared" si="67"/>
        <v>6</v>
      </c>
      <c r="C696" s="122">
        <f t="shared" si="68"/>
        <v>2019</v>
      </c>
      <c r="D696">
        <v>12.21</v>
      </c>
      <c r="E696">
        <v>28</v>
      </c>
      <c r="F696">
        <v>5.9855</v>
      </c>
      <c r="G696">
        <v>1.7765</v>
      </c>
      <c r="H696" s="8" t="s">
        <v>35</v>
      </c>
      <c r="I696" s="123" t="str">
        <f t="shared" si="66"/>
        <v>Tue</v>
      </c>
      <c r="J696" s="52"/>
      <c r="M696" s="51"/>
      <c r="O696" s="51"/>
      <c r="R696" s="13"/>
    </row>
    <row r="697" spans="1:18">
      <c r="A697" s="12">
        <v>43642</v>
      </c>
      <c r="B697" s="122">
        <f t="shared" si="67"/>
        <v>6</v>
      </c>
      <c r="C697" s="122">
        <f t="shared" si="68"/>
        <v>2019</v>
      </c>
      <c r="D697">
        <v>12.4</v>
      </c>
      <c r="E697">
        <v>28</v>
      </c>
      <c r="F697">
        <v>6.0060000000000002</v>
      </c>
      <c r="G697">
        <v>1.8029999999999999</v>
      </c>
      <c r="H697" s="8" t="s">
        <v>35</v>
      </c>
      <c r="I697" s="123" t="str">
        <f t="shared" si="66"/>
        <v>Wed</v>
      </c>
      <c r="J697" s="49">
        <v>13.75</v>
      </c>
      <c r="K697" s="49">
        <v>14.35</v>
      </c>
      <c r="L697" s="48">
        <f>J697/$R$2</f>
        <v>30.313585777526942</v>
      </c>
      <c r="M697" s="48">
        <f>K697/$R$2</f>
        <v>31.636360429637207</v>
      </c>
      <c r="N697" s="48"/>
      <c r="O697" s="48"/>
      <c r="R697" s="13"/>
    </row>
    <row r="698" spans="1:18">
      <c r="A698" s="12">
        <v>43643</v>
      </c>
      <c r="B698" s="122">
        <f t="shared" si="67"/>
        <v>6</v>
      </c>
      <c r="C698" s="122">
        <f t="shared" si="68"/>
        <v>2019</v>
      </c>
      <c r="D698">
        <v>12.664999999999999</v>
      </c>
      <c r="E698">
        <v>29.5</v>
      </c>
      <c r="F698">
        <v>5.9535</v>
      </c>
      <c r="G698">
        <v>1.782</v>
      </c>
      <c r="H698" s="8" t="s">
        <v>35</v>
      </c>
      <c r="I698" s="123" t="str">
        <f t="shared" si="66"/>
        <v>Thu</v>
      </c>
      <c r="J698" s="52"/>
      <c r="M698" s="51"/>
      <c r="O698" s="51"/>
      <c r="R698" s="13"/>
    </row>
    <row r="699" spans="1:18">
      <c r="A699" s="12">
        <v>43644</v>
      </c>
      <c r="B699" s="122">
        <f t="shared" si="67"/>
        <v>6</v>
      </c>
      <c r="C699" s="122">
        <f t="shared" si="68"/>
        <v>2019</v>
      </c>
      <c r="D699">
        <v>12.664999999999999</v>
      </c>
      <c r="E699">
        <v>27.6</v>
      </c>
      <c r="F699">
        <v>5.9720000000000004</v>
      </c>
      <c r="G699">
        <v>1.7735000000000001</v>
      </c>
      <c r="H699" s="8" t="s">
        <v>35</v>
      </c>
      <c r="I699" s="123" t="str">
        <f t="shared" si="66"/>
        <v>Fri</v>
      </c>
      <c r="J699" s="49">
        <v>13.35</v>
      </c>
      <c r="K699" s="49">
        <v>13.95</v>
      </c>
      <c r="L699" s="48">
        <f>J699/$R$2</f>
        <v>29.431736009453427</v>
      </c>
      <c r="M699" s="48">
        <f>K699/$R$2</f>
        <v>30.754510661563696</v>
      </c>
      <c r="N699" s="48">
        <v>1.98</v>
      </c>
      <c r="O699" s="48">
        <v>2.08</v>
      </c>
      <c r="R699" s="13"/>
    </row>
    <row r="700" spans="1:18">
      <c r="A700" s="12">
        <v>43647</v>
      </c>
      <c r="B700" s="122">
        <f t="shared" si="67"/>
        <v>7</v>
      </c>
      <c r="C700" s="122">
        <f t="shared" si="68"/>
        <v>2019</v>
      </c>
      <c r="D700">
        <v>12.34</v>
      </c>
      <c r="E700">
        <v>29.5</v>
      </c>
      <c r="F700">
        <v>5.9989999999999997</v>
      </c>
      <c r="G700">
        <v>1.778</v>
      </c>
      <c r="H700" s="8" t="s">
        <v>35</v>
      </c>
      <c r="I700" s="123" t="str">
        <f t="shared" si="66"/>
        <v>Mon</v>
      </c>
      <c r="J700" s="52"/>
      <c r="M700" s="51"/>
      <c r="O700" s="51"/>
      <c r="R700" s="13"/>
    </row>
    <row r="701" spans="1:18">
      <c r="A701" s="12">
        <v>43648</v>
      </c>
      <c r="B701" s="122">
        <f t="shared" ref="B701:B717" si="69">MONTH(A701)</f>
        <v>7</v>
      </c>
      <c r="C701" s="122">
        <f t="shared" ref="C701:C717" si="70">YEAR(A701)</f>
        <v>2019</v>
      </c>
      <c r="D701">
        <v>12.025</v>
      </c>
      <c r="E701">
        <v>29.5</v>
      </c>
      <c r="F701">
        <v>5.91</v>
      </c>
      <c r="G701">
        <v>1.7555000000000001</v>
      </c>
      <c r="H701" s="8" t="s">
        <v>35</v>
      </c>
      <c r="I701" s="123" t="str">
        <f t="shared" si="66"/>
        <v>Tue</v>
      </c>
      <c r="J701" s="49"/>
      <c r="K701" s="49"/>
      <c r="L701" s="48"/>
      <c r="M701" s="48"/>
      <c r="N701" s="48"/>
      <c r="O701" s="48"/>
      <c r="R701" s="13"/>
    </row>
    <row r="702" spans="1:18">
      <c r="A702" s="12">
        <v>43649</v>
      </c>
      <c r="B702" s="122">
        <f t="shared" si="69"/>
        <v>7</v>
      </c>
      <c r="C702" s="122">
        <f t="shared" si="70"/>
        <v>2019</v>
      </c>
      <c r="D702">
        <v>12.185</v>
      </c>
      <c r="E702">
        <v>29.5</v>
      </c>
      <c r="F702">
        <v>5.8739999999999997</v>
      </c>
      <c r="G702">
        <v>1.7544999999999999</v>
      </c>
      <c r="H702" s="8" t="s">
        <v>35</v>
      </c>
      <c r="I702" s="123" t="str">
        <f t="shared" si="66"/>
        <v>Wed</v>
      </c>
      <c r="J702" s="52"/>
      <c r="M702" s="51"/>
      <c r="O702" s="51"/>
      <c r="R702" s="13"/>
    </row>
    <row r="703" spans="1:18">
      <c r="A703" s="12">
        <v>43650</v>
      </c>
      <c r="B703" s="122">
        <f t="shared" si="69"/>
        <v>7</v>
      </c>
      <c r="C703" s="122">
        <f t="shared" si="70"/>
        <v>2019</v>
      </c>
      <c r="D703">
        <v>12.305</v>
      </c>
      <c r="E703">
        <v>29.5</v>
      </c>
      <c r="F703">
        <v>5.9</v>
      </c>
      <c r="G703">
        <v>1.7715000000000001</v>
      </c>
      <c r="H703" s="8" t="s">
        <v>35</v>
      </c>
      <c r="I703" s="123" t="str">
        <f t="shared" si="66"/>
        <v>Thu</v>
      </c>
      <c r="J703" s="49"/>
      <c r="K703" s="49"/>
      <c r="L703" s="48"/>
      <c r="M703" s="48"/>
      <c r="N703" s="48"/>
      <c r="O703" s="48"/>
      <c r="R703" s="13"/>
    </row>
    <row r="704" spans="1:18">
      <c r="A704" s="12">
        <v>43651</v>
      </c>
      <c r="B704" s="122">
        <f t="shared" si="69"/>
        <v>7</v>
      </c>
      <c r="C704" s="122">
        <f t="shared" si="70"/>
        <v>2019</v>
      </c>
      <c r="D704">
        <v>12.3</v>
      </c>
      <c r="E704">
        <v>29.5</v>
      </c>
      <c r="F704">
        <v>5.8570000000000002</v>
      </c>
      <c r="G704">
        <v>1.7795000000000001</v>
      </c>
      <c r="H704" s="8" t="s">
        <v>35</v>
      </c>
      <c r="I704" s="123" t="str">
        <f t="shared" si="66"/>
        <v>Fri</v>
      </c>
      <c r="J704" s="52">
        <v>13.05</v>
      </c>
      <c r="K704">
        <v>13.65</v>
      </c>
      <c r="L704" s="51">
        <f>J704/$R$2</f>
        <v>28.770348683398296</v>
      </c>
      <c r="M704" s="51">
        <f>K704/$R$2</f>
        <v>30.093123335508565</v>
      </c>
      <c r="N704" s="27">
        <v>1.98</v>
      </c>
      <c r="O704" s="51">
        <v>2.08</v>
      </c>
      <c r="R704" s="13"/>
    </row>
    <row r="705" spans="1:18">
      <c r="A705" s="12">
        <v>43654</v>
      </c>
      <c r="B705" s="122">
        <f t="shared" si="69"/>
        <v>7</v>
      </c>
      <c r="C705" s="122">
        <f t="shared" si="70"/>
        <v>2019</v>
      </c>
      <c r="D705">
        <v>12.525</v>
      </c>
      <c r="E705">
        <v>29.5</v>
      </c>
      <c r="F705">
        <v>5.9119999999999999</v>
      </c>
      <c r="G705">
        <v>1.7829999999999999</v>
      </c>
      <c r="H705" s="8" t="s">
        <v>35</v>
      </c>
      <c r="I705" s="123" t="str">
        <f t="shared" si="66"/>
        <v>Mon</v>
      </c>
      <c r="J705" s="49"/>
      <c r="K705" s="49"/>
      <c r="L705" s="48"/>
      <c r="M705" s="48"/>
      <c r="N705" s="48"/>
      <c r="O705" s="48"/>
      <c r="R705" s="13"/>
    </row>
    <row r="706" spans="1:18">
      <c r="A706" s="12">
        <v>43655</v>
      </c>
      <c r="B706" s="122">
        <f t="shared" si="69"/>
        <v>7</v>
      </c>
      <c r="C706" s="122">
        <f t="shared" si="70"/>
        <v>2019</v>
      </c>
      <c r="D706">
        <v>12.56</v>
      </c>
      <c r="E706">
        <v>28.5</v>
      </c>
      <c r="F706">
        <v>5.8049999999999997</v>
      </c>
      <c r="G706">
        <v>1.7829999999999999</v>
      </c>
      <c r="H706" s="8" t="s">
        <v>35</v>
      </c>
      <c r="I706" s="123" t="str">
        <f t="shared" si="66"/>
        <v>Tue</v>
      </c>
      <c r="J706" s="52"/>
      <c r="M706" s="51"/>
      <c r="O706" s="51"/>
      <c r="R706" s="13"/>
    </row>
    <row r="707" spans="1:18">
      <c r="A707" s="12">
        <v>43656</v>
      </c>
      <c r="B707" s="122">
        <f t="shared" si="69"/>
        <v>7</v>
      </c>
      <c r="C707" s="122">
        <f t="shared" si="70"/>
        <v>2019</v>
      </c>
      <c r="D707">
        <v>12.79</v>
      </c>
      <c r="E707">
        <v>27.5</v>
      </c>
      <c r="F707">
        <v>5.8624999999999998</v>
      </c>
      <c r="G707">
        <v>1.8115000000000001</v>
      </c>
      <c r="H707" s="8" t="s">
        <v>35</v>
      </c>
      <c r="I707" s="123" t="str">
        <f t="shared" si="66"/>
        <v>Wed</v>
      </c>
      <c r="J707" s="49"/>
      <c r="K707" s="49"/>
      <c r="L707" s="48"/>
      <c r="M707" s="48"/>
      <c r="N707" s="48"/>
      <c r="O707" s="48"/>
      <c r="R707" s="13"/>
    </row>
    <row r="708" spans="1:18">
      <c r="A708" s="12">
        <v>43657</v>
      </c>
      <c r="B708" s="122">
        <f t="shared" si="69"/>
        <v>7</v>
      </c>
      <c r="C708" s="122">
        <f t="shared" si="70"/>
        <v>2019</v>
      </c>
      <c r="D708">
        <v>13.09</v>
      </c>
      <c r="E708">
        <v>27.5</v>
      </c>
      <c r="F708">
        <v>5.9249999999999998</v>
      </c>
      <c r="G708">
        <v>1.8069999999999999</v>
      </c>
      <c r="H708" s="8" t="s">
        <v>35</v>
      </c>
      <c r="I708" s="123" t="str">
        <f t="shared" si="66"/>
        <v>Thu</v>
      </c>
      <c r="J708" s="52"/>
      <c r="M708" s="51"/>
      <c r="O708" s="51"/>
      <c r="R708" s="13"/>
    </row>
    <row r="709" spans="1:18">
      <c r="A709" s="12">
        <v>43658</v>
      </c>
      <c r="B709" s="122">
        <f t="shared" si="69"/>
        <v>7</v>
      </c>
      <c r="C709" s="122">
        <f t="shared" si="70"/>
        <v>2019</v>
      </c>
      <c r="D709">
        <v>13.205</v>
      </c>
      <c r="E709">
        <v>27.5</v>
      </c>
      <c r="F709">
        <v>5.95</v>
      </c>
      <c r="G709">
        <v>1.7995000000000001</v>
      </c>
      <c r="H709" s="8" t="s">
        <v>35</v>
      </c>
      <c r="I709" s="123" t="str">
        <f t="shared" si="66"/>
        <v>Fri</v>
      </c>
      <c r="J709" s="49">
        <v>12.65</v>
      </c>
      <c r="K709" s="49">
        <v>13.1</v>
      </c>
      <c r="L709" s="48">
        <f>J709/$R$2</f>
        <v>27.888498915324785</v>
      </c>
      <c r="M709" s="48">
        <f>K709/$R$2</f>
        <v>28.880579904407483</v>
      </c>
      <c r="N709" s="48">
        <v>1.98</v>
      </c>
      <c r="O709" s="48">
        <v>2.0499999999999998</v>
      </c>
      <c r="R709" s="13"/>
    </row>
    <row r="710" spans="1:18">
      <c r="A710" s="12">
        <v>43661</v>
      </c>
      <c r="B710" s="122">
        <f t="shared" si="69"/>
        <v>7</v>
      </c>
      <c r="C710" s="122">
        <f t="shared" si="70"/>
        <v>2019</v>
      </c>
      <c r="D710">
        <v>13.35</v>
      </c>
      <c r="E710">
        <v>28.5</v>
      </c>
      <c r="F710">
        <v>5.9974999999999996</v>
      </c>
      <c r="G710">
        <v>1.81</v>
      </c>
      <c r="H710" s="8" t="s">
        <v>35</v>
      </c>
      <c r="I710" s="123" t="str">
        <f t="shared" si="66"/>
        <v>Mon</v>
      </c>
      <c r="J710" s="52"/>
      <c r="M710" s="51"/>
      <c r="O710" s="51"/>
      <c r="R710" s="13"/>
    </row>
    <row r="711" spans="1:18">
      <c r="A711" s="12">
        <v>43662</v>
      </c>
      <c r="B711" s="122">
        <f t="shared" si="69"/>
        <v>7</v>
      </c>
      <c r="C711" s="122">
        <f t="shared" si="70"/>
        <v>2019</v>
      </c>
      <c r="D711">
        <v>13.92</v>
      </c>
      <c r="E711">
        <v>28.5</v>
      </c>
      <c r="F711">
        <v>5.9589999999999996</v>
      </c>
      <c r="G711">
        <v>1.8180000000000001</v>
      </c>
      <c r="H711" s="8" t="s">
        <v>35</v>
      </c>
      <c r="I711" s="123" t="str">
        <f t="shared" si="66"/>
        <v>Tue</v>
      </c>
      <c r="J711" s="49"/>
      <c r="K711" s="49"/>
      <c r="L711" s="48"/>
      <c r="M711" s="48"/>
      <c r="N711" s="48"/>
      <c r="O711" s="48"/>
      <c r="R711" s="13"/>
    </row>
    <row r="712" spans="1:18">
      <c r="A712" s="12">
        <v>43663</v>
      </c>
      <c r="B712" s="122">
        <f t="shared" si="69"/>
        <v>7</v>
      </c>
      <c r="C712" s="122">
        <f t="shared" si="70"/>
        <v>2019</v>
      </c>
      <c r="D712">
        <v>14.23</v>
      </c>
      <c r="E712">
        <v>28.5</v>
      </c>
      <c r="F712">
        <v>5.9219999999999997</v>
      </c>
      <c r="G712">
        <v>1.819</v>
      </c>
      <c r="H712" s="8" t="s">
        <v>35</v>
      </c>
      <c r="I712" s="123" t="str">
        <f t="shared" si="66"/>
        <v>Wed</v>
      </c>
      <c r="J712" s="52"/>
      <c r="M712" s="51"/>
      <c r="O712" s="51"/>
      <c r="R712" s="13"/>
    </row>
    <row r="713" spans="1:18">
      <c r="A713" s="12">
        <v>43664</v>
      </c>
      <c r="B713" s="122">
        <f t="shared" si="69"/>
        <v>7</v>
      </c>
      <c r="C713" s="122">
        <f t="shared" si="70"/>
        <v>2019</v>
      </c>
      <c r="D713">
        <v>14.685</v>
      </c>
      <c r="E713">
        <v>28.5</v>
      </c>
      <c r="F713">
        <v>5.9480000000000004</v>
      </c>
      <c r="G713">
        <v>1.8274999999999999</v>
      </c>
      <c r="H713" s="8" t="s">
        <v>35</v>
      </c>
      <c r="I713" s="123" t="str">
        <f t="shared" si="66"/>
        <v>Thu</v>
      </c>
      <c r="J713" s="49"/>
      <c r="K713" s="49"/>
      <c r="L713" s="48"/>
      <c r="M713" s="48"/>
      <c r="N713" s="48"/>
      <c r="O713" s="48"/>
      <c r="R713" s="13"/>
    </row>
    <row r="714" spans="1:18">
      <c r="A714" s="12">
        <v>43665</v>
      </c>
      <c r="B714" s="122">
        <f t="shared" si="69"/>
        <v>7</v>
      </c>
      <c r="C714" s="122">
        <f t="shared" si="70"/>
        <v>2019</v>
      </c>
      <c r="D714">
        <v>14.425000000000001</v>
      </c>
      <c r="E714">
        <v>28.5</v>
      </c>
      <c r="F714">
        <v>6.0659999999999998</v>
      </c>
      <c r="G714">
        <v>1.833</v>
      </c>
      <c r="H714" s="8" t="s">
        <v>35</v>
      </c>
      <c r="I714" s="123" t="str">
        <f t="shared" si="66"/>
        <v>Fri</v>
      </c>
      <c r="J714" s="52">
        <v>12.55</v>
      </c>
      <c r="K714" s="16">
        <v>12.9</v>
      </c>
      <c r="L714" s="51">
        <f>J714/$R$2</f>
        <v>27.668036473306408</v>
      </c>
      <c r="M714" s="51">
        <f>K714/$R$2</f>
        <v>28.439655020370729</v>
      </c>
      <c r="N714" s="27">
        <v>1.95</v>
      </c>
      <c r="O714" s="51">
        <v>2</v>
      </c>
      <c r="R714" s="13"/>
    </row>
    <row r="715" spans="1:18">
      <c r="A715" s="12">
        <v>43668</v>
      </c>
      <c r="B715" s="122">
        <f t="shared" si="69"/>
        <v>7</v>
      </c>
      <c r="C715" s="122">
        <f t="shared" si="70"/>
        <v>2019</v>
      </c>
      <c r="D715">
        <v>14.31</v>
      </c>
      <c r="E715">
        <v>28.5</v>
      </c>
      <c r="F715">
        <v>6.0075000000000003</v>
      </c>
      <c r="G715">
        <v>1.8080000000000001</v>
      </c>
      <c r="H715" s="8" t="s">
        <v>35</v>
      </c>
      <c r="I715" s="123" t="str">
        <f t="shared" si="66"/>
        <v>Mon</v>
      </c>
      <c r="J715" s="49"/>
      <c r="K715" s="49"/>
      <c r="L715" s="48"/>
      <c r="M715" s="48"/>
      <c r="N715" s="48"/>
      <c r="O715" s="48"/>
      <c r="R715" s="13"/>
    </row>
    <row r="716" spans="1:18">
      <c r="A716" s="12">
        <v>43669</v>
      </c>
      <c r="B716" s="122">
        <f t="shared" si="69"/>
        <v>7</v>
      </c>
      <c r="C716" s="122">
        <f t="shared" si="70"/>
        <v>2019</v>
      </c>
      <c r="D716">
        <v>14.305</v>
      </c>
      <c r="E716">
        <v>28.5</v>
      </c>
      <c r="F716">
        <v>5.9684999999999997</v>
      </c>
      <c r="G716">
        <v>1.7949999999999999</v>
      </c>
      <c r="H716" s="8" t="s">
        <v>35</v>
      </c>
      <c r="I716" s="123" t="str">
        <f t="shared" si="66"/>
        <v>Tue</v>
      </c>
      <c r="J716" s="52"/>
      <c r="M716" s="51"/>
      <c r="O716" s="51"/>
      <c r="R716" s="13"/>
    </row>
    <row r="717" spans="1:18">
      <c r="A717" s="12">
        <v>43670</v>
      </c>
      <c r="B717" s="122">
        <f t="shared" si="69"/>
        <v>7</v>
      </c>
      <c r="C717" s="122">
        <f t="shared" si="70"/>
        <v>2019</v>
      </c>
      <c r="D717">
        <v>14.475</v>
      </c>
      <c r="E717">
        <v>28.5</v>
      </c>
      <c r="F717">
        <v>5.98</v>
      </c>
      <c r="G717">
        <v>1.7955000000000001</v>
      </c>
      <c r="H717" s="8" t="s">
        <v>35</v>
      </c>
      <c r="I717" s="123" t="str">
        <f t="shared" si="66"/>
        <v>Wed</v>
      </c>
      <c r="J717" s="49"/>
      <c r="K717" s="49"/>
      <c r="L717" s="48"/>
      <c r="M717" s="48"/>
      <c r="N717" s="48"/>
      <c r="O717" s="48"/>
      <c r="R717" s="13"/>
    </row>
    <row r="718" spans="1:18">
      <c r="A718" s="12">
        <v>43671</v>
      </c>
      <c r="B718" s="122">
        <f>MONTH(A718)</f>
        <v>7</v>
      </c>
      <c r="C718" s="122">
        <f>YEAR(A718)</f>
        <v>2019</v>
      </c>
      <c r="D718">
        <v>13.994999999999999</v>
      </c>
      <c r="E718">
        <v>28.5</v>
      </c>
      <c r="F718">
        <v>6.01</v>
      </c>
      <c r="G718">
        <v>1.7955000000000001</v>
      </c>
      <c r="H718" s="8" t="s">
        <v>35</v>
      </c>
      <c r="I718" s="123" t="str">
        <f t="shared" si="66"/>
        <v>Thu</v>
      </c>
      <c r="J718" s="52"/>
      <c r="M718" s="51"/>
      <c r="O718" s="51"/>
      <c r="R718" s="13"/>
    </row>
    <row r="719" spans="1:18">
      <c r="A719" s="12">
        <v>43672</v>
      </c>
      <c r="B719" s="122">
        <f>MONTH(A719)</f>
        <v>7</v>
      </c>
      <c r="C719" s="122">
        <f>YEAR(A719)</f>
        <v>2019</v>
      </c>
      <c r="D719">
        <v>14.06</v>
      </c>
      <c r="E719">
        <v>26</v>
      </c>
      <c r="F719">
        <v>5.9450000000000003</v>
      </c>
      <c r="G719">
        <v>1.778</v>
      </c>
      <c r="H719" s="8" t="s">
        <v>35</v>
      </c>
      <c r="I719" s="123" t="str">
        <f t="shared" si="66"/>
        <v>Fri</v>
      </c>
      <c r="J719" s="49">
        <v>12.3</v>
      </c>
      <c r="K719" s="49">
        <v>12.65</v>
      </c>
      <c r="L719" s="48">
        <f>J719/$R$2</f>
        <v>27.116880368260464</v>
      </c>
      <c r="M719" s="48">
        <f>K719/$R$2</f>
        <v>27.888498915324785</v>
      </c>
      <c r="N719" s="48">
        <v>1.95</v>
      </c>
      <c r="O719" s="48">
        <v>2</v>
      </c>
      <c r="R719" s="13"/>
    </row>
    <row r="720" spans="1:18">
      <c r="A720" s="12">
        <v>43675</v>
      </c>
      <c r="B720" s="122">
        <f t="shared" ref="B720:B728" si="71">MONTH(A720)</f>
        <v>7</v>
      </c>
      <c r="C720" s="122">
        <f t="shared" ref="C720:C728" si="72">YEAR(A720)</f>
        <v>2019</v>
      </c>
      <c r="D720">
        <v>13.99</v>
      </c>
      <c r="E720">
        <v>26</v>
      </c>
      <c r="F720">
        <v>5.9494999999999996</v>
      </c>
      <c r="G720">
        <v>1.7745</v>
      </c>
      <c r="H720" s="8" t="s">
        <v>35</v>
      </c>
      <c r="I720" s="123" t="str">
        <f t="shared" si="66"/>
        <v>Mon</v>
      </c>
      <c r="J720" s="52"/>
      <c r="M720" s="51"/>
      <c r="O720" s="51"/>
      <c r="R720" s="13"/>
    </row>
    <row r="721" spans="1:18">
      <c r="A721" s="12">
        <v>43676</v>
      </c>
      <c r="B721" s="122">
        <f t="shared" si="71"/>
        <v>7</v>
      </c>
      <c r="C721" s="122">
        <f t="shared" si="72"/>
        <v>2019</v>
      </c>
      <c r="D721">
        <v>14.205</v>
      </c>
      <c r="E721">
        <v>26</v>
      </c>
      <c r="F721">
        <v>5.9429999999999996</v>
      </c>
      <c r="G721">
        <v>1.7815000000000001</v>
      </c>
      <c r="H721" s="8" t="s">
        <v>35</v>
      </c>
      <c r="I721" s="123" t="str">
        <f t="shared" si="66"/>
        <v>Tue</v>
      </c>
      <c r="J721" s="49"/>
      <c r="K721" s="49"/>
      <c r="L721" s="48"/>
      <c r="M721" s="48"/>
      <c r="N721" s="48"/>
      <c r="O721" s="48"/>
      <c r="R721" s="13"/>
    </row>
    <row r="722" spans="1:18">
      <c r="A722" s="12">
        <v>43677</v>
      </c>
      <c r="B722" s="122">
        <f t="shared" si="71"/>
        <v>7</v>
      </c>
      <c r="C722" s="122">
        <f t="shared" si="72"/>
        <v>2019</v>
      </c>
      <c r="D722">
        <v>14.36</v>
      </c>
      <c r="E722">
        <v>26</v>
      </c>
      <c r="F722">
        <v>5.9260000000000002</v>
      </c>
      <c r="G722">
        <v>1.7765</v>
      </c>
      <c r="H722" s="8" t="s">
        <v>35</v>
      </c>
      <c r="I722" s="123" t="str">
        <f t="shared" si="66"/>
        <v>Wed</v>
      </c>
      <c r="J722" s="52">
        <v>12.1</v>
      </c>
      <c r="K722">
        <v>12.75</v>
      </c>
      <c r="L722" s="51">
        <f>J722/$R$2</f>
        <v>26.675955484223707</v>
      </c>
      <c r="M722" s="51">
        <f>K722/$R$2</f>
        <v>28.108961357343162</v>
      </c>
      <c r="O722" s="51"/>
      <c r="R722" s="13"/>
    </row>
    <row r="723" spans="1:18">
      <c r="A723" s="12">
        <v>43678</v>
      </c>
      <c r="B723" s="122">
        <f t="shared" si="71"/>
        <v>8</v>
      </c>
      <c r="C723" s="122">
        <f t="shared" si="72"/>
        <v>2019</v>
      </c>
      <c r="D723">
        <v>14.29</v>
      </c>
      <c r="E723">
        <v>26</v>
      </c>
      <c r="F723">
        <v>5.8760000000000003</v>
      </c>
      <c r="G723">
        <v>1.7569999999999999</v>
      </c>
      <c r="H723" s="8" t="s">
        <v>35</v>
      </c>
      <c r="I723" s="123" t="str">
        <f t="shared" si="66"/>
        <v>Thu</v>
      </c>
      <c r="J723" s="49"/>
      <c r="K723" s="49"/>
      <c r="L723" s="48"/>
      <c r="M723" s="48"/>
      <c r="N723" s="48"/>
      <c r="O723" s="48"/>
      <c r="R723" s="13"/>
    </row>
    <row r="724" spans="1:18">
      <c r="A724" s="12">
        <v>43679</v>
      </c>
      <c r="B724" s="122">
        <f t="shared" si="71"/>
        <v>8</v>
      </c>
      <c r="C724" s="122">
        <f t="shared" si="72"/>
        <v>2019</v>
      </c>
      <c r="D724">
        <v>14.52</v>
      </c>
      <c r="E724">
        <v>26</v>
      </c>
      <c r="F724">
        <v>5.7690000000000001</v>
      </c>
      <c r="G724">
        <v>1.7490000000000001</v>
      </c>
      <c r="H724" s="8" t="s">
        <v>35</v>
      </c>
      <c r="I724" s="123" t="str">
        <f t="shared" si="66"/>
        <v>Fri</v>
      </c>
      <c r="J724" s="52">
        <v>12.2</v>
      </c>
      <c r="K724" s="16">
        <v>13</v>
      </c>
      <c r="L724" s="51">
        <f>J724/$R$2</f>
        <v>26.896417926242083</v>
      </c>
      <c r="M724" s="51">
        <f>K724/$R$2</f>
        <v>28.660117462389106</v>
      </c>
      <c r="O724" s="51"/>
      <c r="R724" s="13"/>
    </row>
    <row r="725" spans="1:18">
      <c r="A725" s="12">
        <v>43682</v>
      </c>
      <c r="B725" s="122">
        <f t="shared" si="71"/>
        <v>8</v>
      </c>
      <c r="C725" s="122">
        <f t="shared" si="72"/>
        <v>2019</v>
      </c>
      <c r="D725">
        <v>14.86</v>
      </c>
      <c r="E725">
        <v>26.5</v>
      </c>
      <c r="F725">
        <v>5.6470000000000002</v>
      </c>
      <c r="G725">
        <v>1.7395</v>
      </c>
      <c r="H725" s="8" t="s">
        <v>35</v>
      </c>
      <c r="I725" s="123" t="str">
        <f t="shared" si="66"/>
        <v>Mon</v>
      </c>
      <c r="J725" s="49"/>
      <c r="K725" s="49"/>
      <c r="L725" s="48"/>
      <c r="M725" s="48"/>
      <c r="N725" s="48"/>
      <c r="O725" s="48"/>
      <c r="R725" s="13"/>
    </row>
    <row r="726" spans="1:18">
      <c r="A726" s="12">
        <v>43683</v>
      </c>
      <c r="B726" s="122">
        <f t="shared" si="71"/>
        <v>8</v>
      </c>
      <c r="C726" s="122">
        <f t="shared" si="72"/>
        <v>2019</v>
      </c>
      <c r="D726">
        <v>15.02</v>
      </c>
      <c r="E726">
        <v>28.3</v>
      </c>
      <c r="F726">
        <v>5.6669999999999998</v>
      </c>
      <c r="G726">
        <v>1.7404999999999999</v>
      </c>
      <c r="H726" s="8" t="s">
        <v>35</v>
      </c>
      <c r="I726" s="123" t="str">
        <f t="shared" si="66"/>
        <v>Tue</v>
      </c>
      <c r="J726" s="52"/>
      <c r="M726" s="51"/>
      <c r="O726" s="51"/>
      <c r="R726" s="13"/>
    </row>
    <row r="727" spans="1:18">
      <c r="A727" s="12">
        <v>43684</v>
      </c>
      <c r="B727" s="122">
        <f t="shared" si="71"/>
        <v>8</v>
      </c>
      <c r="C727" s="122">
        <f t="shared" si="72"/>
        <v>2019</v>
      </c>
      <c r="D727">
        <v>14.74</v>
      </c>
      <c r="E727">
        <v>28.3</v>
      </c>
      <c r="F727">
        <v>5.6734999999999998</v>
      </c>
      <c r="G727">
        <v>1.728</v>
      </c>
      <c r="H727" s="8" t="s">
        <v>35</v>
      </c>
      <c r="I727" s="123" t="str">
        <f t="shared" si="66"/>
        <v>Wed</v>
      </c>
      <c r="J727" s="49">
        <v>12.25</v>
      </c>
      <c r="K727" s="49">
        <v>13.95</v>
      </c>
      <c r="L727" s="48">
        <f>J727/$R$2</f>
        <v>27.006649147251274</v>
      </c>
      <c r="M727" s="48">
        <f>K727/$R$2</f>
        <v>30.754510661563696</v>
      </c>
      <c r="N727" s="48"/>
      <c r="O727" s="48"/>
      <c r="R727" s="13"/>
    </row>
    <row r="728" spans="1:18">
      <c r="A728" s="12">
        <v>43685</v>
      </c>
      <c r="B728" s="122">
        <f t="shared" si="71"/>
        <v>8</v>
      </c>
      <c r="C728" s="122">
        <f t="shared" si="72"/>
        <v>2019</v>
      </c>
      <c r="D728">
        <v>15.494999999999999</v>
      </c>
      <c r="E728">
        <v>28.5</v>
      </c>
      <c r="F728">
        <v>5.7229999999999999</v>
      </c>
      <c r="G728">
        <v>1.7375</v>
      </c>
      <c r="H728" s="8" t="s">
        <v>35</v>
      </c>
      <c r="I728" s="123" t="str">
        <f t="shared" si="66"/>
        <v>Thu</v>
      </c>
      <c r="J728" s="52"/>
      <c r="M728" s="51"/>
      <c r="O728" s="51"/>
      <c r="R728" s="13"/>
    </row>
    <row r="729" spans="1:18">
      <c r="A729" s="12">
        <v>43686</v>
      </c>
      <c r="B729" s="122">
        <f t="shared" ref="B729:B734" si="73">MONTH(A729)</f>
        <v>8</v>
      </c>
      <c r="C729" s="122">
        <f t="shared" ref="C729:C734" si="74">YEAR(A729)</f>
        <v>2019</v>
      </c>
      <c r="D729">
        <v>15.62</v>
      </c>
      <c r="E729">
        <v>28.5</v>
      </c>
      <c r="F729">
        <v>5.7439999999999998</v>
      </c>
      <c r="G729">
        <v>1.746</v>
      </c>
      <c r="H729" s="8" t="s">
        <v>35</v>
      </c>
      <c r="I729" s="123" t="str">
        <f t="shared" si="66"/>
        <v>Fri</v>
      </c>
      <c r="J729" s="49">
        <v>13.05</v>
      </c>
      <c r="K729" s="49">
        <v>14.3</v>
      </c>
      <c r="L729" s="48">
        <f>J729/$R$2</f>
        <v>28.770348683398296</v>
      </c>
      <c r="M729" s="48">
        <f>K729/$R$2</f>
        <v>31.526129208628021</v>
      </c>
      <c r="N729" s="48">
        <v>1.81</v>
      </c>
      <c r="O729" s="48">
        <v>1.9</v>
      </c>
      <c r="R729" s="13"/>
    </row>
    <row r="730" spans="1:18">
      <c r="A730" s="12">
        <v>43689</v>
      </c>
      <c r="B730" s="122">
        <f t="shared" si="73"/>
        <v>8</v>
      </c>
      <c r="C730" s="122">
        <f t="shared" si="74"/>
        <v>2019</v>
      </c>
      <c r="D730">
        <v>15.635</v>
      </c>
      <c r="E730">
        <v>30.5</v>
      </c>
      <c r="F730">
        <v>5.7244999999999999</v>
      </c>
      <c r="G730">
        <v>1.7430000000000001</v>
      </c>
      <c r="H730" s="8" t="s">
        <v>35</v>
      </c>
      <c r="I730" s="123" t="str">
        <f t="shared" si="66"/>
        <v>Mon</v>
      </c>
      <c r="J730" s="52"/>
      <c r="M730" s="51"/>
      <c r="O730" s="51"/>
      <c r="R730" s="13"/>
    </row>
    <row r="731" spans="1:18">
      <c r="A731" s="12">
        <f>A730+1</f>
        <v>43690</v>
      </c>
      <c r="B731" s="122">
        <f t="shared" si="73"/>
        <v>8</v>
      </c>
      <c r="C731" s="122">
        <f t="shared" si="74"/>
        <v>2019</v>
      </c>
      <c r="D731">
        <v>15.725</v>
      </c>
      <c r="E731">
        <v>30.5</v>
      </c>
      <c r="F731">
        <v>5.6970000000000001</v>
      </c>
      <c r="G731">
        <v>1.7310000000000001</v>
      </c>
      <c r="H731" s="8" t="s">
        <v>35</v>
      </c>
      <c r="I731" s="123" t="str">
        <f t="shared" si="66"/>
        <v>Tue</v>
      </c>
      <c r="J731" s="49"/>
      <c r="K731" s="49"/>
      <c r="L731" s="48"/>
      <c r="M731" s="48"/>
      <c r="N731" s="48"/>
      <c r="O731" s="48"/>
      <c r="R731" s="13"/>
    </row>
    <row r="732" spans="1:18">
      <c r="A732" s="12">
        <f t="shared" ref="A732:A734" si="75">A731+1</f>
        <v>43691</v>
      </c>
      <c r="B732" s="122">
        <f t="shared" si="73"/>
        <v>8</v>
      </c>
      <c r="C732" s="122">
        <f t="shared" si="74"/>
        <v>2019</v>
      </c>
      <c r="D732">
        <v>16.05</v>
      </c>
      <c r="E732">
        <v>30.5</v>
      </c>
      <c r="F732">
        <v>5.7320000000000002</v>
      </c>
      <c r="G732">
        <v>1.7410000000000001</v>
      </c>
      <c r="H732" s="8" t="s">
        <v>35</v>
      </c>
      <c r="I732" s="123" t="str">
        <f t="shared" si="66"/>
        <v>Wed</v>
      </c>
      <c r="J732" s="52">
        <v>14.65</v>
      </c>
      <c r="K732">
        <v>15.7</v>
      </c>
      <c r="L732" s="51">
        <f>J732/$R$2</f>
        <v>32.297747755692342</v>
      </c>
      <c r="M732" s="51">
        <f>K732/$R$2</f>
        <v>34.612603396885305</v>
      </c>
      <c r="O732" s="51"/>
      <c r="R732" s="13"/>
    </row>
    <row r="733" spans="1:18">
      <c r="A733" s="12">
        <f t="shared" si="75"/>
        <v>43692</v>
      </c>
      <c r="B733" s="122">
        <f t="shared" si="73"/>
        <v>8</v>
      </c>
      <c r="C733" s="122">
        <f t="shared" si="74"/>
        <v>2019</v>
      </c>
      <c r="D733">
        <v>15.99</v>
      </c>
      <c r="E733">
        <v>31.5</v>
      </c>
      <c r="F733">
        <v>5.6965000000000003</v>
      </c>
      <c r="G733">
        <v>1.7424999999999999</v>
      </c>
      <c r="H733" s="8" t="s">
        <v>35</v>
      </c>
      <c r="I733" s="123" t="str">
        <f t="shared" si="66"/>
        <v>Thu</v>
      </c>
      <c r="J733" s="49"/>
      <c r="K733" s="49"/>
      <c r="L733" s="48"/>
      <c r="M733" s="48"/>
      <c r="N733" s="48"/>
      <c r="O733" s="48"/>
      <c r="R733" s="13"/>
    </row>
    <row r="734" spans="1:18">
      <c r="A734" s="12">
        <f t="shared" si="75"/>
        <v>43693</v>
      </c>
      <c r="B734" s="122">
        <f t="shared" si="73"/>
        <v>8</v>
      </c>
      <c r="C734" s="122">
        <f t="shared" si="74"/>
        <v>2019</v>
      </c>
      <c r="D734">
        <v>16.09</v>
      </c>
      <c r="E734">
        <v>31.5</v>
      </c>
      <c r="F734">
        <v>5.71</v>
      </c>
      <c r="G734">
        <v>1.7555000000000001</v>
      </c>
      <c r="H734" s="8" t="s">
        <v>35</v>
      </c>
      <c r="I734" s="123" t="str">
        <f t="shared" si="66"/>
        <v>Fri</v>
      </c>
      <c r="J734" s="52">
        <v>15.5</v>
      </c>
      <c r="K734">
        <v>16.75</v>
      </c>
      <c r="L734" s="51">
        <f>J734/$R$2</f>
        <v>34.171678512848551</v>
      </c>
      <c r="M734" s="51">
        <f>K734/$R$2</f>
        <v>36.927459038078275</v>
      </c>
      <c r="N734" s="27">
        <v>1.75</v>
      </c>
      <c r="O734" s="51">
        <v>1.83</v>
      </c>
      <c r="R734" s="13"/>
    </row>
    <row r="735" spans="1:18">
      <c r="A735" s="12">
        <v>43696</v>
      </c>
      <c r="B735" s="122">
        <f t="shared" ref="B735:B752" si="76">MONTH(A735)</f>
        <v>8</v>
      </c>
      <c r="C735" s="122">
        <f t="shared" ref="C735:C752" si="77">YEAR(A735)</f>
        <v>2019</v>
      </c>
      <c r="D735">
        <v>16.004999999999999</v>
      </c>
      <c r="E735">
        <v>31.5</v>
      </c>
      <c r="F735">
        <v>5.7554999999999996</v>
      </c>
      <c r="G735">
        <v>1.7625</v>
      </c>
      <c r="H735" s="8" t="s">
        <v>35</v>
      </c>
      <c r="I735" s="123" t="str">
        <f t="shared" si="66"/>
        <v>Mon</v>
      </c>
      <c r="J735" s="49"/>
      <c r="K735" s="49"/>
      <c r="L735" s="48"/>
      <c r="M735" s="48"/>
      <c r="N735" s="48"/>
      <c r="O735" s="48"/>
      <c r="R735" s="13"/>
    </row>
    <row r="736" spans="1:18">
      <c r="A736" s="12">
        <v>43697</v>
      </c>
      <c r="B736" s="122">
        <f t="shared" si="76"/>
        <v>8</v>
      </c>
      <c r="C736" s="122">
        <f t="shared" si="77"/>
        <v>2019</v>
      </c>
      <c r="D736">
        <v>15.86</v>
      </c>
      <c r="E736">
        <v>31.5</v>
      </c>
      <c r="F736">
        <v>5.6980000000000004</v>
      </c>
      <c r="G736">
        <v>1.7565</v>
      </c>
      <c r="H736" s="8" t="s">
        <v>35</v>
      </c>
      <c r="I736" s="123" t="str">
        <f t="shared" si="66"/>
        <v>Tue</v>
      </c>
      <c r="J736" s="52"/>
      <c r="L736" s="51"/>
      <c r="M736" s="51"/>
      <c r="N736" s="27"/>
      <c r="O736" s="51"/>
      <c r="R736" s="13"/>
    </row>
    <row r="737" spans="1:18">
      <c r="A737" s="12">
        <v>43698</v>
      </c>
      <c r="B737" s="122">
        <f t="shared" si="76"/>
        <v>8</v>
      </c>
      <c r="C737" s="122">
        <f t="shared" si="77"/>
        <v>2019</v>
      </c>
      <c r="D737">
        <v>15.755000000000001</v>
      </c>
      <c r="E737">
        <v>31.5</v>
      </c>
      <c r="F737">
        <v>5.6965000000000003</v>
      </c>
      <c r="G737">
        <v>1.7509999999999999</v>
      </c>
      <c r="H737" s="8" t="s">
        <v>35</v>
      </c>
      <c r="I737" s="123" t="str">
        <f t="shared" si="66"/>
        <v>Wed</v>
      </c>
      <c r="J737" s="49"/>
      <c r="K737" s="49"/>
      <c r="L737" s="48"/>
      <c r="M737" s="48"/>
      <c r="N737" s="48"/>
      <c r="O737" s="48"/>
      <c r="R737" s="13"/>
    </row>
    <row r="738" spans="1:18">
      <c r="A738" s="12">
        <v>43699</v>
      </c>
      <c r="B738" s="122">
        <f t="shared" si="76"/>
        <v>8</v>
      </c>
      <c r="C738" s="122">
        <f t="shared" si="77"/>
        <v>2019</v>
      </c>
      <c r="D738">
        <v>15.78</v>
      </c>
      <c r="E738">
        <v>31.5</v>
      </c>
      <c r="F738">
        <v>5.6680000000000001</v>
      </c>
      <c r="G738">
        <v>1.7390000000000001</v>
      </c>
      <c r="H738" s="8" t="s">
        <v>35</v>
      </c>
      <c r="I738" s="123" t="str">
        <f t="shared" si="66"/>
        <v>Thu</v>
      </c>
      <c r="J738" s="52"/>
      <c r="L738" s="51"/>
      <c r="M738" s="51"/>
      <c r="N738" s="27"/>
      <c r="O738" s="51"/>
      <c r="R738" s="13"/>
    </row>
    <row r="739" spans="1:18">
      <c r="A739" s="12">
        <v>43700</v>
      </c>
      <c r="B739" s="122">
        <f t="shared" si="76"/>
        <v>8</v>
      </c>
      <c r="C739" s="122">
        <f t="shared" si="77"/>
        <v>2019</v>
      </c>
      <c r="D739">
        <v>15.755000000000001</v>
      </c>
      <c r="E739">
        <v>31.5</v>
      </c>
      <c r="F739">
        <v>5.6749999999999998</v>
      </c>
      <c r="G739">
        <v>1.746</v>
      </c>
      <c r="H739" s="8" t="s">
        <v>35</v>
      </c>
      <c r="I739" s="123" t="str">
        <f t="shared" si="66"/>
        <v>Fri</v>
      </c>
      <c r="J739" s="49">
        <v>16</v>
      </c>
      <c r="K739" s="49">
        <v>16.7</v>
      </c>
      <c r="L739" s="48">
        <f>J739/$R$2</f>
        <v>35.273990722940439</v>
      </c>
      <c r="M739" s="48">
        <f>K739/$R$2</f>
        <v>36.817227817069082</v>
      </c>
      <c r="N739" s="48"/>
      <c r="O739" s="48"/>
      <c r="R739" s="13"/>
    </row>
    <row r="740" spans="1:18">
      <c r="A740" s="12">
        <v>43704</v>
      </c>
      <c r="B740" s="122">
        <f t="shared" si="76"/>
        <v>8</v>
      </c>
      <c r="C740" s="122">
        <f t="shared" si="77"/>
        <v>2019</v>
      </c>
      <c r="D740">
        <v>15.904999999999999</v>
      </c>
      <c r="E740">
        <v>31.5</v>
      </c>
      <c r="F740">
        <v>5.6619999999999999</v>
      </c>
      <c r="G740">
        <v>1.744</v>
      </c>
      <c r="H740" s="8" t="s">
        <v>35</v>
      </c>
      <c r="I740" s="123" t="str">
        <f t="shared" si="66"/>
        <v>Tue</v>
      </c>
      <c r="J740" s="52"/>
      <c r="L740" s="51"/>
      <c r="M740" s="51"/>
      <c r="N740" s="27"/>
      <c r="O740" s="51"/>
      <c r="R740" s="13"/>
    </row>
    <row r="741" spans="1:18">
      <c r="A741" s="12">
        <v>43705</v>
      </c>
      <c r="B741" s="122">
        <f t="shared" si="76"/>
        <v>8</v>
      </c>
      <c r="C741" s="122">
        <f t="shared" si="77"/>
        <v>2019</v>
      </c>
      <c r="D741">
        <v>16.024999999999999</v>
      </c>
      <c r="E741">
        <v>31.5</v>
      </c>
      <c r="F741">
        <v>5.6529999999999996</v>
      </c>
      <c r="G741">
        <v>1.724</v>
      </c>
      <c r="H741" s="8" t="s">
        <v>35</v>
      </c>
      <c r="I741" s="123" t="str">
        <f t="shared" ref="I741:I752" si="78">TEXT($A741,"ddd")</f>
        <v>Wed</v>
      </c>
      <c r="J741" s="49">
        <v>16.350000000000001</v>
      </c>
      <c r="K741" s="49">
        <v>17.100000000000001</v>
      </c>
      <c r="L741" s="48">
        <f>J741/$R$2</f>
        <v>36.045609270004768</v>
      </c>
      <c r="M741" s="48">
        <f>K741/$R$2</f>
        <v>37.699077585142597</v>
      </c>
      <c r="N741" s="48">
        <v>1.73</v>
      </c>
      <c r="O741" s="48">
        <v>1.8</v>
      </c>
      <c r="R741" s="13"/>
    </row>
    <row r="742" spans="1:18">
      <c r="A742" s="12">
        <v>43706</v>
      </c>
      <c r="B742" s="122">
        <f t="shared" si="76"/>
        <v>8</v>
      </c>
      <c r="C742" s="122">
        <f t="shared" si="77"/>
        <v>2019</v>
      </c>
      <c r="D742">
        <v>16.344999999999999</v>
      </c>
      <c r="E742">
        <v>31.5</v>
      </c>
      <c r="F742">
        <v>5.7220000000000004</v>
      </c>
      <c r="G742">
        <v>1.7135</v>
      </c>
      <c r="H742" s="8" t="s">
        <v>35</v>
      </c>
      <c r="I742" s="123" t="str">
        <f t="shared" si="78"/>
        <v>Thu</v>
      </c>
      <c r="J742" s="52"/>
      <c r="L742" s="51"/>
      <c r="M742" s="51"/>
      <c r="N742" s="27"/>
      <c r="O742" s="51"/>
      <c r="R742" s="13"/>
    </row>
    <row r="743" spans="1:18">
      <c r="A743" s="12">
        <v>43707</v>
      </c>
      <c r="B743" s="122">
        <f t="shared" si="76"/>
        <v>8</v>
      </c>
      <c r="C743" s="122">
        <f t="shared" si="77"/>
        <v>2019</v>
      </c>
      <c r="D743">
        <v>17.86</v>
      </c>
      <c r="E743">
        <v>31.5</v>
      </c>
      <c r="F743">
        <v>5.6779999999999999</v>
      </c>
      <c r="G743">
        <v>1.7124999999999999</v>
      </c>
      <c r="H743" s="8" t="s">
        <v>35</v>
      </c>
      <c r="I743" s="123" t="str">
        <f t="shared" si="78"/>
        <v>Fri</v>
      </c>
      <c r="J743" s="49">
        <v>16.5</v>
      </c>
      <c r="K743" s="49">
        <v>17.5</v>
      </c>
      <c r="L743" s="48">
        <f>J743/$R$2</f>
        <v>36.376302933032328</v>
      </c>
      <c r="M743" s="48">
        <f>K743/$R$2</f>
        <v>38.580927353216104</v>
      </c>
      <c r="N743" s="48"/>
      <c r="O743" s="48"/>
      <c r="R743" s="13"/>
    </row>
    <row r="744" spans="1:18">
      <c r="A744" s="12">
        <v>43710</v>
      </c>
      <c r="B744" s="122">
        <f t="shared" si="76"/>
        <v>9</v>
      </c>
      <c r="C744" s="122">
        <f t="shared" si="77"/>
        <v>2019</v>
      </c>
      <c r="D744">
        <v>18.625</v>
      </c>
      <c r="E744">
        <v>35.5</v>
      </c>
      <c r="F744">
        <v>5.6105</v>
      </c>
      <c r="G744">
        <v>1.7164999999999999</v>
      </c>
      <c r="H744" s="8" t="s">
        <v>35</v>
      </c>
      <c r="I744" s="123" t="str">
        <f t="shared" si="78"/>
        <v>Mon</v>
      </c>
      <c r="J744" s="52"/>
      <c r="L744" s="51"/>
      <c r="M744" s="51"/>
      <c r="N744" s="27"/>
      <c r="O744" s="51"/>
      <c r="R744" s="13"/>
    </row>
    <row r="745" spans="1:18">
      <c r="A745" s="12">
        <v>43711</v>
      </c>
      <c r="B745" s="122">
        <f t="shared" si="76"/>
        <v>9</v>
      </c>
      <c r="C745" s="122">
        <f t="shared" si="77"/>
        <v>2019</v>
      </c>
      <c r="D745">
        <v>17.925000000000001</v>
      </c>
      <c r="E745">
        <v>35.5</v>
      </c>
      <c r="F745">
        <v>5.5369999999999999</v>
      </c>
      <c r="G745">
        <v>1.7144999999999999</v>
      </c>
      <c r="H745" s="8" t="s">
        <v>35</v>
      </c>
      <c r="I745" s="123" t="str">
        <f t="shared" si="78"/>
        <v>Tue</v>
      </c>
      <c r="J745" s="49"/>
      <c r="K745" s="49"/>
      <c r="L745" s="48"/>
      <c r="M745" s="48"/>
      <c r="N745" s="48"/>
      <c r="O745" s="48"/>
      <c r="R745" s="13"/>
    </row>
    <row r="746" spans="1:18">
      <c r="A746" s="12">
        <v>43712</v>
      </c>
      <c r="B746" s="122">
        <f t="shared" si="76"/>
        <v>9</v>
      </c>
      <c r="C746" s="122">
        <f t="shared" si="77"/>
        <v>2019</v>
      </c>
      <c r="D746">
        <v>17.91</v>
      </c>
      <c r="E746">
        <v>35</v>
      </c>
      <c r="F746">
        <v>5.6630000000000003</v>
      </c>
      <c r="G746">
        <v>1.7344999999999999</v>
      </c>
      <c r="H746" s="8" t="s">
        <v>35</v>
      </c>
      <c r="I746" s="123" t="str">
        <f t="shared" si="78"/>
        <v>Wed</v>
      </c>
      <c r="J746" s="52">
        <v>16.649999999999999</v>
      </c>
      <c r="K746" s="16">
        <v>17.5</v>
      </c>
      <c r="L746" s="51">
        <f>J746/$R$2</f>
        <v>36.706996596059895</v>
      </c>
      <c r="M746" s="51">
        <f>K746/$R$2</f>
        <v>38.580927353216104</v>
      </c>
      <c r="N746" s="27"/>
      <c r="O746" s="51"/>
      <c r="R746" s="13"/>
    </row>
    <row r="747" spans="1:18">
      <c r="A747" s="12">
        <v>43713</v>
      </c>
      <c r="B747" s="122">
        <f t="shared" si="76"/>
        <v>9</v>
      </c>
      <c r="C747" s="122">
        <f t="shared" si="77"/>
        <v>2019</v>
      </c>
      <c r="D747">
        <v>17.54</v>
      </c>
      <c r="E747">
        <v>35.5</v>
      </c>
      <c r="F747">
        <v>5.7770000000000001</v>
      </c>
      <c r="G747">
        <v>1.7544999999999999</v>
      </c>
      <c r="H747" s="8" t="s">
        <v>35</v>
      </c>
      <c r="I747" s="123" t="str">
        <f t="shared" si="78"/>
        <v>Thu</v>
      </c>
      <c r="J747" s="49"/>
      <c r="K747" s="49"/>
      <c r="L747" s="48"/>
      <c r="M747" s="48"/>
      <c r="N747" s="48"/>
      <c r="O747" s="48"/>
      <c r="R747" s="13"/>
    </row>
    <row r="748" spans="1:18">
      <c r="A748" s="12">
        <v>43714</v>
      </c>
      <c r="B748" s="122">
        <f t="shared" si="76"/>
        <v>9</v>
      </c>
      <c r="C748" s="122">
        <f t="shared" si="77"/>
        <v>2019</v>
      </c>
      <c r="D748">
        <v>17.5</v>
      </c>
      <c r="E748">
        <v>35.25</v>
      </c>
      <c r="F748">
        <v>5.7874999999999996</v>
      </c>
      <c r="G748">
        <v>1.7615000000000001</v>
      </c>
      <c r="H748" s="8" t="s">
        <v>35</v>
      </c>
      <c r="I748" s="123" t="str">
        <f t="shared" si="78"/>
        <v>Fri</v>
      </c>
      <c r="J748" s="52">
        <v>16.8</v>
      </c>
      <c r="K748">
        <v>17.5</v>
      </c>
      <c r="L748" s="51">
        <f>J748/$R$2</f>
        <v>37.037690259087462</v>
      </c>
      <c r="M748" s="51">
        <f>K748/$R$2</f>
        <v>38.580927353216104</v>
      </c>
      <c r="N748" s="27">
        <v>1.75</v>
      </c>
      <c r="O748" s="51">
        <v>1.8</v>
      </c>
      <c r="R748" s="13"/>
    </row>
    <row r="749" spans="1:18">
      <c r="A749" s="12">
        <v>43717</v>
      </c>
      <c r="B749" s="122">
        <f t="shared" si="76"/>
        <v>9</v>
      </c>
      <c r="C749" s="122">
        <f t="shared" si="77"/>
        <v>2019</v>
      </c>
      <c r="D749">
        <v>17.895</v>
      </c>
      <c r="E749">
        <v>35.25</v>
      </c>
      <c r="F749">
        <v>5.7709999999999999</v>
      </c>
      <c r="G749">
        <v>1.7689999999999999</v>
      </c>
      <c r="H749" s="8" t="s">
        <v>35</v>
      </c>
      <c r="I749" s="123" t="str">
        <f t="shared" si="78"/>
        <v>Mon</v>
      </c>
      <c r="J749" s="49"/>
      <c r="K749" s="49"/>
      <c r="L749" s="48"/>
      <c r="M749" s="48"/>
      <c r="N749" s="48"/>
      <c r="O749" s="48"/>
      <c r="R749" s="13"/>
    </row>
    <row r="750" spans="1:18">
      <c r="A750" s="12">
        <v>43718</v>
      </c>
      <c r="B750" s="122">
        <f t="shared" si="76"/>
        <v>9</v>
      </c>
      <c r="C750" s="122">
        <f t="shared" si="77"/>
        <v>2019</v>
      </c>
      <c r="D750">
        <v>18.065000000000001</v>
      </c>
      <c r="E750">
        <v>36</v>
      </c>
      <c r="F750">
        <v>5.7380000000000004</v>
      </c>
      <c r="G750">
        <v>1.776</v>
      </c>
      <c r="H750" s="8" t="s">
        <v>35</v>
      </c>
      <c r="I750" s="123" t="str">
        <f t="shared" si="78"/>
        <v>Tue</v>
      </c>
      <c r="J750" s="52"/>
      <c r="L750" s="51"/>
      <c r="M750" s="51"/>
      <c r="N750" s="27"/>
      <c r="O750" s="51"/>
      <c r="R750" s="13"/>
    </row>
    <row r="751" spans="1:18">
      <c r="A751" s="12">
        <v>43719</v>
      </c>
      <c r="B751" s="122">
        <f t="shared" si="76"/>
        <v>9</v>
      </c>
      <c r="C751" s="122">
        <f t="shared" si="77"/>
        <v>2019</v>
      </c>
      <c r="D751">
        <v>18.329999999999998</v>
      </c>
      <c r="E751">
        <v>36.5</v>
      </c>
      <c r="F751">
        <v>5.7649999999999997</v>
      </c>
      <c r="G751">
        <v>1.7925</v>
      </c>
      <c r="H751" s="8" t="s">
        <v>35</v>
      </c>
      <c r="I751" s="123" t="str">
        <f t="shared" si="78"/>
        <v>Wed</v>
      </c>
      <c r="J751" s="49"/>
      <c r="K751" s="49"/>
      <c r="L751" s="48"/>
      <c r="M751" s="48"/>
      <c r="N751" s="48"/>
      <c r="O751" s="48"/>
      <c r="R751" s="13"/>
    </row>
    <row r="752" spans="1:18">
      <c r="A752" s="12">
        <v>43720</v>
      </c>
      <c r="B752" s="122">
        <f t="shared" si="76"/>
        <v>9</v>
      </c>
      <c r="C752" s="122">
        <f t="shared" si="77"/>
        <v>2019</v>
      </c>
      <c r="D752">
        <v>18.2</v>
      </c>
      <c r="E752">
        <v>36.5</v>
      </c>
      <c r="F752">
        <v>5.8425000000000002</v>
      </c>
      <c r="G752">
        <v>1.774</v>
      </c>
      <c r="H752" s="8" t="s">
        <v>35</v>
      </c>
      <c r="I752" s="123" t="str">
        <f t="shared" si="78"/>
        <v>Thu</v>
      </c>
      <c r="J752" s="52"/>
      <c r="L752" s="51"/>
      <c r="M752" s="51"/>
      <c r="N752" s="27"/>
      <c r="O752" s="51"/>
      <c r="R752" s="13"/>
    </row>
    <row r="753" spans="1:15">
      <c r="A753" s="12"/>
      <c r="B753" s="122"/>
      <c r="C753" s="122"/>
      <c r="D753" s="8"/>
      <c r="E753" s="8"/>
      <c r="F753" s="8"/>
      <c r="G753" s="8"/>
      <c r="H753" s="8"/>
      <c r="I753" s="129"/>
      <c r="J753" s="49"/>
      <c r="K753" s="49"/>
      <c r="L753" s="48"/>
      <c r="M753" s="48"/>
      <c r="N753" s="48"/>
      <c r="O753" s="48"/>
    </row>
    <row r="754" spans="1:15">
      <c r="A754" s="12">
        <f>A752+1</f>
        <v>43721</v>
      </c>
      <c r="B754">
        <f t="shared" si="55"/>
        <v>9</v>
      </c>
      <c r="C754">
        <f t="shared" si="56"/>
        <v>2019</v>
      </c>
      <c r="D754" s="22">
        <f>AVERAGEIFS(D$3:D700,$A$3:$A700,"&gt;="&amp;Summary!$D$8-90,$H$3:$H700,"Actual")</f>
        <v>12.161250000000001</v>
      </c>
      <c r="E754" s="22">
        <f>AVERAGEIFS(E$3:E700,$A$3:$A700,"&gt;="&amp;Summary!$D$8-90,$H$3:$H700,"Actual")</f>
        <v>28.216666666666669</v>
      </c>
      <c r="F754" s="22">
        <f>AVERAGEIFS(F$3:F700,$A$3:$A700,"&gt;="&amp;Summary!$D$8-90,$H$3:$H700,"Actual")</f>
        <v>5.9200833333333334</v>
      </c>
      <c r="G754" s="22">
        <f>AVERAGEIFS(G$3:G700,$A$3:$A700,"&gt;="&amp;Summary!$D$8-90,$H$3:$H700,"Actual")</f>
        <v>1.7598749999999999</v>
      </c>
      <c r="H754" s="8" t="s">
        <v>87</v>
      </c>
      <c r="I754" s="123" t="str">
        <f t="shared" si="54"/>
        <v>Fri</v>
      </c>
      <c r="J754" s="52"/>
      <c r="M754" s="51"/>
      <c r="O754" s="51"/>
    </row>
    <row r="755" spans="1:15">
      <c r="A755" s="12">
        <f t="shared" ref="A755:A818" si="79">A754+1</f>
        <v>43722</v>
      </c>
      <c r="B755">
        <f t="shared" si="55"/>
        <v>9</v>
      </c>
      <c r="C755">
        <f t="shared" si="56"/>
        <v>2019</v>
      </c>
      <c r="D755" s="22">
        <f>AVERAGEIFS(D$3:D753,$A$3:$A753,"&gt;="&amp;Summary!$D$8-90,$H$3:$H753,"Actual")</f>
        <v>14.602265625000001</v>
      </c>
      <c r="E755" s="22">
        <f>AVERAGEIFS(E$3:E753,$A$3:$A753,"&gt;="&amp;Summary!$D$8-90,$H$3:$H753,"Actual")</f>
        <v>29.823437499999997</v>
      </c>
      <c r="F755" s="22">
        <f>AVERAGEIFS(F$3:F753,$A$3:$A753,"&gt;="&amp;Summary!$D$8-90,$H$3:$H753,"Actual")</f>
        <v>5.8283984374999989</v>
      </c>
      <c r="G755" s="22">
        <f>AVERAGEIFS(G$3:G753,$A$3:$A753,"&gt;="&amp;Summary!$D$8-90,$H$3:$H753,"Actual")</f>
        <v>1.7645</v>
      </c>
      <c r="H755" s="8" t="s">
        <v>87</v>
      </c>
      <c r="I755" s="123" t="str">
        <f>TEXT($A755,"ddd")</f>
        <v>Sat</v>
      </c>
      <c r="J755" s="49"/>
      <c r="K755" s="49"/>
      <c r="L755" s="48"/>
      <c r="M755" s="48"/>
      <c r="N755" s="48"/>
      <c r="O755" s="48"/>
    </row>
    <row r="756" spans="1:15">
      <c r="A756" s="12">
        <f t="shared" si="79"/>
        <v>43723</v>
      </c>
      <c r="B756">
        <f t="shared" si="55"/>
        <v>9</v>
      </c>
      <c r="C756">
        <f t="shared" si="56"/>
        <v>2019</v>
      </c>
      <c r="D756" s="22">
        <f>AVERAGEIFS(D$3:D754,$A$3:$A754,"&gt;="&amp;Summary!$D$8-90,$H$3:$H754,"Actual")</f>
        <v>14.602265625000001</v>
      </c>
      <c r="E756" s="22">
        <f>AVERAGEIFS(E$3:E754,$A$3:$A754,"&gt;="&amp;Summary!$D$8-90,$H$3:$H754,"Actual")</f>
        <v>29.823437499999997</v>
      </c>
      <c r="F756" s="22">
        <f>AVERAGEIFS(F$3:F754,$A$3:$A754,"&gt;="&amp;Summary!$D$8-90,$H$3:$H754,"Actual")</f>
        <v>5.8283984374999989</v>
      </c>
      <c r="G756" s="22">
        <f>AVERAGEIFS(G$3:G754,$A$3:$A754,"&gt;="&amp;Summary!$D$8-90,$H$3:$H754,"Actual")</f>
        <v>1.7645</v>
      </c>
      <c r="H756" s="8" t="s">
        <v>87</v>
      </c>
      <c r="I756" s="123" t="str">
        <f>TEXT($A756,"ddd")</f>
        <v>Sun</v>
      </c>
      <c r="J756" s="52"/>
      <c r="M756" s="51"/>
      <c r="O756" s="51"/>
    </row>
    <row r="757" spans="1:15">
      <c r="A757" s="12">
        <f t="shared" si="79"/>
        <v>43724</v>
      </c>
      <c r="B757">
        <f t="shared" si="55"/>
        <v>9</v>
      </c>
      <c r="C757">
        <f t="shared" si="56"/>
        <v>2019</v>
      </c>
      <c r="D757" s="22">
        <f>AVERAGEIFS(D$3:D755,$A$3:$A755,"&gt;="&amp;Summary!$D$8-90,$H$3:$H755,"Actual")</f>
        <v>14.602265625000001</v>
      </c>
      <c r="E757" s="22">
        <f>AVERAGEIFS(E$3:E755,$A$3:$A755,"&gt;="&amp;Summary!$D$8-90,$H$3:$H755,"Actual")</f>
        <v>29.823437499999997</v>
      </c>
      <c r="F757" s="22">
        <f>AVERAGEIFS(F$3:F755,$A$3:$A755,"&gt;="&amp;Summary!$D$8-90,$H$3:$H755,"Actual")</f>
        <v>5.8283984374999989</v>
      </c>
      <c r="G757" s="22">
        <f>AVERAGEIFS(G$3:G755,$A$3:$A755,"&gt;="&amp;Summary!$D$8-90,$H$3:$H755,"Actual")</f>
        <v>1.7645</v>
      </c>
      <c r="H757" s="8" t="s">
        <v>87</v>
      </c>
      <c r="I757" s="123" t="str">
        <f>TEXT($A757,"ddd")</f>
        <v>Mon</v>
      </c>
      <c r="J757" s="49"/>
      <c r="K757" s="49"/>
      <c r="L757" s="48"/>
      <c r="M757" s="48"/>
      <c r="N757" s="48"/>
      <c r="O757" s="48"/>
    </row>
    <row r="758" spans="1:15">
      <c r="A758" s="12">
        <f t="shared" si="79"/>
        <v>43725</v>
      </c>
      <c r="B758">
        <f t="shared" si="55"/>
        <v>9</v>
      </c>
      <c r="C758">
        <f t="shared" si="56"/>
        <v>2019</v>
      </c>
      <c r="D758" s="22">
        <f>AVERAGEIFS(D$3:D756,$A$3:$A756,"&gt;="&amp;Summary!$D$8-90,$H$3:$H756,"Actual")</f>
        <v>14.602265625000001</v>
      </c>
      <c r="E758" s="22">
        <f>AVERAGEIFS(E$3:E756,$A$3:$A756,"&gt;="&amp;Summary!$D$8-90,$H$3:$H756,"Actual")</f>
        <v>29.823437499999997</v>
      </c>
      <c r="F758" s="22">
        <f>AVERAGEIFS(F$3:F756,$A$3:$A756,"&gt;="&amp;Summary!$D$8-90,$H$3:$H756,"Actual")</f>
        <v>5.8283984374999989</v>
      </c>
      <c r="G758" s="22">
        <f>AVERAGEIFS(G$3:G756,$A$3:$A756,"&gt;="&amp;Summary!$D$8-90,$H$3:$H756,"Actual")</f>
        <v>1.7645</v>
      </c>
      <c r="H758" s="8" t="s">
        <v>87</v>
      </c>
      <c r="I758" s="123" t="str">
        <f>TEXT($A758,"ddd")</f>
        <v>Tue</v>
      </c>
      <c r="J758" s="52"/>
      <c r="M758" s="51"/>
      <c r="O758" s="51"/>
    </row>
    <row r="759" spans="1:15">
      <c r="A759" s="12">
        <f t="shared" si="79"/>
        <v>43726</v>
      </c>
      <c r="B759">
        <f t="shared" si="55"/>
        <v>9</v>
      </c>
      <c r="C759">
        <f t="shared" si="56"/>
        <v>2019</v>
      </c>
      <c r="D759" s="22">
        <f>AVERAGEIFS(D$3:D757,$A$3:$A757,"&gt;="&amp;Summary!$D$8-90,$H$3:$H757,"Actual")</f>
        <v>14.602265625000001</v>
      </c>
      <c r="E759" s="22">
        <f>AVERAGEIFS(E$3:E757,$A$3:$A757,"&gt;="&amp;Summary!$D$8-90,$H$3:$H757,"Actual")</f>
        <v>29.823437499999997</v>
      </c>
      <c r="F759" s="22">
        <f>AVERAGEIFS(F$3:F757,$A$3:$A757,"&gt;="&amp;Summary!$D$8-90,$H$3:$H757,"Actual")</f>
        <v>5.8283984374999989</v>
      </c>
      <c r="G759" s="22">
        <f>AVERAGEIFS(G$3:G757,$A$3:$A757,"&gt;="&amp;Summary!$D$8-90,$H$3:$H757,"Actual")</f>
        <v>1.7645</v>
      </c>
      <c r="H759" s="8" t="s">
        <v>87</v>
      </c>
      <c r="I759" s="123" t="str">
        <f t="shared" ref="I759:I760" si="80">TEXT($A759,"ddd")</f>
        <v>Wed</v>
      </c>
      <c r="J759" s="49"/>
      <c r="K759" s="49"/>
      <c r="L759" s="48"/>
      <c r="M759" s="48"/>
      <c r="N759" s="48"/>
      <c r="O759" s="48"/>
    </row>
    <row r="760" spans="1:15">
      <c r="A760" s="12">
        <f t="shared" si="79"/>
        <v>43727</v>
      </c>
      <c r="B760">
        <f t="shared" si="55"/>
        <v>9</v>
      </c>
      <c r="C760">
        <f t="shared" si="56"/>
        <v>2019</v>
      </c>
      <c r="D760" s="22">
        <f>AVERAGEIFS(D$3:D758,$A$3:$A758,"&gt;="&amp;Summary!$D$8-90,$H$3:$H758,"Actual")</f>
        <v>14.602265625000001</v>
      </c>
      <c r="E760" s="22">
        <f>AVERAGEIFS(E$3:E758,$A$3:$A758,"&gt;="&amp;Summary!$D$8-90,$H$3:$H758,"Actual")</f>
        <v>29.823437499999997</v>
      </c>
      <c r="F760" s="22">
        <f>AVERAGEIFS(F$3:F758,$A$3:$A758,"&gt;="&amp;Summary!$D$8-90,$H$3:$H758,"Actual")</f>
        <v>5.8283984374999989</v>
      </c>
      <c r="G760" s="22">
        <f>AVERAGEIFS(G$3:G758,$A$3:$A758,"&gt;="&amp;Summary!$D$8-90,$H$3:$H758,"Actual")</f>
        <v>1.7645</v>
      </c>
      <c r="H760" s="8" t="s">
        <v>87</v>
      </c>
      <c r="I760" s="123" t="str">
        <f t="shared" si="80"/>
        <v>Thu</v>
      </c>
      <c r="J760" s="52"/>
      <c r="M760" s="51"/>
      <c r="O760" s="51"/>
    </row>
    <row r="761" spans="1:15">
      <c r="A761" s="12">
        <f t="shared" si="79"/>
        <v>43728</v>
      </c>
      <c r="B761">
        <f t="shared" ref="B761:B795" si="81">MONTH(A761)</f>
        <v>9</v>
      </c>
      <c r="C761">
        <f t="shared" ref="C761:C795" si="82">YEAR(A761)</f>
        <v>2019</v>
      </c>
      <c r="D761" s="22">
        <f>AVERAGEIFS(D$3:D759,$A$3:$A759,"&gt;="&amp;Summary!$D$8-90,$H$3:$H759,"Actual")</f>
        <v>14.602265625000001</v>
      </c>
      <c r="E761" s="22">
        <f>AVERAGEIFS(E$3:E759,$A$3:$A759,"&gt;="&amp;Summary!$D$8-90,$H$3:$H759,"Actual")</f>
        <v>29.823437499999997</v>
      </c>
      <c r="F761" s="22">
        <f>AVERAGEIFS(F$3:F759,$A$3:$A759,"&gt;="&amp;Summary!$D$8-90,$H$3:$H759,"Actual")</f>
        <v>5.8283984374999989</v>
      </c>
      <c r="G761" s="22">
        <f>AVERAGEIFS(G$3:G759,$A$3:$A759,"&gt;="&amp;Summary!$D$8-90,$H$3:$H759,"Actual")</f>
        <v>1.7645</v>
      </c>
      <c r="H761" s="8" t="s">
        <v>87</v>
      </c>
      <c r="I761" t="str">
        <f t="shared" ref="I761:I783" si="83">TEXT($A761,"ddd")</f>
        <v>Fri</v>
      </c>
      <c r="J761" s="49"/>
      <c r="K761" s="49"/>
      <c r="L761" s="48"/>
      <c r="M761" s="48"/>
      <c r="N761" s="48"/>
      <c r="O761" s="48"/>
    </row>
    <row r="762" spans="1:15">
      <c r="A762" s="12">
        <f t="shared" si="79"/>
        <v>43729</v>
      </c>
      <c r="B762">
        <f t="shared" si="81"/>
        <v>9</v>
      </c>
      <c r="C762">
        <f t="shared" si="82"/>
        <v>2019</v>
      </c>
      <c r="D762" s="22">
        <f>AVERAGEIFS(D$3:D760,$A$3:$A760,"&gt;="&amp;Summary!$D$8-90,$H$3:$H760,"Actual")</f>
        <v>14.602265625000001</v>
      </c>
      <c r="E762" s="22">
        <f>AVERAGEIFS(E$3:E760,$A$3:$A760,"&gt;="&amp;Summary!$D$8-90,$H$3:$H760,"Actual")</f>
        <v>29.823437499999997</v>
      </c>
      <c r="F762" s="22">
        <f>AVERAGEIFS(F$3:F760,$A$3:$A760,"&gt;="&amp;Summary!$D$8-90,$H$3:$H760,"Actual")</f>
        <v>5.8283984374999989</v>
      </c>
      <c r="G762" s="22">
        <f>AVERAGEIFS(G$3:G760,$A$3:$A760,"&gt;="&amp;Summary!$D$8-90,$H$3:$H760,"Actual")</f>
        <v>1.7645</v>
      </c>
      <c r="H762" s="8" t="s">
        <v>87</v>
      </c>
      <c r="I762" t="str">
        <f t="shared" si="83"/>
        <v>Sat</v>
      </c>
      <c r="J762" s="52"/>
      <c r="M762" s="51"/>
      <c r="O762" s="51"/>
    </row>
    <row r="763" spans="1:15">
      <c r="A763" s="12">
        <f t="shared" si="79"/>
        <v>43730</v>
      </c>
      <c r="B763">
        <f t="shared" si="81"/>
        <v>9</v>
      </c>
      <c r="C763">
        <f t="shared" si="82"/>
        <v>2019</v>
      </c>
      <c r="D763" s="22">
        <f>AVERAGEIFS(D$3:D761,$A$3:$A761,"&gt;="&amp;Summary!$D$8-90,$H$3:$H761,"Actual")</f>
        <v>14.602265625000001</v>
      </c>
      <c r="E763" s="22">
        <f>AVERAGEIFS(E$3:E761,$A$3:$A761,"&gt;="&amp;Summary!$D$8-90,$H$3:$H761,"Actual")</f>
        <v>29.823437499999997</v>
      </c>
      <c r="F763" s="22">
        <f>AVERAGEIFS(F$3:F761,$A$3:$A761,"&gt;="&amp;Summary!$D$8-90,$H$3:$H761,"Actual")</f>
        <v>5.8283984374999989</v>
      </c>
      <c r="G763" s="22">
        <f>AVERAGEIFS(G$3:G761,$A$3:$A761,"&gt;="&amp;Summary!$D$8-90,$H$3:$H761,"Actual")</f>
        <v>1.7645</v>
      </c>
      <c r="H763" s="8" t="s">
        <v>87</v>
      </c>
      <c r="I763" t="str">
        <f t="shared" si="83"/>
        <v>Sun</v>
      </c>
      <c r="J763" s="49"/>
      <c r="K763" s="49"/>
      <c r="L763" s="48"/>
      <c r="M763" s="48"/>
      <c r="N763" s="48"/>
      <c r="O763" s="48"/>
    </row>
    <row r="764" spans="1:15">
      <c r="A764" s="12">
        <f t="shared" si="79"/>
        <v>43731</v>
      </c>
      <c r="B764">
        <f t="shared" si="81"/>
        <v>9</v>
      </c>
      <c r="C764">
        <f t="shared" si="82"/>
        <v>2019</v>
      </c>
      <c r="D764" s="22">
        <f>AVERAGEIFS(D$3:D762,$A$3:$A762,"&gt;="&amp;Summary!$D$8-90,$H$3:$H762,"Actual")</f>
        <v>14.602265625000001</v>
      </c>
      <c r="E764" s="22">
        <f>AVERAGEIFS(E$3:E762,$A$3:$A762,"&gt;="&amp;Summary!$D$8-90,$H$3:$H762,"Actual")</f>
        <v>29.823437499999997</v>
      </c>
      <c r="F764" s="22">
        <f>AVERAGEIFS(F$3:F762,$A$3:$A762,"&gt;="&amp;Summary!$D$8-90,$H$3:$H762,"Actual")</f>
        <v>5.8283984374999989</v>
      </c>
      <c r="G764" s="22">
        <f>AVERAGEIFS(G$3:G762,$A$3:$A762,"&gt;="&amp;Summary!$D$8-90,$H$3:$H762,"Actual")</f>
        <v>1.7645</v>
      </c>
      <c r="H764" s="8" t="s">
        <v>87</v>
      </c>
      <c r="I764" t="str">
        <f t="shared" si="83"/>
        <v>Mon</v>
      </c>
      <c r="J764" s="52"/>
      <c r="M764" s="51"/>
      <c r="O764" s="51"/>
    </row>
    <row r="765" spans="1:15">
      <c r="A765" s="12">
        <f t="shared" si="79"/>
        <v>43732</v>
      </c>
      <c r="B765">
        <f t="shared" si="81"/>
        <v>9</v>
      </c>
      <c r="C765">
        <f t="shared" si="82"/>
        <v>2019</v>
      </c>
      <c r="D765" s="22">
        <f>AVERAGEIFS(D$3:D763,$A$3:$A763,"&gt;="&amp;Summary!$D$8-90,$H$3:$H763,"Actual")</f>
        <v>14.602265625000001</v>
      </c>
      <c r="E765" s="22">
        <f>AVERAGEIFS(E$3:E763,$A$3:$A763,"&gt;="&amp;Summary!$D$8-90,$H$3:$H763,"Actual")</f>
        <v>29.823437499999997</v>
      </c>
      <c r="F765" s="22">
        <f>AVERAGEIFS(F$3:F763,$A$3:$A763,"&gt;="&amp;Summary!$D$8-90,$H$3:$H763,"Actual")</f>
        <v>5.8283984374999989</v>
      </c>
      <c r="G765" s="22">
        <f>AVERAGEIFS(G$3:G763,$A$3:$A763,"&gt;="&amp;Summary!$D$8-90,$H$3:$H763,"Actual")</f>
        <v>1.7645</v>
      </c>
      <c r="H765" s="8" t="s">
        <v>87</v>
      </c>
      <c r="I765" t="str">
        <f t="shared" si="83"/>
        <v>Tue</v>
      </c>
      <c r="J765" s="49"/>
      <c r="K765" s="49"/>
      <c r="L765" s="48"/>
      <c r="M765" s="48"/>
      <c r="N765" s="48"/>
      <c r="O765" s="48"/>
    </row>
    <row r="766" spans="1:15">
      <c r="A766" s="12">
        <f t="shared" si="79"/>
        <v>43733</v>
      </c>
      <c r="B766">
        <f t="shared" si="81"/>
        <v>9</v>
      </c>
      <c r="C766">
        <f t="shared" si="82"/>
        <v>2019</v>
      </c>
      <c r="D766" s="22">
        <f>AVERAGEIFS(D$3:D764,$A$3:$A764,"&gt;="&amp;Summary!$D$8-90,$H$3:$H764,"Actual")</f>
        <v>14.602265625000001</v>
      </c>
      <c r="E766" s="22">
        <f>AVERAGEIFS(E$3:E764,$A$3:$A764,"&gt;="&amp;Summary!$D$8-90,$H$3:$H764,"Actual")</f>
        <v>29.823437499999997</v>
      </c>
      <c r="F766" s="22">
        <f>AVERAGEIFS(F$3:F764,$A$3:$A764,"&gt;="&amp;Summary!$D$8-90,$H$3:$H764,"Actual")</f>
        <v>5.8283984374999989</v>
      </c>
      <c r="G766" s="22">
        <f>AVERAGEIFS(G$3:G764,$A$3:$A764,"&gt;="&amp;Summary!$D$8-90,$H$3:$H764,"Actual")</f>
        <v>1.7645</v>
      </c>
      <c r="H766" s="8" t="s">
        <v>87</v>
      </c>
      <c r="I766" t="str">
        <f t="shared" si="83"/>
        <v>Wed</v>
      </c>
      <c r="J766" s="52"/>
      <c r="M766" s="51"/>
      <c r="O766" s="51"/>
    </row>
    <row r="767" spans="1:15">
      <c r="A767" s="12">
        <f t="shared" si="79"/>
        <v>43734</v>
      </c>
      <c r="B767">
        <f t="shared" si="81"/>
        <v>9</v>
      </c>
      <c r="C767">
        <f t="shared" si="82"/>
        <v>2019</v>
      </c>
      <c r="D767" s="22">
        <f>AVERAGEIFS(D$3:D765,$A$3:$A765,"&gt;="&amp;Summary!$D$8-90,$H$3:$H765,"Actual")</f>
        <v>14.602265625000001</v>
      </c>
      <c r="E767" s="22">
        <f>AVERAGEIFS(E$3:E765,$A$3:$A765,"&gt;="&amp;Summary!$D$8-90,$H$3:$H765,"Actual")</f>
        <v>29.823437499999997</v>
      </c>
      <c r="F767" s="22">
        <f>AVERAGEIFS(F$3:F765,$A$3:$A765,"&gt;="&amp;Summary!$D$8-90,$H$3:$H765,"Actual")</f>
        <v>5.8283984374999989</v>
      </c>
      <c r="G767" s="22">
        <f>AVERAGEIFS(G$3:G765,$A$3:$A765,"&gt;="&amp;Summary!$D$8-90,$H$3:$H765,"Actual")</f>
        <v>1.7645</v>
      </c>
      <c r="H767" s="8" t="s">
        <v>87</v>
      </c>
      <c r="I767" t="str">
        <f t="shared" si="83"/>
        <v>Thu</v>
      </c>
      <c r="J767" s="49"/>
      <c r="K767" s="49"/>
      <c r="L767" s="48"/>
      <c r="M767" s="48"/>
      <c r="N767" s="48"/>
      <c r="O767" s="48"/>
    </row>
    <row r="768" spans="1:15">
      <c r="A768" s="12">
        <f t="shared" si="79"/>
        <v>43735</v>
      </c>
      <c r="B768">
        <f t="shared" si="81"/>
        <v>9</v>
      </c>
      <c r="C768">
        <f t="shared" si="82"/>
        <v>2019</v>
      </c>
      <c r="D768" s="22">
        <f>AVERAGEIFS(D$3:D766,$A$3:$A766,"&gt;="&amp;Summary!$D$8-90,$H$3:$H766,"Actual")</f>
        <v>14.602265625000001</v>
      </c>
      <c r="E768" s="22">
        <f>AVERAGEIFS(E$3:E766,$A$3:$A766,"&gt;="&amp;Summary!$D$8-90,$H$3:$H766,"Actual")</f>
        <v>29.823437499999997</v>
      </c>
      <c r="F768" s="22">
        <f>AVERAGEIFS(F$3:F766,$A$3:$A766,"&gt;="&amp;Summary!$D$8-90,$H$3:$H766,"Actual")</f>
        <v>5.8283984374999989</v>
      </c>
      <c r="G768" s="22">
        <f>AVERAGEIFS(G$3:G766,$A$3:$A766,"&gt;="&amp;Summary!$D$8-90,$H$3:$H766,"Actual")</f>
        <v>1.7645</v>
      </c>
      <c r="H768" s="8" t="s">
        <v>87</v>
      </c>
      <c r="I768" t="str">
        <f t="shared" si="83"/>
        <v>Fri</v>
      </c>
      <c r="J768" s="52"/>
      <c r="M768" s="51"/>
      <c r="O768" s="51"/>
    </row>
    <row r="769" spans="1:15">
      <c r="A769" s="12">
        <f t="shared" si="79"/>
        <v>43736</v>
      </c>
      <c r="B769">
        <f t="shared" si="81"/>
        <v>9</v>
      </c>
      <c r="C769">
        <f t="shared" si="82"/>
        <v>2019</v>
      </c>
      <c r="D769" s="22">
        <f>AVERAGEIFS(D$3:D767,$A$3:$A767,"&gt;="&amp;Summary!$D$8-90,$H$3:$H767,"Actual")</f>
        <v>14.602265625000001</v>
      </c>
      <c r="E769" s="22">
        <f>AVERAGEIFS(E$3:E767,$A$3:$A767,"&gt;="&amp;Summary!$D$8-90,$H$3:$H767,"Actual")</f>
        <v>29.823437499999997</v>
      </c>
      <c r="F769" s="22">
        <f>AVERAGEIFS(F$3:F767,$A$3:$A767,"&gt;="&amp;Summary!$D$8-90,$H$3:$H767,"Actual")</f>
        <v>5.8283984374999989</v>
      </c>
      <c r="G769" s="22">
        <f>AVERAGEIFS(G$3:G767,$A$3:$A767,"&gt;="&amp;Summary!$D$8-90,$H$3:$H767,"Actual")</f>
        <v>1.7645</v>
      </c>
      <c r="H769" s="8" t="s">
        <v>87</v>
      </c>
      <c r="I769" t="str">
        <f t="shared" si="83"/>
        <v>Sat</v>
      </c>
      <c r="J769" s="49"/>
      <c r="K769" s="49"/>
      <c r="L769" s="48"/>
      <c r="M769" s="48"/>
      <c r="N769" s="48"/>
      <c r="O769" s="48"/>
    </row>
    <row r="770" spans="1:15">
      <c r="A770" s="12">
        <f t="shared" si="79"/>
        <v>43737</v>
      </c>
      <c r="B770">
        <f t="shared" si="81"/>
        <v>9</v>
      </c>
      <c r="C770">
        <f t="shared" si="82"/>
        <v>2019</v>
      </c>
      <c r="D770" s="22">
        <f>AVERAGEIFS(D$3:D768,$A$3:$A768,"&gt;="&amp;Summary!$D$8-90,$H$3:$H768,"Actual")</f>
        <v>14.602265625000001</v>
      </c>
      <c r="E770" s="22">
        <f>AVERAGEIFS(E$3:E768,$A$3:$A768,"&gt;="&amp;Summary!$D$8-90,$H$3:$H768,"Actual")</f>
        <v>29.823437499999997</v>
      </c>
      <c r="F770" s="22">
        <f>AVERAGEIFS(F$3:F768,$A$3:$A768,"&gt;="&amp;Summary!$D$8-90,$H$3:$H768,"Actual")</f>
        <v>5.8283984374999989</v>
      </c>
      <c r="G770" s="22">
        <f>AVERAGEIFS(G$3:G768,$A$3:$A768,"&gt;="&amp;Summary!$D$8-90,$H$3:$H768,"Actual")</f>
        <v>1.7645</v>
      </c>
      <c r="H770" s="8" t="s">
        <v>87</v>
      </c>
      <c r="I770" t="str">
        <f t="shared" si="83"/>
        <v>Sun</v>
      </c>
      <c r="J770" s="52"/>
      <c r="M770" s="51"/>
      <c r="O770" s="51"/>
    </row>
    <row r="771" spans="1:15">
      <c r="A771" s="12">
        <f t="shared" si="79"/>
        <v>43738</v>
      </c>
      <c r="B771">
        <f t="shared" si="81"/>
        <v>9</v>
      </c>
      <c r="C771">
        <f t="shared" si="82"/>
        <v>2019</v>
      </c>
      <c r="D771" s="22">
        <f>AVERAGEIFS(D$3:D769,$A$3:$A769,"&gt;="&amp;Summary!$D$8-90,$H$3:$H769,"Actual")</f>
        <v>14.602265625000001</v>
      </c>
      <c r="E771" s="22">
        <f>AVERAGEIFS(E$3:E769,$A$3:$A769,"&gt;="&amp;Summary!$D$8-90,$H$3:$H769,"Actual")</f>
        <v>29.823437499999997</v>
      </c>
      <c r="F771" s="22">
        <f>AVERAGEIFS(F$3:F769,$A$3:$A769,"&gt;="&amp;Summary!$D$8-90,$H$3:$H769,"Actual")</f>
        <v>5.8283984374999989</v>
      </c>
      <c r="G771" s="22">
        <f>AVERAGEIFS(G$3:G769,$A$3:$A769,"&gt;="&amp;Summary!$D$8-90,$H$3:$H769,"Actual")</f>
        <v>1.7645</v>
      </c>
      <c r="H771" s="8" t="s">
        <v>87</v>
      </c>
      <c r="I771" t="str">
        <f t="shared" si="83"/>
        <v>Mon</v>
      </c>
      <c r="J771" s="49"/>
      <c r="K771" s="49"/>
      <c r="L771" s="48"/>
      <c r="M771" s="48"/>
      <c r="N771" s="48"/>
      <c r="O771" s="48"/>
    </row>
    <row r="772" spans="1:15">
      <c r="A772" s="12">
        <f t="shared" si="79"/>
        <v>43739</v>
      </c>
      <c r="B772">
        <f t="shared" si="81"/>
        <v>10</v>
      </c>
      <c r="C772">
        <f t="shared" si="82"/>
        <v>2019</v>
      </c>
      <c r="D772" s="22">
        <f>AVERAGEIFS(D$3:D770,$A$3:$A770,"&gt;="&amp;Summary!$D$8-90,$H$3:$H770,"Actual")</f>
        <v>14.602265625000001</v>
      </c>
      <c r="E772" s="22">
        <f>AVERAGEIFS(E$3:E770,$A$3:$A770,"&gt;="&amp;Summary!$D$8-90,$H$3:$H770,"Actual")</f>
        <v>29.823437499999997</v>
      </c>
      <c r="F772" s="22">
        <f>AVERAGEIFS(F$3:F770,$A$3:$A770,"&gt;="&amp;Summary!$D$8-90,$H$3:$H770,"Actual")</f>
        <v>5.8283984374999989</v>
      </c>
      <c r="G772" s="22">
        <f>AVERAGEIFS(G$3:G770,$A$3:$A770,"&gt;="&amp;Summary!$D$8-90,$H$3:$H770,"Actual")</f>
        <v>1.7645</v>
      </c>
      <c r="H772" s="8" t="s">
        <v>87</v>
      </c>
      <c r="I772" t="str">
        <f t="shared" si="83"/>
        <v>Tue</v>
      </c>
      <c r="J772" s="52"/>
      <c r="M772" s="51"/>
      <c r="O772" s="51"/>
    </row>
    <row r="773" spans="1:15">
      <c r="A773" s="12">
        <f t="shared" si="79"/>
        <v>43740</v>
      </c>
      <c r="B773">
        <f t="shared" si="81"/>
        <v>10</v>
      </c>
      <c r="C773">
        <f t="shared" si="82"/>
        <v>2019</v>
      </c>
      <c r="D773" s="22">
        <f>AVERAGEIFS(D$3:D771,$A$3:$A771,"&gt;="&amp;Summary!$D$8-90,$H$3:$H771,"Actual")</f>
        <v>14.602265625000001</v>
      </c>
      <c r="E773" s="22">
        <f>AVERAGEIFS(E$3:E771,$A$3:$A771,"&gt;="&amp;Summary!$D$8-90,$H$3:$H771,"Actual")</f>
        <v>29.823437499999997</v>
      </c>
      <c r="F773" s="22">
        <f>AVERAGEIFS(F$3:F771,$A$3:$A771,"&gt;="&amp;Summary!$D$8-90,$H$3:$H771,"Actual")</f>
        <v>5.8283984374999989</v>
      </c>
      <c r="G773" s="22">
        <f>AVERAGEIFS(G$3:G771,$A$3:$A771,"&gt;="&amp;Summary!$D$8-90,$H$3:$H771,"Actual")</f>
        <v>1.7645</v>
      </c>
      <c r="H773" s="8" t="s">
        <v>87</v>
      </c>
      <c r="I773" t="str">
        <f t="shared" si="83"/>
        <v>Wed</v>
      </c>
      <c r="J773" s="49"/>
      <c r="K773" s="49"/>
      <c r="L773" s="48"/>
      <c r="M773" s="48"/>
      <c r="N773" s="48"/>
      <c r="O773" s="48"/>
    </row>
    <row r="774" spans="1:15">
      <c r="A774" s="12">
        <f t="shared" si="79"/>
        <v>43741</v>
      </c>
      <c r="B774">
        <f t="shared" si="81"/>
        <v>10</v>
      </c>
      <c r="C774">
        <f t="shared" si="82"/>
        <v>2019</v>
      </c>
      <c r="D774" s="22">
        <f>AVERAGEIFS(D$3:D772,$A$3:$A772,"&gt;="&amp;Summary!$D$8-90,$H$3:$H772,"Actual")</f>
        <v>14.602265625000001</v>
      </c>
      <c r="E774" s="22">
        <f>AVERAGEIFS(E$3:E772,$A$3:$A772,"&gt;="&amp;Summary!$D$8-90,$H$3:$H772,"Actual")</f>
        <v>29.823437499999997</v>
      </c>
      <c r="F774" s="22">
        <f>AVERAGEIFS(F$3:F772,$A$3:$A772,"&gt;="&amp;Summary!$D$8-90,$H$3:$H772,"Actual")</f>
        <v>5.8283984374999989</v>
      </c>
      <c r="G774" s="22">
        <f>AVERAGEIFS(G$3:G772,$A$3:$A772,"&gt;="&amp;Summary!$D$8-90,$H$3:$H772,"Actual")</f>
        <v>1.7645</v>
      </c>
      <c r="H774" s="8" t="s">
        <v>87</v>
      </c>
      <c r="I774" t="str">
        <f t="shared" si="83"/>
        <v>Thu</v>
      </c>
      <c r="J774" s="52"/>
      <c r="M774" s="51"/>
      <c r="O774" s="51"/>
    </row>
    <row r="775" spans="1:15">
      <c r="A775" s="12">
        <f t="shared" si="79"/>
        <v>43742</v>
      </c>
      <c r="B775">
        <f t="shared" si="81"/>
        <v>10</v>
      </c>
      <c r="C775">
        <f t="shared" si="82"/>
        <v>2019</v>
      </c>
      <c r="D775" s="22">
        <f>AVERAGEIFS(D$3:D773,$A$3:$A773,"&gt;="&amp;Summary!$D$8-90,$H$3:$H773,"Actual")</f>
        <v>14.602265625000001</v>
      </c>
      <c r="E775" s="22">
        <f>AVERAGEIFS(E$3:E773,$A$3:$A773,"&gt;="&amp;Summary!$D$8-90,$H$3:$H773,"Actual")</f>
        <v>29.823437499999997</v>
      </c>
      <c r="F775" s="22">
        <f>AVERAGEIFS(F$3:F773,$A$3:$A773,"&gt;="&amp;Summary!$D$8-90,$H$3:$H773,"Actual")</f>
        <v>5.8283984374999989</v>
      </c>
      <c r="G775" s="22">
        <f>AVERAGEIFS(G$3:G773,$A$3:$A773,"&gt;="&amp;Summary!$D$8-90,$H$3:$H773,"Actual")</f>
        <v>1.7645</v>
      </c>
      <c r="H775" s="8" t="s">
        <v>87</v>
      </c>
      <c r="I775" t="str">
        <f t="shared" si="83"/>
        <v>Fri</v>
      </c>
      <c r="J775" s="49"/>
      <c r="K775" s="49"/>
      <c r="L775" s="48"/>
      <c r="M775" s="48"/>
      <c r="N775" s="48"/>
      <c r="O775" s="48"/>
    </row>
    <row r="776" spans="1:15">
      <c r="A776" s="12">
        <f t="shared" si="79"/>
        <v>43743</v>
      </c>
      <c r="B776">
        <f t="shared" si="81"/>
        <v>10</v>
      </c>
      <c r="C776">
        <f t="shared" si="82"/>
        <v>2019</v>
      </c>
      <c r="D776" s="22">
        <f>AVERAGEIFS(D$3:D774,$A$3:$A774,"&gt;="&amp;Summary!$D$8-90,$H$3:$H774,"Actual")</f>
        <v>14.602265625000001</v>
      </c>
      <c r="E776" s="22">
        <f>AVERAGEIFS(E$3:E774,$A$3:$A774,"&gt;="&amp;Summary!$D$8-90,$H$3:$H774,"Actual")</f>
        <v>29.823437499999997</v>
      </c>
      <c r="F776" s="22">
        <f>AVERAGEIFS(F$3:F774,$A$3:$A774,"&gt;="&amp;Summary!$D$8-90,$H$3:$H774,"Actual")</f>
        <v>5.8283984374999989</v>
      </c>
      <c r="G776" s="22">
        <f>AVERAGEIFS(G$3:G774,$A$3:$A774,"&gt;="&amp;Summary!$D$8-90,$H$3:$H774,"Actual")</f>
        <v>1.7645</v>
      </c>
      <c r="H776" s="8" t="s">
        <v>87</v>
      </c>
      <c r="I776" t="str">
        <f t="shared" si="83"/>
        <v>Sat</v>
      </c>
      <c r="J776" s="52"/>
      <c r="M776" s="51"/>
      <c r="O776" s="51"/>
    </row>
    <row r="777" spans="1:15">
      <c r="A777" s="12">
        <f t="shared" si="79"/>
        <v>43744</v>
      </c>
      <c r="B777">
        <f t="shared" si="81"/>
        <v>10</v>
      </c>
      <c r="C777">
        <f t="shared" si="82"/>
        <v>2019</v>
      </c>
      <c r="D777" s="22">
        <f>AVERAGEIFS(D$3:D775,$A$3:$A775,"&gt;="&amp;Summary!$D$8-90,$H$3:$H775,"Actual")</f>
        <v>14.602265625000001</v>
      </c>
      <c r="E777" s="22">
        <f>AVERAGEIFS(E$3:E775,$A$3:$A775,"&gt;="&amp;Summary!$D$8-90,$H$3:$H775,"Actual")</f>
        <v>29.823437499999997</v>
      </c>
      <c r="F777" s="22">
        <f>AVERAGEIFS(F$3:F775,$A$3:$A775,"&gt;="&amp;Summary!$D$8-90,$H$3:$H775,"Actual")</f>
        <v>5.8283984374999989</v>
      </c>
      <c r="G777" s="22">
        <f>AVERAGEIFS(G$3:G775,$A$3:$A775,"&gt;="&amp;Summary!$D$8-90,$H$3:$H775,"Actual")</f>
        <v>1.7645</v>
      </c>
      <c r="H777" s="8" t="s">
        <v>87</v>
      </c>
      <c r="I777" t="str">
        <f t="shared" si="83"/>
        <v>Sun</v>
      </c>
      <c r="J777" s="49"/>
      <c r="K777" s="49"/>
      <c r="L777" s="48"/>
      <c r="M777" s="48"/>
      <c r="N777" s="48"/>
      <c r="O777" s="48"/>
    </row>
    <row r="778" spans="1:15">
      <c r="A778" s="12">
        <f t="shared" si="79"/>
        <v>43745</v>
      </c>
      <c r="B778">
        <f t="shared" si="81"/>
        <v>10</v>
      </c>
      <c r="C778">
        <f t="shared" si="82"/>
        <v>2019</v>
      </c>
      <c r="D778" s="22">
        <f>AVERAGEIFS(D$3:D776,$A$3:$A776,"&gt;="&amp;Summary!$D$8-90,$H$3:$H776,"Actual")</f>
        <v>14.602265625000001</v>
      </c>
      <c r="E778" s="22">
        <f>AVERAGEIFS(E$3:E776,$A$3:$A776,"&gt;="&amp;Summary!$D$8-90,$H$3:$H776,"Actual")</f>
        <v>29.823437499999997</v>
      </c>
      <c r="F778" s="22">
        <f>AVERAGEIFS(F$3:F776,$A$3:$A776,"&gt;="&amp;Summary!$D$8-90,$H$3:$H776,"Actual")</f>
        <v>5.8283984374999989</v>
      </c>
      <c r="G778" s="22">
        <f>AVERAGEIFS(G$3:G776,$A$3:$A776,"&gt;="&amp;Summary!$D$8-90,$H$3:$H776,"Actual")</f>
        <v>1.7645</v>
      </c>
      <c r="H778" s="8" t="s">
        <v>87</v>
      </c>
      <c r="I778" t="str">
        <f t="shared" si="83"/>
        <v>Mon</v>
      </c>
      <c r="J778" s="52"/>
      <c r="M778" s="51"/>
      <c r="O778" s="51"/>
    </row>
    <row r="779" spans="1:15">
      <c r="A779" s="12">
        <f t="shared" si="79"/>
        <v>43746</v>
      </c>
      <c r="B779">
        <f t="shared" si="81"/>
        <v>10</v>
      </c>
      <c r="C779">
        <f t="shared" si="82"/>
        <v>2019</v>
      </c>
      <c r="D779" s="22">
        <f>AVERAGEIFS(D$3:D777,$A$3:$A777,"&gt;="&amp;Summary!$D$8-90,$H$3:$H777,"Actual")</f>
        <v>14.602265625000001</v>
      </c>
      <c r="E779" s="22">
        <f>AVERAGEIFS(E$3:E777,$A$3:$A777,"&gt;="&amp;Summary!$D$8-90,$H$3:$H777,"Actual")</f>
        <v>29.823437499999997</v>
      </c>
      <c r="F779" s="22">
        <f>AVERAGEIFS(F$3:F777,$A$3:$A777,"&gt;="&amp;Summary!$D$8-90,$H$3:$H777,"Actual")</f>
        <v>5.8283984374999989</v>
      </c>
      <c r="G779" s="22">
        <f>AVERAGEIFS(G$3:G777,$A$3:$A777,"&gt;="&amp;Summary!$D$8-90,$H$3:$H777,"Actual")</f>
        <v>1.7645</v>
      </c>
      <c r="H779" s="8" t="s">
        <v>87</v>
      </c>
      <c r="I779" t="str">
        <f t="shared" si="83"/>
        <v>Tue</v>
      </c>
      <c r="J779" s="49"/>
      <c r="K779" s="49"/>
      <c r="L779" s="48"/>
      <c r="M779" s="48"/>
      <c r="N779" s="48"/>
      <c r="O779" s="48"/>
    </row>
    <row r="780" spans="1:15">
      <c r="A780" s="12">
        <f t="shared" si="79"/>
        <v>43747</v>
      </c>
      <c r="B780">
        <f t="shared" si="81"/>
        <v>10</v>
      </c>
      <c r="C780">
        <f t="shared" si="82"/>
        <v>2019</v>
      </c>
      <c r="D780" s="22">
        <f>AVERAGEIFS(D$3:D778,$A$3:$A778,"&gt;="&amp;Summary!$D$8-90,$H$3:$H778,"Actual")</f>
        <v>14.602265625000001</v>
      </c>
      <c r="E780" s="22">
        <f>AVERAGEIFS(E$3:E778,$A$3:$A778,"&gt;="&amp;Summary!$D$8-90,$H$3:$H778,"Actual")</f>
        <v>29.823437499999997</v>
      </c>
      <c r="F780" s="22">
        <f>AVERAGEIFS(F$3:F778,$A$3:$A778,"&gt;="&amp;Summary!$D$8-90,$H$3:$H778,"Actual")</f>
        <v>5.8283984374999989</v>
      </c>
      <c r="G780" s="22">
        <f>AVERAGEIFS(G$3:G778,$A$3:$A778,"&gt;="&amp;Summary!$D$8-90,$H$3:$H778,"Actual")</f>
        <v>1.7645</v>
      </c>
      <c r="H780" s="8" t="s">
        <v>87</v>
      </c>
      <c r="I780" t="str">
        <f t="shared" si="83"/>
        <v>Wed</v>
      </c>
      <c r="J780" s="52"/>
      <c r="M780" s="51"/>
      <c r="O780" s="51"/>
    </row>
    <row r="781" spans="1:15">
      <c r="A781" s="12">
        <f t="shared" si="79"/>
        <v>43748</v>
      </c>
      <c r="B781">
        <f t="shared" si="81"/>
        <v>10</v>
      </c>
      <c r="C781">
        <f t="shared" si="82"/>
        <v>2019</v>
      </c>
      <c r="D781" s="22">
        <f>AVERAGEIFS(D$3:D779,$A$3:$A779,"&gt;="&amp;Summary!$D$8-90,$H$3:$H779,"Actual")</f>
        <v>14.602265625000001</v>
      </c>
      <c r="E781" s="22">
        <f>AVERAGEIFS(E$3:E779,$A$3:$A779,"&gt;="&amp;Summary!$D$8-90,$H$3:$H779,"Actual")</f>
        <v>29.823437499999997</v>
      </c>
      <c r="F781" s="22">
        <f>AVERAGEIFS(F$3:F779,$A$3:$A779,"&gt;="&amp;Summary!$D$8-90,$H$3:$H779,"Actual")</f>
        <v>5.8283984374999989</v>
      </c>
      <c r="G781" s="22">
        <f>AVERAGEIFS(G$3:G779,$A$3:$A779,"&gt;="&amp;Summary!$D$8-90,$H$3:$H779,"Actual")</f>
        <v>1.7645</v>
      </c>
      <c r="H781" s="8" t="s">
        <v>87</v>
      </c>
      <c r="I781" t="str">
        <f t="shared" si="83"/>
        <v>Thu</v>
      </c>
      <c r="J781" s="49"/>
      <c r="K781" s="49"/>
      <c r="L781" s="48"/>
      <c r="M781" s="48"/>
      <c r="N781" s="48"/>
      <c r="O781" s="48"/>
    </row>
    <row r="782" spans="1:15">
      <c r="A782" s="12">
        <f t="shared" si="79"/>
        <v>43749</v>
      </c>
      <c r="B782">
        <f t="shared" si="81"/>
        <v>10</v>
      </c>
      <c r="C782">
        <f t="shared" si="82"/>
        <v>2019</v>
      </c>
      <c r="D782" s="22">
        <f>AVERAGEIFS(D$3:D780,$A$3:$A780,"&gt;="&amp;Summary!$D$8-90,$H$3:$H780,"Actual")</f>
        <v>14.602265625000001</v>
      </c>
      <c r="E782" s="22">
        <f>AVERAGEIFS(E$3:E780,$A$3:$A780,"&gt;="&amp;Summary!$D$8-90,$H$3:$H780,"Actual")</f>
        <v>29.823437499999997</v>
      </c>
      <c r="F782" s="22">
        <f>AVERAGEIFS(F$3:F780,$A$3:$A780,"&gt;="&amp;Summary!$D$8-90,$H$3:$H780,"Actual")</f>
        <v>5.8283984374999989</v>
      </c>
      <c r="G782" s="22">
        <f>AVERAGEIFS(G$3:G780,$A$3:$A780,"&gt;="&amp;Summary!$D$8-90,$H$3:$H780,"Actual")</f>
        <v>1.7645</v>
      </c>
      <c r="H782" s="8" t="s">
        <v>87</v>
      </c>
      <c r="I782" t="str">
        <f t="shared" si="83"/>
        <v>Fri</v>
      </c>
      <c r="J782" s="52"/>
      <c r="M782" s="51"/>
      <c r="O782" s="51"/>
    </row>
    <row r="783" spans="1:15">
      <c r="A783" s="12">
        <f t="shared" si="79"/>
        <v>43750</v>
      </c>
      <c r="B783">
        <f t="shared" si="81"/>
        <v>10</v>
      </c>
      <c r="C783">
        <f t="shared" si="82"/>
        <v>2019</v>
      </c>
      <c r="D783" s="22">
        <f>AVERAGEIFS(D$3:D781,$A$3:$A781,"&gt;="&amp;Summary!$D$8-90,$H$3:$H781,"Actual")</f>
        <v>14.602265625000001</v>
      </c>
      <c r="E783" s="22">
        <f>AVERAGEIFS(E$3:E781,$A$3:$A781,"&gt;="&amp;Summary!$D$8-90,$H$3:$H781,"Actual")</f>
        <v>29.823437499999997</v>
      </c>
      <c r="F783" s="22">
        <f>AVERAGEIFS(F$3:F781,$A$3:$A781,"&gt;="&amp;Summary!$D$8-90,$H$3:$H781,"Actual")</f>
        <v>5.8283984374999989</v>
      </c>
      <c r="G783" s="22">
        <f>AVERAGEIFS(G$3:G781,$A$3:$A781,"&gt;="&amp;Summary!$D$8-90,$H$3:$H781,"Actual")</f>
        <v>1.7645</v>
      </c>
      <c r="H783" s="8" t="s">
        <v>87</v>
      </c>
      <c r="I783" t="str">
        <f t="shared" si="83"/>
        <v>Sat</v>
      </c>
      <c r="J783" s="49"/>
      <c r="K783" s="49"/>
      <c r="L783" s="48"/>
      <c r="M783" s="48"/>
      <c r="N783" s="48"/>
      <c r="O783" s="48"/>
    </row>
    <row r="784" spans="1:15">
      <c r="A784" s="12">
        <f t="shared" si="79"/>
        <v>43751</v>
      </c>
      <c r="B784">
        <f t="shared" si="81"/>
        <v>10</v>
      </c>
      <c r="C784">
        <f t="shared" si="82"/>
        <v>2019</v>
      </c>
      <c r="D784" s="22">
        <f>AVERAGEIFS(D$3:D782,$A$3:$A782,"&gt;="&amp;Summary!$D$8-90,$H$3:$H782,"Actual")</f>
        <v>14.602265625000001</v>
      </c>
      <c r="E784" s="22">
        <f>AVERAGEIFS(E$3:E782,$A$3:$A782,"&gt;="&amp;Summary!$D$8-90,$H$3:$H782,"Actual")</f>
        <v>29.823437499999997</v>
      </c>
      <c r="F784" s="22">
        <f>AVERAGEIFS(F$3:F782,$A$3:$A782,"&gt;="&amp;Summary!$D$8-90,$H$3:$H782,"Actual")</f>
        <v>5.8283984374999989</v>
      </c>
      <c r="G784" s="22">
        <f>AVERAGEIFS(G$3:G782,$A$3:$A782,"&gt;="&amp;Summary!$D$8-90,$H$3:$H782,"Actual")</f>
        <v>1.7645</v>
      </c>
      <c r="H784" s="8" t="s">
        <v>87</v>
      </c>
      <c r="I784" t="str">
        <f t="shared" ref="I784:I847" si="84">TEXT($A784,"ddd")</f>
        <v>Sun</v>
      </c>
      <c r="J784" s="52"/>
      <c r="M784" s="51"/>
      <c r="O784" s="51"/>
    </row>
    <row r="785" spans="1:15">
      <c r="A785" s="12">
        <f t="shared" si="79"/>
        <v>43752</v>
      </c>
      <c r="B785">
        <f t="shared" si="81"/>
        <v>10</v>
      </c>
      <c r="C785">
        <f t="shared" si="82"/>
        <v>2019</v>
      </c>
      <c r="D785" s="22">
        <f>AVERAGEIFS(D$3:D783,$A$3:$A783,"&gt;="&amp;Summary!$D$8-90,$H$3:$H783,"Actual")</f>
        <v>14.602265625000001</v>
      </c>
      <c r="E785" s="22">
        <f>AVERAGEIFS(E$3:E783,$A$3:$A783,"&gt;="&amp;Summary!$D$8-90,$H$3:$H783,"Actual")</f>
        <v>29.823437499999997</v>
      </c>
      <c r="F785" s="22">
        <f>AVERAGEIFS(F$3:F783,$A$3:$A783,"&gt;="&amp;Summary!$D$8-90,$H$3:$H783,"Actual")</f>
        <v>5.8283984374999989</v>
      </c>
      <c r="G785" s="22">
        <f>AVERAGEIFS(G$3:G783,$A$3:$A783,"&gt;="&amp;Summary!$D$8-90,$H$3:$H783,"Actual")</f>
        <v>1.7645</v>
      </c>
      <c r="H785" s="8" t="s">
        <v>87</v>
      </c>
      <c r="I785" t="str">
        <f t="shared" si="84"/>
        <v>Mon</v>
      </c>
      <c r="J785" s="49"/>
      <c r="K785" s="49"/>
      <c r="L785" s="48"/>
      <c r="M785" s="48"/>
      <c r="N785" s="48"/>
      <c r="O785" s="48"/>
    </row>
    <row r="786" spans="1:15">
      <c r="A786" s="12">
        <f t="shared" si="79"/>
        <v>43753</v>
      </c>
      <c r="B786">
        <f t="shared" si="81"/>
        <v>10</v>
      </c>
      <c r="C786">
        <f t="shared" si="82"/>
        <v>2019</v>
      </c>
      <c r="D786" s="22">
        <f>AVERAGEIFS(D$3:D784,$A$3:$A784,"&gt;="&amp;Summary!$D$8-90,$H$3:$H784,"Actual")</f>
        <v>14.602265625000001</v>
      </c>
      <c r="E786" s="22">
        <f>AVERAGEIFS(E$3:E784,$A$3:$A784,"&gt;="&amp;Summary!$D$8-90,$H$3:$H784,"Actual")</f>
        <v>29.823437499999997</v>
      </c>
      <c r="F786" s="22">
        <f>AVERAGEIFS(F$3:F784,$A$3:$A784,"&gt;="&amp;Summary!$D$8-90,$H$3:$H784,"Actual")</f>
        <v>5.8283984374999989</v>
      </c>
      <c r="G786" s="22">
        <f>AVERAGEIFS(G$3:G784,$A$3:$A784,"&gt;="&amp;Summary!$D$8-90,$H$3:$H784,"Actual")</f>
        <v>1.7645</v>
      </c>
      <c r="H786" s="8" t="s">
        <v>87</v>
      </c>
      <c r="I786" t="str">
        <f t="shared" si="84"/>
        <v>Tue</v>
      </c>
      <c r="J786" s="52"/>
      <c r="M786" s="51"/>
      <c r="O786" s="51"/>
    </row>
    <row r="787" spans="1:15">
      <c r="A787" s="12">
        <f t="shared" si="79"/>
        <v>43754</v>
      </c>
      <c r="B787">
        <f t="shared" si="81"/>
        <v>10</v>
      </c>
      <c r="C787">
        <f t="shared" si="82"/>
        <v>2019</v>
      </c>
      <c r="D787" s="22">
        <f>AVERAGEIFS(D$3:D785,$A$3:$A785,"&gt;="&amp;Summary!$D$8-90,$H$3:$H785,"Actual")</f>
        <v>14.602265625000001</v>
      </c>
      <c r="E787" s="22">
        <f>AVERAGEIFS(E$3:E785,$A$3:$A785,"&gt;="&amp;Summary!$D$8-90,$H$3:$H785,"Actual")</f>
        <v>29.823437499999997</v>
      </c>
      <c r="F787" s="22">
        <f>AVERAGEIFS(F$3:F785,$A$3:$A785,"&gt;="&amp;Summary!$D$8-90,$H$3:$H785,"Actual")</f>
        <v>5.8283984374999989</v>
      </c>
      <c r="G787" s="22">
        <f>AVERAGEIFS(G$3:G785,$A$3:$A785,"&gt;="&amp;Summary!$D$8-90,$H$3:$H785,"Actual")</f>
        <v>1.7645</v>
      </c>
      <c r="H787" s="8" t="s">
        <v>87</v>
      </c>
      <c r="I787" t="str">
        <f t="shared" si="84"/>
        <v>Wed</v>
      </c>
      <c r="J787" s="49"/>
      <c r="K787" s="49"/>
      <c r="L787" s="48"/>
      <c r="M787" s="48"/>
      <c r="N787" s="48"/>
      <c r="O787" s="48"/>
    </row>
    <row r="788" spans="1:15">
      <c r="A788" s="12">
        <f t="shared" si="79"/>
        <v>43755</v>
      </c>
      <c r="B788">
        <f t="shared" si="81"/>
        <v>10</v>
      </c>
      <c r="C788">
        <f t="shared" si="82"/>
        <v>2019</v>
      </c>
      <c r="D788" s="22">
        <f>AVERAGEIFS(D$3:D786,$A$3:$A786,"&gt;="&amp;Summary!$D$8-90,$H$3:$H786,"Actual")</f>
        <v>14.602265625000001</v>
      </c>
      <c r="E788" s="22">
        <f>AVERAGEIFS(E$3:E786,$A$3:$A786,"&gt;="&amp;Summary!$D$8-90,$H$3:$H786,"Actual")</f>
        <v>29.823437499999997</v>
      </c>
      <c r="F788" s="22">
        <f>AVERAGEIFS(F$3:F786,$A$3:$A786,"&gt;="&amp;Summary!$D$8-90,$H$3:$H786,"Actual")</f>
        <v>5.8283984374999989</v>
      </c>
      <c r="G788" s="22">
        <f>AVERAGEIFS(G$3:G786,$A$3:$A786,"&gt;="&amp;Summary!$D$8-90,$H$3:$H786,"Actual")</f>
        <v>1.7645</v>
      </c>
      <c r="H788" s="8" t="s">
        <v>87</v>
      </c>
      <c r="I788" t="str">
        <f t="shared" si="84"/>
        <v>Thu</v>
      </c>
      <c r="J788" s="52"/>
      <c r="M788" s="51"/>
      <c r="O788" s="51"/>
    </row>
    <row r="789" spans="1:15">
      <c r="A789" s="12">
        <f t="shared" si="79"/>
        <v>43756</v>
      </c>
      <c r="B789">
        <f t="shared" si="81"/>
        <v>10</v>
      </c>
      <c r="C789">
        <f t="shared" si="82"/>
        <v>2019</v>
      </c>
      <c r="D789" s="22">
        <f>AVERAGEIFS(D$3:D787,$A$3:$A787,"&gt;="&amp;Summary!$D$8-90,$H$3:$H787,"Actual")</f>
        <v>14.602265625000001</v>
      </c>
      <c r="E789" s="22">
        <f>AVERAGEIFS(E$3:E787,$A$3:$A787,"&gt;="&amp;Summary!$D$8-90,$H$3:$H787,"Actual")</f>
        <v>29.823437499999997</v>
      </c>
      <c r="F789" s="22">
        <f>AVERAGEIFS(F$3:F787,$A$3:$A787,"&gt;="&amp;Summary!$D$8-90,$H$3:$H787,"Actual")</f>
        <v>5.8283984374999989</v>
      </c>
      <c r="G789" s="22">
        <f>AVERAGEIFS(G$3:G787,$A$3:$A787,"&gt;="&amp;Summary!$D$8-90,$H$3:$H787,"Actual")</f>
        <v>1.7645</v>
      </c>
      <c r="H789" s="8" t="s">
        <v>87</v>
      </c>
      <c r="I789" t="str">
        <f t="shared" si="84"/>
        <v>Fri</v>
      </c>
      <c r="J789" s="49"/>
      <c r="K789" s="49"/>
      <c r="L789" s="48"/>
      <c r="M789" s="48"/>
      <c r="N789" s="48"/>
      <c r="O789" s="48"/>
    </row>
    <row r="790" spans="1:15">
      <c r="A790" s="12">
        <f t="shared" si="79"/>
        <v>43757</v>
      </c>
      <c r="B790">
        <f t="shared" si="81"/>
        <v>10</v>
      </c>
      <c r="C790">
        <f t="shared" si="82"/>
        <v>2019</v>
      </c>
      <c r="D790" s="22">
        <f>AVERAGEIFS(D$3:D788,$A$3:$A788,"&gt;="&amp;Summary!$D$8-90,$H$3:$H788,"Actual")</f>
        <v>14.602265625000001</v>
      </c>
      <c r="E790" s="22">
        <f>AVERAGEIFS(E$3:E788,$A$3:$A788,"&gt;="&amp;Summary!$D$8-90,$H$3:$H788,"Actual")</f>
        <v>29.823437499999997</v>
      </c>
      <c r="F790" s="22">
        <f>AVERAGEIFS(F$3:F788,$A$3:$A788,"&gt;="&amp;Summary!$D$8-90,$H$3:$H788,"Actual")</f>
        <v>5.8283984374999989</v>
      </c>
      <c r="G790" s="22">
        <f>AVERAGEIFS(G$3:G788,$A$3:$A788,"&gt;="&amp;Summary!$D$8-90,$H$3:$H788,"Actual")</f>
        <v>1.7645</v>
      </c>
      <c r="H790" s="8" t="s">
        <v>87</v>
      </c>
      <c r="I790" t="str">
        <f t="shared" si="84"/>
        <v>Sat</v>
      </c>
      <c r="J790" s="52"/>
      <c r="M790" s="51"/>
      <c r="O790" s="51"/>
    </row>
    <row r="791" spans="1:15">
      <c r="A791" s="12">
        <f t="shared" si="79"/>
        <v>43758</v>
      </c>
      <c r="B791">
        <f t="shared" si="81"/>
        <v>10</v>
      </c>
      <c r="C791">
        <f t="shared" si="82"/>
        <v>2019</v>
      </c>
      <c r="D791" s="22">
        <f>AVERAGEIFS(D$3:D789,$A$3:$A789,"&gt;="&amp;Summary!$D$8-90,$H$3:$H789,"Actual")</f>
        <v>14.602265625000001</v>
      </c>
      <c r="E791" s="22">
        <f>AVERAGEIFS(E$3:E789,$A$3:$A789,"&gt;="&amp;Summary!$D$8-90,$H$3:$H789,"Actual")</f>
        <v>29.823437499999997</v>
      </c>
      <c r="F791" s="22">
        <f>AVERAGEIFS(F$3:F789,$A$3:$A789,"&gt;="&amp;Summary!$D$8-90,$H$3:$H789,"Actual")</f>
        <v>5.8283984374999989</v>
      </c>
      <c r="G791" s="22">
        <f>AVERAGEIFS(G$3:G789,$A$3:$A789,"&gt;="&amp;Summary!$D$8-90,$H$3:$H789,"Actual")</f>
        <v>1.7645</v>
      </c>
      <c r="H791" s="8" t="s">
        <v>87</v>
      </c>
      <c r="I791" t="str">
        <f t="shared" si="84"/>
        <v>Sun</v>
      </c>
      <c r="J791" s="49"/>
      <c r="K791" s="49"/>
      <c r="L791" s="48"/>
      <c r="M791" s="48"/>
      <c r="N791" s="48"/>
      <c r="O791" s="48"/>
    </row>
    <row r="792" spans="1:15">
      <c r="A792" s="12">
        <f t="shared" si="79"/>
        <v>43759</v>
      </c>
      <c r="B792">
        <f t="shared" si="81"/>
        <v>10</v>
      </c>
      <c r="C792">
        <f t="shared" si="82"/>
        <v>2019</v>
      </c>
      <c r="D792" s="22">
        <f>AVERAGEIFS(D$3:D790,$A$3:$A790,"&gt;="&amp;Summary!$D$8-90,$H$3:$H790,"Actual")</f>
        <v>14.602265625000001</v>
      </c>
      <c r="E792" s="22">
        <f>AVERAGEIFS(E$3:E790,$A$3:$A790,"&gt;="&amp;Summary!$D$8-90,$H$3:$H790,"Actual")</f>
        <v>29.823437499999997</v>
      </c>
      <c r="F792" s="22">
        <f>AVERAGEIFS(F$3:F790,$A$3:$A790,"&gt;="&amp;Summary!$D$8-90,$H$3:$H790,"Actual")</f>
        <v>5.8283984374999989</v>
      </c>
      <c r="G792" s="22">
        <f>AVERAGEIFS(G$3:G790,$A$3:$A790,"&gt;="&amp;Summary!$D$8-90,$H$3:$H790,"Actual")</f>
        <v>1.7645</v>
      </c>
      <c r="H792" s="8" t="s">
        <v>87</v>
      </c>
      <c r="I792" t="str">
        <f t="shared" si="84"/>
        <v>Mon</v>
      </c>
      <c r="J792" s="52"/>
      <c r="M792" s="51"/>
      <c r="O792" s="51"/>
    </row>
    <row r="793" spans="1:15">
      <c r="A793" s="12">
        <f t="shared" si="79"/>
        <v>43760</v>
      </c>
      <c r="B793">
        <f t="shared" si="81"/>
        <v>10</v>
      </c>
      <c r="C793">
        <f t="shared" si="82"/>
        <v>2019</v>
      </c>
      <c r="D793" s="22">
        <f>AVERAGEIFS(D$3:D791,$A$3:$A791,"&gt;="&amp;Summary!$D$8-90,$H$3:$H791,"Actual")</f>
        <v>14.602265625000001</v>
      </c>
      <c r="E793" s="22">
        <f>AVERAGEIFS(E$3:E791,$A$3:$A791,"&gt;="&amp;Summary!$D$8-90,$H$3:$H791,"Actual")</f>
        <v>29.823437499999997</v>
      </c>
      <c r="F793" s="22">
        <f>AVERAGEIFS(F$3:F791,$A$3:$A791,"&gt;="&amp;Summary!$D$8-90,$H$3:$H791,"Actual")</f>
        <v>5.8283984374999989</v>
      </c>
      <c r="G793" s="22">
        <f>AVERAGEIFS(G$3:G791,$A$3:$A791,"&gt;="&amp;Summary!$D$8-90,$H$3:$H791,"Actual")</f>
        <v>1.7645</v>
      </c>
      <c r="H793" s="8" t="s">
        <v>87</v>
      </c>
      <c r="I793" t="str">
        <f t="shared" si="84"/>
        <v>Tue</v>
      </c>
      <c r="J793" s="49"/>
      <c r="K793" s="49"/>
      <c r="L793" s="48"/>
      <c r="M793" s="48"/>
      <c r="N793" s="48"/>
      <c r="O793" s="48"/>
    </row>
    <row r="794" spans="1:15">
      <c r="A794" s="12">
        <f t="shared" si="79"/>
        <v>43761</v>
      </c>
      <c r="B794">
        <f t="shared" si="81"/>
        <v>10</v>
      </c>
      <c r="C794">
        <f t="shared" si="82"/>
        <v>2019</v>
      </c>
      <c r="D794" s="22">
        <f>AVERAGEIFS(D$3:D792,$A$3:$A792,"&gt;="&amp;Summary!$D$8-90,$H$3:$H792,"Actual")</f>
        <v>14.602265625000001</v>
      </c>
      <c r="E794" s="22">
        <f>AVERAGEIFS(E$3:E792,$A$3:$A792,"&gt;="&amp;Summary!$D$8-90,$H$3:$H792,"Actual")</f>
        <v>29.823437499999997</v>
      </c>
      <c r="F794" s="22">
        <f>AVERAGEIFS(F$3:F792,$A$3:$A792,"&gt;="&amp;Summary!$D$8-90,$H$3:$H792,"Actual")</f>
        <v>5.8283984374999989</v>
      </c>
      <c r="G794" s="22">
        <f>AVERAGEIFS(G$3:G792,$A$3:$A792,"&gt;="&amp;Summary!$D$8-90,$H$3:$H792,"Actual")</f>
        <v>1.7645</v>
      </c>
      <c r="H794" s="8" t="s">
        <v>87</v>
      </c>
      <c r="I794" t="str">
        <f t="shared" si="84"/>
        <v>Wed</v>
      </c>
      <c r="J794" s="52"/>
      <c r="M794" s="51"/>
      <c r="O794" s="51"/>
    </row>
    <row r="795" spans="1:15">
      <c r="A795" s="12">
        <f t="shared" si="79"/>
        <v>43762</v>
      </c>
      <c r="B795">
        <f t="shared" si="81"/>
        <v>10</v>
      </c>
      <c r="C795">
        <f t="shared" si="82"/>
        <v>2019</v>
      </c>
      <c r="D795" s="22">
        <f>AVERAGEIFS(D$3:D793,$A$3:$A793,"&gt;="&amp;Summary!$D$8-90,$H$3:$H793,"Actual")</f>
        <v>14.602265625000001</v>
      </c>
      <c r="E795" s="22">
        <f>AVERAGEIFS(E$3:E793,$A$3:$A793,"&gt;="&amp;Summary!$D$8-90,$H$3:$H793,"Actual")</f>
        <v>29.823437499999997</v>
      </c>
      <c r="F795" s="22">
        <f>AVERAGEIFS(F$3:F793,$A$3:$A793,"&gt;="&amp;Summary!$D$8-90,$H$3:$H793,"Actual")</f>
        <v>5.8283984374999989</v>
      </c>
      <c r="G795" s="22">
        <f>AVERAGEIFS(G$3:G793,$A$3:$A793,"&gt;="&amp;Summary!$D$8-90,$H$3:$H793,"Actual")</f>
        <v>1.7645</v>
      </c>
      <c r="H795" s="8" t="s">
        <v>87</v>
      </c>
      <c r="I795" t="str">
        <f t="shared" si="84"/>
        <v>Thu</v>
      </c>
      <c r="J795" s="49"/>
      <c r="K795" s="49"/>
      <c r="L795" s="48"/>
      <c r="M795" s="48"/>
      <c r="N795" s="48"/>
      <c r="O795" s="48"/>
    </row>
    <row r="796" spans="1:15">
      <c r="A796" s="12">
        <f t="shared" si="79"/>
        <v>43763</v>
      </c>
      <c r="B796">
        <f t="shared" ref="B796:B859" si="85">MONTH(A796)</f>
        <v>10</v>
      </c>
      <c r="C796">
        <f t="shared" ref="C796:C859" si="86">YEAR(A796)</f>
        <v>2019</v>
      </c>
      <c r="D796" s="22">
        <f>AVERAGEIFS(D$3:D794,$A$3:$A794,"&gt;="&amp;Summary!$D$8-90,$H$3:$H794,"Actual")</f>
        <v>14.602265625000001</v>
      </c>
      <c r="E796" s="22">
        <f>AVERAGEIFS(E$3:E794,$A$3:$A794,"&gt;="&amp;Summary!$D$8-90,$H$3:$H794,"Actual")</f>
        <v>29.823437499999997</v>
      </c>
      <c r="F796" s="22">
        <f>AVERAGEIFS(F$3:F794,$A$3:$A794,"&gt;="&amp;Summary!$D$8-90,$H$3:$H794,"Actual")</f>
        <v>5.8283984374999989</v>
      </c>
      <c r="G796" s="22">
        <f>AVERAGEIFS(G$3:G794,$A$3:$A794,"&gt;="&amp;Summary!$D$8-90,$H$3:$H794,"Actual")</f>
        <v>1.7645</v>
      </c>
      <c r="H796" s="8" t="s">
        <v>87</v>
      </c>
      <c r="I796" t="str">
        <f t="shared" si="84"/>
        <v>Fri</v>
      </c>
      <c r="J796" s="52"/>
      <c r="M796" s="51"/>
      <c r="O796" s="51"/>
    </row>
    <row r="797" spans="1:15">
      <c r="A797" s="12">
        <f t="shared" si="79"/>
        <v>43764</v>
      </c>
      <c r="B797">
        <f t="shared" si="85"/>
        <v>10</v>
      </c>
      <c r="C797">
        <f t="shared" si="86"/>
        <v>2019</v>
      </c>
      <c r="D797" s="22">
        <f>AVERAGEIFS(D$3:D795,$A$3:$A795,"&gt;="&amp;Summary!$D$8-90,$H$3:$H795,"Actual")</f>
        <v>14.602265625000001</v>
      </c>
      <c r="E797" s="22">
        <f>AVERAGEIFS(E$3:E795,$A$3:$A795,"&gt;="&amp;Summary!$D$8-90,$H$3:$H795,"Actual")</f>
        <v>29.823437499999997</v>
      </c>
      <c r="F797" s="22">
        <f>AVERAGEIFS(F$3:F795,$A$3:$A795,"&gt;="&amp;Summary!$D$8-90,$H$3:$H795,"Actual")</f>
        <v>5.8283984374999989</v>
      </c>
      <c r="G797" s="22">
        <f>AVERAGEIFS(G$3:G795,$A$3:$A795,"&gt;="&amp;Summary!$D$8-90,$H$3:$H795,"Actual")</f>
        <v>1.7645</v>
      </c>
      <c r="H797" s="8" t="s">
        <v>87</v>
      </c>
      <c r="I797" t="str">
        <f t="shared" si="84"/>
        <v>Sat</v>
      </c>
      <c r="J797" s="49"/>
      <c r="K797" s="49"/>
      <c r="L797" s="48"/>
      <c r="M797" s="48"/>
      <c r="N797" s="48"/>
      <c r="O797" s="48"/>
    </row>
    <row r="798" spans="1:15">
      <c r="A798" s="12">
        <f t="shared" si="79"/>
        <v>43765</v>
      </c>
      <c r="B798">
        <f t="shared" si="85"/>
        <v>10</v>
      </c>
      <c r="C798">
        <f t="shared" si="86"/>
        <v>2019</v>
      </c>
      <c r="D798" s="22">
        <f>AVERAGEIFS(D$3:D796,$A$3:$A796,"&gt;="&amp;Summary!$D$8-90,$H$3:$H796,"Actual")</f>
        <v>14.602265625000001</v>
      </c>
      <c r="E798" s="22">
        <f>AVERAGEIFS(E$3:E796,$A$3:$A796,"&gt;="&amp;Summary!$D$8-90,$H$3:$H796,"Actual")</f>
        <v>29.823437499999997</v>
      </c>
      <c r="F798" s="22">
        <f>AVERAGEIFS(F$3:F796,$A$3:$A796,"&gt;="&amp;Summary!$D$8-90,$H$3:$H796,"Actual")</f>
        <v>5.8283984374999989</v>
      </c>
      <c r="G798" s="22">
        <f>AVERAGEIFS(G$3:G796,$A$3:$A796,"&gt;="&amp;Summary!$D$8-90,$H$3:$H796,"Actual")</f>
        <v>1.7645</v>
      </c>
      <c r="H798" s="8" t="s">
        <v>87</v>
      </c>
      <c r="I798" t="str">
        <f t="shared" si="84"/>
        <v>Sun</v>
      </c>
      <c r="J798" s="52"/>
      <c r="M798" s="51"/>
      <c r="O798" s="51"/>
    </row>
    <row r="799" spans="1:15">
      <c r="A799" s="12">
        <f t="shared" si="79"/>
        <v>43766</v>
      </c>
      <c r="B799">
        <f t="shared" si="85"/>
        <v>10</v>
      </c>
      <c r="C799">
        <f t="shared" si="86"/>
        <v>2019</v>
      </c>
      <c r="D799" s="22">
        <f>AVERAGEIFS(D$3:D797,$A$3:$A797,"&gt;="&amp;Summary!$D$8-90,$H$3:$H797,"Actual")</f>
        <v>14.602265625000001</v>
      </c>
      <c r="E799" s="22">
        <f>AVERAGEIFS(E$3:E797,$A$3:$A797,"&gt;="&amp;Summary!$D$8-90,$H$3:$H797,"Actual")</f>
        <v>29.823437499999997</v>
      </c>
      <c r="F799" s="22">
        <f>AVERAGEIFS(F$3:F797,$A$3:$A797,"&gt;="&amp;Summary!$D$8-90,$H$3:$H797,"Actual")</f>
        <v>5.8283984374999989</v>
      </c>
      <c r="G799" s="22">
        <f>AVERAGEIFS(G$3:G797,$A$3:$A797,"&gt;="&amp;Summary!$D$8-90,$H$3:$H797,"Actual")</f>
        <v>1.7645</v>
      </c>
      <c r="H799" s="8" t="s">
        <v>87</v>
      </c>
      <c r="I799" t="str">
        <f t="shared" si="84"/>
        <v>Mon</v>
      </c>
      <c r="J799" s="49"/>
      <c r="K799" s="49"/>
      <c r="L799" s="48"/>
      <c r="M799" s="48"/>
      <c r="N799" s="48"/>
      <c r="O799" s="48"/>
    </row>
    <row r="800" spans="1:15">
      <c r="A800" s="12">
        <f t="shared" si="79"/>
        <v>43767</v>
      </c>
      <c r="B800">
        <f t="shared" si="85"/>
        <v>10</v>
      </c>
      <c r="C800">
        <f t="shared" si="86"/>
        <v>2019</v>
      </c>
      <c r="D800" s="22">
        <f>AVERAGEIFS(D$3:D798,$A$3:$A798,"&gt;="&amp;Summary!$D$8-90,$H$3:$H798,"Actual")</f>
        <v>14.602265625000001</v>
      </c>
      <c r="E800" s="22">
        <f>AVERAGEIFS(E$3:E798,$A$3:$A798,"&gt;="&amp;Summary!$D$8-90,$H$3:$H798,"Actual")</f>
        <v>29.823437499999997</v>
      </c>
      <c r="F800" s="22">
        <f>AVERAGEIFS(F$3:F798,$A$3:$A798,"&gt;="&amp;Summary!$D$8-90,$H$3:$H798,"Actual")</f>
        <v>5.8283984374999989</v>
      </c>
      <c r="G800" s="22">
        <f>AVERAGEIFS(G$3:G798,$A$3:$A798,"&gt;="&amp;Summary!$D$8-90,$H$3:$H798,"Actual")</f>
        <v>1.7645</v>
      </c>
      <c r="H800" s="8" t="s">
        <v>87</v>
      </c>
      <c r="I800" t="str">
        <f t="shared" si="84"/>
        <v>Tue</v>
      </c>
      <c r="J800" s="52"/>
      <c r="M800" s="51"/>
      <c r="O800" s="51"/>
    </row>
    <row r="801" spans="1:15">
      <c r="A801" s="12">
        <f t="shared" si="79"/>
        <v>43768</v>
      </c>
      <c r="B801">
        <f t="shared" si="85"/>
        <v>10</v>
      </c>
      <c r="C801">
        <f t="shared" si="86"/>
        <v>2019</v>
      </c>
      <c r="D801" s="22">
        <f>AVERAGEIFS(D$3:D799,$A$3:$A799,"&gt;="&amp;Summary!$D$8-90,$H$3:$H799,"Actual")</f>
        <v>14.602265625000001</v>
      </c>
      <c r="E801" s="22">
        <f>AVERAGEIFS(E$3:E799,$A$3:$A799,"&gt;="&amp;Summary!$D$8-90,$H$3:$H799,"Actual")</f>
        <v>29.823437499999997</v>
      </c>
      <c r="F801" s="22">
        <f>AVERAGEIFS(F$3:F799,$A$3:$A799,"&gt;="&amp;Summary!$D$8-90,$H$3:$H799,"Actual")</f>
        <v>5.8283984374999989</v>
      </c>
      <c r="G801" s="22">
        <f>AVERAGEIFS(G$3:G799,$A$3:$A799,"&gt;="&amp;Summary!$D$8-90,$H$3:$H799,"Actual")</f>
        <v>1.7645</v>
      </c>
      <c r="H801" s="8" t="s">
        <v>87</v>
      </c>
      <c r="I801" t="str">
        <f t="shared" si="84"/>
        <v>Wed</v>
      </c>
      <c r="J801" s="49"/>
      <c r="K801" s="49"/>
      <c r="L801" s="48"/>
      <c r="M801" s="48"/>
      <c r="N801" s="48"/>
      <c r="O801" s="48"/>
    </row>
    <row r="802" spans="1:15">
      <c r="A802" s="12">
        <f t="shared" si="79"/>
        <v>43769</v>
      </c>
      <c r="B802">
        <f t="shared" si="85"/>
        <v>10</v>
      </c>
      <c r="C802">
        <f t="shared" si="86"/>
        <v>2019</v>
      </c>
      <c r="D802" s="22">
        <f>AVERAGEIFS(D$3:D800,$A$3:$A800,"&gt;="&amp;Summary!$D$8-90,$H$3:$H800,"Actual")</f>
        <v>14.602265625000001</v>
      </c>
      <c r="E802" s="22">
        <f>AVERAGEIFS(E$3:E800,$A$3:$A800,"&gt;="&amp;Summary!$D$8-90,$H$3:$H800,"Actual")</f>
        <v>29.823437499999997</v>
      </c>
      <c r="F802" s="22">
        <f>AVERAGEIFS(F$3:F800,$A$3:$A800,"&gt;="&amp;Summary!$D$8-90,$H$3:$H800,"Actual")</f>
        <v>5.8283984374999989</v>
      </c>
      <c r="G802" s="22">
        <f>AVERAGEIFS(G$3:G800,$A$3:$A800,"&gt;="&amp;Summary!$D$8-90,$H$3:$H800,"Actual")</f>
        <v>1.7645</v>
      </c>
      <c r="H802" s="8" t="s">
        <v>87</v>
      </c>
      <c r="I802" t="str">
        <f t="shared" si="84"/>
        <v>Thu</v>
      </c>
      <c r="J802" s="52"/>
      <c r="M802" s="51"/>
      <c r="O802" s="51"/>
    </row>
    <row r="803" spans="1:15">
      <c r="A803" s="12">
        <f t="shared" si="79"/>
        <v>43770</v>
      </c>
      <c r="B803">
        <f t="shared" si="85"/>
        <v>11</v>
      </c>
      <c r="C803">
        <f t="shared" si="86"/>
        <v>2019</v>
      </c>
      <c r="D803" s="22">
        <f>AVERAGEIFS(D$3:D801,$A$3:$A801,"&gt;="&amp;Summary!$D$8-90,$H$3:$H801,"Actual")</f>
        <v>14.602265625000001</v>
      </c>
      <c r="E803" s="22">
        <f>AVERAGEIFS(E$3:E801,$A$3:$A801,"&gt;="&amp;Summary!$D$8-90,$H$3:$H801,"Actual")</f>
        <v>29.823437499999997</v>
      </c>
      <c r="F803" s="22">
        <f>AVERAGEIFS(F$3:F801,$A$3:$A801,"&gt;="&amp;Summary!$D$8-90,$H$3:$H801,"Actual")</f>
        <v>5.8283984374999989</v>
      </c>
      <c r="G803" s="22">
        <f>AVERAGEIFS(G$3:G801,$A$3:$A801,"&gt;="&amp;Summary!$D$8-90,$H$3:$H801,"Actual")</f>
        <v>1.7645</v>
      </c>
      <c r="H803" s="8" t="s">
        <v>87</v>
      </c>
      <c r="I803" t="str">
        <f t="shared" si="84"/>
        <v>Fri</v>
      </c>
      <c r="J803" s="49"/>
      <c r="K803" s="49"/>
      <c r="L803" s="48"/>
      <c r="M803" s="48"/>
      <c r="N803" s="48"/>
      <c r="O803" s="48"/>
    </row>
    <row r="804" spans="1:15">
      <c r="A804" s="12">
        <f t="shared" si="79"/>
        <v>43771</v>
      </c>
      <c r="B804">
        <f t="shared" si="85"/>
        <v>11</v>
      </c>
      <c r="C804">
        <f t="shared" si="86"/>
        <v>2019</v>
      </c>
      <c r="D804" s="22">
        <f>AVERAGEIFS(D$3:D802,$A$3:$A802,"&gt;="&amp;Summary!$D$8-90,$H$3:$H802,"Actual")</f>
        <v>14.602265625000001</v>
      </c>
      <c r="E804" s="22">
        <f>AVERAGEIFS(E$3:E802,$A$3:$A802,"&gt;="&amp;Summary!$D$8-90,$H$3:$H802,"Actual")</f>
        <v>29.823437499999997</v>
      </c>
      <c r="F804" s="22">
        <f>AVERAGEIFS(F$3:F802,$A$3:$A802,"&gt;="&amp;Summary!$D$8-90,$H$3:$H802,"Actual")</f>
        <v>5.8283984374999989</v>
      </c>
      <c r="G804" s="22">
        <f>AVERAGEIFS(G$3:G802,$A$3:$A802,"&gt;="&amp;Summary!$D$8-90,$H$3:$H802,"Actual")</f>
        <v>1.7645</v>
      </c>
      <c r="H804" s="8" t="s">
        <v>87</v>
      </c>
      <c r="I804" t="str">
        <f t="shared" si="84"/>
        <v>Sat</v>
      </c>
      <c r="J804" s="52"/>
      <c r="M804" s="51"/>
      <c r="O804" s="51"/>
    </row>
    <row r="805" spans="1:15">
      <c r="A805" s="12">
        <f t="shared" si="79"/>
        <v>43772</v>
      </c>
      <c r="B805">
        <f t="shared" si="85"/>
        <v>11</v>
      </c>
      <c r="C805">
        <f t="shared" si="86"/>
        <v>2019</v>
      </c>
      <c r="D805" s="22">
        <f>AVERAGEIFS(D$3:D803,$A$3:$A803,"&gt;="&amp;Summary!$D$8-90,$H$3:$H803,"Actual")</f>
        <v>14.602265625000001</v>
      </c>
      <c r="E805" s="22">
        <f>AVERAGEIFS(E$3:E803,$A$3:$A803,"&gt;="&amp;Summary!$D$8-90,$H$3:$H803,"Actual")</f>
        <v>29.823437499999997</v>
      </c>
      <c r="F805" s="22">
        <f>AVERAGEIFS(F$3:F803,$A$3:$A803,"&gt;="&amp;Summary!$D$8-90,$H$3:$H803,"Actual")</f>
        <v>5.8283984374999989</v>
      </c>
      <c r="G805" s="22">
        <f>AVERAGEIFS(G$3:G803,$A$3:$A803,"&gt;="&amp;Summary!$D$8-90,$H$3:$H803,"Actual")</f>
        <v>1.7645</v>
      </c>
      <c r="H805" s="8" t="s">
        <v>87</v>
      </c>
      <c r="I805" t="str">
        <f t="shared" si="84"/>
        <v>Sun</v>
      </c>
      <c r="J805" s="49"/>
      <c r="K805" s="49"/>
      <c r="L805" s="48"/>
      <c r="M805" s="48"/>
      <c r="N805" s="48"/>
      <c r="O805" s="48"/>
    </row>
    <row r="806" spans="1:15">
      <c r="A806" s="12">
        <f t="shared" si="79"/>
        <v>43773</v>
      </c>
      <c r="B806">
        <f t="shared" si="85"/>
        <v>11</v>
      </c>
      <c r="C806">
        <f t="shared" si="86"/>
        <v>2019</v>
      </c>
      <c r="D806" s="22">
        <f>AVERAGEIFS(D$3:D804,$A$3:$A804,"&gt;="&amp;Summary!$D$8-90,$H$3:$H804,"Actual")</f>
        <v>14.602265625000001</v>
      </c>
      <c r="E806" s="22">
        <f>AVERAGEIFS(E$3:E804,$A$3:$A804,"&gt;="&amp;Summary!$D$8-90,$H$3:$H804,"Actual")</f>
        <v>29.823437499999997</v>
      </c>
      <c r="F806" s="22">
        <f>AVERAGEIFS(F$3:F804,$A$3:$A804,"&gt;="&amp;Summary!$D$8-90,$H$3:$H804,"Actual")</f>
        <v>5.8283984374999989</v>
      </c>
      <c r="G806" s="22">
        <f>AVERAGEIFS(G$3:G804,$A$3:$A804,"&gt;="&amp;Summary!$D$8-90,$H$3:$H804,"Actual")</f>
        <v>1.7645</v>
      </c>
      <c r="H806" s="8" t="s">
        <v>87</v>
      </c>
      <c r="I806" t="str">
        <f t="shared" si="84"/>
        <v>Mon</v>
      </c>
      <c r="J806" s="52"/>
      <c r="M806" s="51"/>
      <c r="O806" s="51"/>
    </row>
    <row r="807" spans="1:15">
      <c r="A807" s="12">
        <f t="shared" si="79"/>
        <v>43774</v>
      </c>
      <c r="B807">
        <f t="shared" si="85"/>
        <v>11</v>
      </c>
      <c r="C807">
        <f t="shared" si="86"/>
        <v>2019</v>
      </c>
      <c r="D807" s="22">
        <f>AVERAGEIFS(D$3:D805,$A$3:$A805,"&gt;="&amp;Summary!$D$8-90,$H$3:$H805,"Actual")</f>
        <v>14.602265625000001</v>
      </c>
      <c r="E807" s="22">
        <f>AVERAGEIFS(E$3:E805,$A$3:$A805,"&gt;="&amp;Summary!$D$8-90,$H$3:$H805,"Actual")</f>
        <v>29.823437499999997</v>
      </c>
      <c r="F807" s="22">
        <f>AVERAGEIFS(F$3:F805,$A$3:$A805,"&gt;="&amp;Summary!$D$8-90,$H$3:$H805,"Actual")</f>
        <v>5.8283984374999989</v>
      </c>
      <c r="G807" s="22">
        <f>AVERAGEIFS(G$3:G805,$A$3:$A805,"&gt;="&amp;Summary!$D$8-90,$H$3:$H805,"Actual")</f>
        <v>1.7645</v>
      </c>
      <c r="H807" s="8" t="s">
        <v>87</v>
      </c>
      <c r="I807" t="str">
        <f t="shared" si="84"/>
        <v>Tue</v>
      </c>
      <c r="J807" s="49"/>
      <c r="K807" s="49"/>
      <c r="L807" s="48"/>
      <c r="M807" s="48"/>
      <c r="N807" s="48"/>
      <c r="O807" s="48"/>
    </row>
    <row r="808" spans="1:15">
      <c r="A808" s="12">
        <f t="shared" si="79"/>
        <v>43775</v>
      </c>
      <c r="B808">
        <f t="shared" si="85"/>
        <v>11</v>
      </c>
      <c r="C808">
        <f t="shared" si="86"/>
        <v>2019</v>
      </c>
      <c r="D808" s="22">
        <f>AVERAGEIFS(D$3:D806,$A$3:$A806,"&gt;="&amp;Summary!$D$8-90,$H$3:$H806,"Actual")</f>
        <v>14.602265625000001</v>
      </c>
      <c r="E808" s="22">
        <f>AVERAGEIFS(E$3:E806,$A$3:$A806,"&gt;="&amp;Summary!$D$8-90,$H$3:$H806,"Actual")</f>
        <v>29.823437499999997</v>
      </c>
      <c r="F808" s="22">
        <f>AVERAGEIFS(F$3:F806,$A$3:$A806,"&gt;="&amp;Summary!$D$8-90,$H$3:$H806,"Actual")</f>
        <v>5.8283984374999989</v>
      </c>
      <c r="G808" s="22">
        <f>AVERAGEIFS(G$3:G806,$A$3:$A806,"&gt;="&amp;Summary!$D$8-90,$H$3:$H806,"Actual")</f>
        <v>1.7645</v>
      </c>
      <c r="H808" s="8" t="s">
        <v>87</v>
      </c>
      <c r="I808" t="str">
        <f t="shared" si="84"/>
        <v>Wed</v>
      </c>
      <c r="J808" s="52"/>
      <c r="M808" s="51"/>
      <c r="O808" s="51"/>
    </row>
    <row r="809" spans="1:15">
      <c r="A809" s="12">
        <f t="shared" si="79"/>
        <v>43776</v>
      </c>
      <c r="B809">
        <f t="shared" si="85"/>
        <v>11</v>
      </c>
      <c r="C809">
        <f t="shared" si="86"/>
        <v>2019</v>
      </c>
      <c r="D809" s="22">
        <f>AVERAGEIFS(D$3:D807,$A$3:$A807,"&gt;="&amp;Summary!$D$8-90,$H$3:$H807,"Actual")</f>
        <v>14.602265625000001</v>
      </c>
      <c r="E809" s="22">
        <f>AVERAGEIFS(E$3:E807,$A$3:$A807,"&gt;="&amp;Summary!$D$8-90,$H$3:$H807,"Actual")</f>
        <v>29.823437499999997</v>
      </c>
      <c r="F809" s="22">
        <f>AVERAGEIFS(F$3:F807,$A$3:$A807,"&gt;="&amp;Summary!$D$8-90,$H$3:$H807,"Actual")</f>
        <v>5.8283984374999989</v>
      </c>
      <c r="G809" s="22">
        <f>AVERAGEIFS(G$3:G807,$A$3:$A807,"&gt;="&amp;Summary!$D$8-90,$H$3:$H807,"Actual")</f>
        <v>1.7645</v>
      </c>
      <c r="H809" s="8" t="s">
        <v>87</v>
      </c>
      <c r="I809" t="str">
        <f t="shared" si="84"/>
        <v>Thu</v>
      </c>
      <c r="J809" s="49"/>
      <c r="K809" s="49"/>
      <c r="L809" s="48"/>
      <c r="M809" s="48"/>
      <c r="N809" s="48"/>
      <c r="O809" s="48"/>
    </row>
    <row r="810" spans="1:15">
      <c r="A810" s="12">
        <f t="shared" si="79"/>
        <v>43777</v>
      </c>
      <c r="B810">
        <f t="shared" si="85"/>
        <v>11</v>
      </c>
      <c r="C810">
        <f t="shared" si="86"/>
        <v>2019</v>
      </c>
      <c r="D810" s="22">
        <f>AVERAGEIFS(D$3:D808,$A$3:$A808,"&gt;="&amp;Summary!$D$8-90,$H$3:$H808,"Actual")</f>
        <v>14.602265625000001</v>
      </c>
      <c r="E810" s="22">
        <f>AVERAGEIFS(E$3:E808,$A$3:$A808,"&gt;="&amp;Summary!$D$8-90,$H$3:$H808,"Actual")</f>
        <v>29.823437499999997</v>
      </c>
      <c r="F810" s="22">
        <f>AVERAGEIFS(F$3:F808,$A$3:$A808,"&gt;="&amp;Summary!$D$8-90,$H$3:$H808,"Actual")</f>
        <v>5.8283984374999989</v>
      </c>
      <c r="G810" s="22">
        <f>AVERAGEIFS(G$3:G808,$A$3:$A808,"&gt;="&amp;Summary!$D$8-90,$H$3:$H808,"Actual")</f>
        <v>1.7645</v>
      </c>
      <c r="H810" s="8" t="s">
        <v>87</v>
      </c>
      <c r="I810" t="str">
        <f t="shared" si="84"/>
        <v>Fri</v>
      </c>
      <c r="J810" s="52"/>
      <c r="M810" s="51"/>
      <c r="O810" s="51"/>
    </row>
    <row r="811" spans="1:15">
      <c r="A811" s="12">
        <f t="shared" si="79"/>
        <v>43778</v>
      </c>
      <c r="B811">
        <f t="shared" si="85"/>
        <v>11</v>
      </c>
      <c r="C811">
        <f t="shared" si="86"/>
        <v>2019</v>
      </c>
      <c r="D811" s="22">
        <f>AVERAGEIFS(D$3:D809,$A$3:$A809,"&gt;="&amp;Summary!$D$8-90,$H$3:$H809,"Actual")</f>
        <v>14.602265625000001</v>
      </c>
      <c r="E811" s="22">
        <f>AVERAGEIFS(E$3:E809,$A$3:$A809,"&gt;="&amp;Summary!$D$8-90,$H$3:$H809,"Actual")</f>
        <v>29.823437499999997</v>
      </c>
      <c r="F811" s="22">
        <f>AVERAGEIFS(F$3:F809,$A$3:$A809,"&gt;="&amp;Summary!$D$8-90,$H$3:$H809,"Actual")</f>
        <v>5.8283984374999989</v>
      </c>
      <c r="G811" s="22">
        <f>AVERAGEIFS(G$3:G809,$A$3:$A809,"&gt;="&amp;Summary!$D$8-90,$H$3:$H809,"Actual")</f>
        <v>1.7645</v>
      </c>
      <c r="H811" s="8" t="s">
        <v>87</v>
      </c>
      <c r="I811" t="str">
        <f t="shared" si="84"/>
        <v>Sat</v>
      </c>
      <c r="J811" s="49"/>
      <c r="K811" s="49"/>
      <c r="L811" s="48"/>
      <c r="M811" s="48"/>
      <c r="N811" s="48"/>
      <c r="O811" s="48"/>
    </row>
    <row r="812" spans="1:15">
      <c r="A812" s="12">
        <f t="shared" si="79"/>
        <v>43779</v>
      </c>
      <c r="B812">
        <f t="shared" si="85"/>
        <v>11</v>
      </c>
      <c r="C812">
        <f t="shared" si="86"/>
        <v>2019</v>
      </c>
      <c r="D812" s="22">
        <f>AVERAGEIFS(D$3:D810,$A$3:$A810,"&gt;="&amp;Summary!$D$8-90,$H$3:$H810,"Actual")</f>
        <v>14.602265625000001</v>
      </c>
      <c r="E812" s="22">
        <f>AVERAGEIFS(E$3:E810,$A$3:$A810,"&gt;="&amp;Summary!$D$8-90,$H$3:$H810,"Actual")</f>
        <v>29.823437499999997</v>
      </c>
      <c r="F812" s="22">
        <f>AVERAGEIFS(F$3:F810,$A$3:$A810,"&gt;="&amp;Summary!$D$8-90,$H$3:$H810,"Actual")</f>
        <v>5.8283984374999989</v>
      </c>
      <c r="G812" s="22">
        <f>AVERAGEIFS(G$3:G810,$A$3:$A810,"&gt;="&amp;Summary!$D$8-90,$H$3:$H810,"Actual")</f>
        <v>1.7645</v>
      </c>
      <c r="H812" s="8" t="s">
        <v>87</v>
      </c>
      <c r="I812" t="str">
        <f t="shared" si="84"/>
        <v>Sun</v>
      </c>
      <c r="J812" s="52"/>
      <c r="M812" s="51"/>
      <c r="O812" s="51"/>
    </row>
    <row r="813" spans="1:15">
      <c r="A813" s="12">
        <f t="shared" si="79"/>
        <v>43780</v>
      </c>
      <c r="B813">
        <f t="shared" si="85"/>
        <v>11</v>
      </c>
      <c r="C813">
        <f t="shared" si="86"/>
        <v>2019</v>
      </c>
      <c r="D813" s="22">
        <f>AVERAGEIFS(D$3:D811,$A$3:$A811,"&gt;="&amp;Summary!$D$8-90,$H$3:$H811,"Actual")</f>
        <v>14.602265625000001</v>
      </c>
      <c r="E813" s="22">
        <f>AVERAGEIFS(E$3:E811,$A$3:$A811,"&gt;="&amp;Summary!$D$8-90,$H$3:$H811,"Actual")</f>
        <v>29.823437499999997</v>
      </c>
      <c r="F813" s="22">
        <f>AVERAGEIFS(F$3:F811,$A$3:$A811,"&gt;="&amp;Summary!$D$8-90,$H$3:$H811,"Actual")</f>
        <v>5.8283984374999989</v>
      </c>
      <c r="G813" s="22">
        <f>AVERAGEIFS(G$3:G811,$A$3:$A811,"&gt;="&amp;Summary!$D$8-90,$H$3:$H811,"Actual")</f>
        <v>1.7645</v>
      </c>
      <c r="H813" s="8" t="s">
        <v>87</v>
      </c>
      <c r="I813" t="str">
        <f t="shared" si="84"/>
        <v>Mon</v>
      </c>
      <c r="J813" s="49"/>
      <c r="K813" s="49"/>
      <c r="L813" s="48"/>
      <c r="M813" s="48"/>
      <c r="N813" s="48"/>
      <c r="O813" s="48"/>
    </row>
    <row r="814" spans="1:15">
      <c r="A814" s="12">
        <f t="shared" si="79"/>
        <v>43781</v>
      </c>
      <c r="B814">
        <f t="shared" si="85"/>
        <v>11</v>
      </c>
      <c r="C814">
        <f t="shared" si="86"/>
        <v>2019</v>
      </c>
      <c r="D814" s="22">
        <f>AVERAGEIFS(D$3:D812,$A$3:$A812,"&gt;="&amp;Summary!$D$8-90,$H$3:$H812,"Actual")</f>
        <v>14.602265625000001</v>
      </c>
      <c r="E814" s="22">
        <f>AVERAGEIFS(E$3:E812,$A$3:$A812,"&gt;="&amp;Summary!$D$8-90,$H$3:$H812,"Actual")</f>
        <v>29.823437499999997</v>
      </c>
      <c r="F814" s="22">
        <f>AVERAGEIFS(F$3:F812,$A$3:$A812,"&gt;="&amp;Summary!$D$8-90,$H$3:$H812,"Actual")</f>
        <v>5.8283984374999989</v>
      </c>
      <c r="G814" s="22">
        <f>AVERAGEIFS(G$3:G812,$A$3:$A812,"&gt;="&amp;Summary!$D$8-90,$H$3:$H812,"Actual")</f>
        <v>1.7645</v>
      </c>
      <c r="H814" s="8" t="s">
        <v>87</v>
      </c>
      <c r="I814" t="str">
        <f t="shared" si="84"/>
        <v>Tue</v>
      </c>
      <c r="J814" s="52"/>
      <c r="M814" s="51"/>
      <c r="O814" s="51"/>
    </row>
    <row r="815" spans="1:15">
      <c r="A815" s="12">
        <f t="shared" si="79"/>
        <v>43782</v>
      </c>
      <c r="B815">
        <f t="shared" si="85"/>
        <v>11</v>
      </c>
      <c r="C815">
        <f t="shared" si="86"/>
        <v>2019</v>
      </c>
      <c r="D815" s="22">
        <f>AVERAGEIFS(D$3:D813,$A$3:$A813,"&gt;="&amp;Summary!$D$8-90,$H$3:$H813,"Actual")</f>
        <v>14.602265625000001</v>
      </c>
      <c r="E815" s="22">
        <f>AVERAGEIFS(E$3:E813,$A$3:$A813,"&gt;="&amp;Summary!$D$8-90,$H$3:$H813,"Actual")</f>
        <v>29.823437499999997</v>
      </c>
      <c r="F815" s="22">
        <f>AVERAGEIFS(F$3:F813,$A$3:$A813,"&gt;="&amp;Summary!$D$8-90,$H$3:$H813,"Actual")</f>
        <v>5.8283984374999989</v>
      </c>
      <c r="G815" s="22">
        <f>AVERAGEIFS(G$3:G813,$A$3:$A813,"&gt;="&amp;Summary!$D$8-90,$H$3:$H813,"Actual")</f>
        <v>1.7645</v>
      </c>
      <c r="H815" s="8" t="s">
        <v>87</v>
      </c>
      <c r="I815" t="str">
        <f t="shared" si="84"/>
        <v>Wed</v>
      </c>
      <c r="J815" s="49"/>
      <c r="K815" s="49"/>
      <c r="L815" s="48"/>
      <c r="M815" s="48"/>
      <c r="N815" s="48"/>
      <c r="O815" s="48"/>
    </row>
    <row r="816" spans="1:15">
      <c r="A816" s="12">
        <f t="shared" si="79"/>
        <v>43783</v>
      </c>
      <c r="B816">
        <f t="shared" si="85"/>
        <v>11</v>
      </c>
      <c r="C816">
        <f t="shared" si="86"/>
        <v>2019</v>
      </c>
      <c r="D816" s="22">
        <f>AVERAGEIFS(D$3:D814,$A$3:$A814,"&gt;="&amp;Summary!$D$8-90,$H$3:$H814,"Actual")</f>
        <v>14.602265625000001</v>
      </c>
      <c r="E816" s="22">
        <f>AVERAGEIFS(E$3:E814,$A$3:$A814,"&gt;="&amp;Summary!$D$8-90,$H$3:$H814,"Actual")</f>
        <v>29.823437499999997</v>
      </c>
      <c r="F816" s="22">
        <f>AVERAGEIFS(F$3:F814,$A$3:$A814,"&gt;="&amp;Summary!$D$8-90,$H$3:$H814,"Actual")</f>
        <v>5.8283984374999989</v>
      </c>
      <c r="G816" s="22">
        <f>AVERAGEIFS(G$3:G814,$A$3:$A814,"&gt;="&amp;Summary!$D$8-90,$H$3:$H814,"Actual")</f>
        <v>1.7645</v>
      </c>
      <c r="H816" s="8" t="s">
        <v>87</v>
      </c>
      <c r="I816" t="str">
        <f t="shared" si="84"/>
        <v>Thu</v>
      </c>
      <c r="J816" s="52"/>
      <c r="M816" s="51"/>
      <c r="O816" s="51"/>
    </row>
    <row r="817" spans="1:15">
      <c r="A817" s="12">
        <f t="shared" si="79"/>
        <v>43784</v>
      </c>
      <c r="B817">
        <f t="shared" si="85"/>
        <v>11</v>
      </c>
      <c r="C817">
        <f t="shared" si="86"/>
        <v>2019</v>
      </c>
      <c r="D817" s="22">
        <f>AVERAGEIFS(D$3:D815,$A$3:$A815,"&gt;="&amp;Summary!$D$8-90,$H$3:$H815,"Actual")</f>
        <v>14.602265625000001</v>
      </c>
      <c r="E817" s="22">
        <f>AVERAGEIFS(E$3:E815,$A$3:$A815,"&gt;="&amp;Summary!$D$8-90,$H$3:$H815,"Actual")</f>
        <v>29.823437499999997</v>
      </c>
      <c r="F817" s="22">
        <f>AVERAGEIFS(F$3:F815,$A$3:$A815,"&gt;="&amp;Summary!$D$8-90,$H$3:$H815,"Actual")</f>
        <v>5.8283984374999989</v>
      </c>
      <c r="G817" s="22">
        <f>AVERAGEIFS(G$3:G815,$A$3:$A815,"&gt;="&amp;Summary!$D$8-90,$H$3:$H815,"Actual")</f>
        <v>1.7645</v>
      </c>
      <c r="H817" s="8" t="s">
        <v>87</v>
      </c>
      <c r="I817" t="str">
        <f t="shared" si="84"/>
        <v>Fri</v>
      </c>
      <c r="J817" s="49"/>
      <c r="K817" s="49"/>
      <c r="L817" s="48"/>
      <c r="M817" s="48"/>
      <c r="N817" s="48"/>
      <c r="O817" s="48"/>
    </row>
    <row r="818" spans="1:15">
      <c r="A818" s="12">
        <f t="shared" si="79"/>
        <v>43785</v>
      </c>
      <c r="B818">
        <f t="shared" si="85"/>
        <v>11</v>
      </c>
      <c r="C818">
        <f t="shared" si="86"/>
        <v>2019</v>
      </c>
      <c r="D818" s="22">
        <f>AVERAGEIFS(D$3:D816,$A$3:$A816,"&gt;="&amp;Summary!$D$8-90,$H$3:$H816,"Actual")</f>
        <v>14.602265625000001</v>
      </c>
      <c r="E818" s="22">
        <f>AVERAGEIFS(E$3:E816,$A$3:$A816,"&gt;="&amp;Summary!$D$8-90,$H$3:$H816,"Actual")</f>
        <v>29.823437499999997</v>
      </c>
      <c r="F818" s="22">
        <f>AVERAGEIFS(F$3:F816,$A$3:$A816,"&gt;="&amp;Summary!$D$8-90,$H$3:$H816,"Actual")</f>
        <v>5.8283984374999989</v>
      </c>
      <c r="G818" s="22">
        <f>AVERAGEIFS(G$3:G816,$A$3:$A816,"&gt;="&amp;Summary!$D$8-90,$H$3:$H816,"Actual")</f>
        <v>1.7645</v>
      </c>
      <c r="H818" s="8" t="s">
        <v>87</v>
      </c>
      <c r="I818" t="str">
        <f t="shared" si="84"/>
        <v>Sat</v>
      </c>
      <c r="J818" s="52"/>
      <c r="M818" s="51"/>
      <c r="O818" s="51"/>
    </row>
    <row r="819" spans="1:15">
      <c r="A819" s="12">
        <f t="shared" ref="A819:A882" si="87">A818+1</f>
        <v>43786</v>
      </c>
      <c r="B819">
        <f t="shared" si="85"/>
        <v>11</v>
      </c>
      <c r="C819">
        <f t="shared" si="86"/>
        <v>2019</v>
      </c>
      <c r="D819" s="22">
        <f>AVERAGEIFS(D$3:D817,$A$3:$A817,"&gt;="&amp;Summary!$D$8-90,$H$3:$H817,"Actual")</f>
        <v>14.602265625000001</v>
      </c>
      <c r="E819" s="22">
        <f>AVERAGEIFS(E$3:E817,$A$3:$A817,"&gt;="&amp;Summary!$D$8-90,$H$3:$H817,"Actual")</f>
        <v>29.823437499999997</v>
      </c>
      <c r="F819" s="22">
        <f>AVERAGEIFS(F$3:F817,$A$3:$A817,"&gt;="&amp;Summary!$D$8-90,$H$3:$H817,"Actual")</f>
        <v>5.8283984374999989</v>
      </c>
      <c r="G819" s="22">
        <f>AVERAGEIFS(G$3:G817,$A$3:$A817,"&gt;="&amp;Summary!$D$8-90,$H$3:$H817,"Actual")</f>
        <v>1.7645</v>
      </c>
      <c r="H819" s="8" t="s">
        <v>87</v>
      </c>
      <c r="I819" t="str">
        <f t="shared" si="84"/>
        <v>Sun</v>
      </c>
      <c r="J819" s="49"/>
      <c r="K819" s="49"/>
      <c r="L819" s="48"/>
      <c r="M819" s="48"/>
      <c r="N819" s="48"/>
      <c r="O819" s="48"/>
    </row>
    <row r="820" spans="1:15">
      <c r="A820" s="12">
        <f t="shared" si="87"/>
        <v>43787</v>
      </c>
      <c r="B820">
        <f t="shared" si="85"/>
        <v>11</v>
      </c>
      <c r="C820">
        <f t="shared" si="86"/>
        <v>2019</v>
      </c>
      <c r="D820" s="22">
        <f>AVERAGEIFS(D$3:D818,$A$3:$A818,"&gt;="&amp;Summary!$D$8-90,$H$3:$H818,"Actual")</f>
        <v>14.602265625000001</v>
      </c>
      <c r="E820" s="22">
        <f>AVERAGEIFS(E$3:E818,$A$3:$A818,"&gt;="&amp;Summary!$D$8-90,$H$3:$H818,"Actual")</f>
        <v>29.823437499999997</v>
      </c>
      <c r="F820" s="22">
        <f>AVERAGEIFS(F$3:F818,$A$3:$A818,"&gt;="&amp;Summary!$D$8-90,$H$3:$H818,"Actual")</f>
        <v>5.8283984374999989</v>
      </c>
      <c r="G820" s="22">
        <f>AVERAGEIFS(G$3:G818,$A$3:$A818,"&gt;="&amp;Summary!$D$8-90,$H$3:$H818,"Actual")</f>
        <v>1.7645</v>
      </c>
      <c r="H820" s="8" t="s">
        <v>87</v>
      </c>
      <c r="I820" t="str">
        <f t="shared" si="84"/>
        <v>Mon</v>
      </c>
      <c r="J820" s="52"/>
      <c r="M820" s="51"/>
      <c r="O820" s="51"/>
    </row>
    <row r="821" spans="1:15">
      <c r="A821" s="12">
        <f t="shared" si="87"/>
        <v>43788</v>
      </c>
      <c r="B821">
        <f t="shared" si="85"/>
        <v>11</v>
      </c>
      <c r="C821">
        <f t="shared" si="86"/>
        <v>2019</v>
      </c>
      <c r="D821" s="22">
        <f>AVERAGEIFS(D$3:D819,$A$3:$A819,"&gt;="&amp;Summary!$D$8-90,$H$3:$H819,"Actual")</f>
        <v>14.602265625000001</v>
      </c>
      <c r="E821" s="22">
        <f>AVERAGEIFS(E$3:E819,$A$3:$A819,"&gt;="&amp;Summary!$D$8-90,$H$3:$H819,"Actual")</f>
        <v>29.823437499999997</v>
      </c>
      <c r="F821" s="22">
        <f>AVERAGEIFS(F$3:F819,$A$3:$A819,"&gt;="&amp;Summary!$D$8-90,$H$3:$H819,"Actual")</f>
        <v>5.8283984374999989</v>
      </c>
      <c r="G821" s="22">
        <f>AVERAGEIFS(G$3:G819,$A$3:$A819,"&gt;="&amp;Summary!$D$8-90,$H$3:$H819,"Actual")</f>
        <v>1.7645</v>
      </c>
      <c r="H821" s="8" t="s">
        <v>87</v>
      </c>
      <c r="I821" t="str">
        <f t="shared" si="84"/>
        <v>Tue</v>
      </c>
      <c r="J821" s="49"/>
      <c r="K821" s="49"/>
      <c r="L821" s="48"/>
      <c r="M821" s="48"/>
      <c r="N821" s="48"/>
      <c r="O821" s="48"/>
    </row>
    <row r="822" spans="1:15">
      <c r="A822" s="12">
        <f t="shared" si="87"/>
        <v>43789</v>
      </c>
      <c r="B822">
        <f t="shared" si="85"/>
        <v>11</v>
      </c>
      <c r="C822">
        <f t="shared" si="86"/>
        <v>2019</v>
      </c>
      <c r="D822" s="22">
        <f>AVERAGEIFS(D$3:D820,$A$3:$A820,"&gt;="&amp;Summary!$D$8-90,$H$3:$H820,"Actual")</f>
        <v>14.602265625000001</v>
      </c>
      <c r="E822" s="22">
        <f>AVERAGEIFS(E$3:E820,$A$3:$A820,"&gt;="&amp;Summary!$D$8-90,$H$3:$H820,"Actual")</f>
        <v>29.823437499999997</v>
      </c>
      <c r="F822" s="22">
        <f>AVERAGEIFS(F$3:F820,$A$3:$A820,"&gt;="&amp;Summary!$D$8-90,$H$3:$H820,"Actual")</f>
        <v>5.8283984374999989</v>
      </c>
      <c r="G822" s="22">
        <f>AVERAGEIFS(G$3:G820,$A$3:$A820,"&gt;="&amp;Summary!$D$8-90,$H$3:$H820,"Actual")</f>
        <v>1.7645</v>
      </c>
      <c r="H822" s="8" t="s">
        <v>87</v>
      </c>
      <c r="I822" t="str">
        <f t="shared" si="84"/>
        <v>Wed</v>
      </c>
      <c r="J822" s="52"/>
      <c r="M822" s="51"/>
      <c r="O822" s="51"/>
    </row>
    <row r="823" spans="1:15">
      <c r="A823" s="12">
        <f t="shared" si="87"/>
        <v>43790</v>
      </c>
      <c r="B823">
        <f t="shared" si="85"/>
        <v>11</v>
      </c>
      <c r="C823">
        <f t="shared" si="86"/>
        <v>2019</v>
      </c>
      <c r="D823" s="22">
        <f>AVERAGEIFS(D$3:D821,$A$3:$A821,"&gt;="&amp;Summary!$D$8-90,$H$3:$H821,"Actual")</f>
        <v>14.602265625000001</v>
      </c>
      <c r="E823" s="22">
        <f>AVERAGEIFS(E$3:E821,$A$3:$A821,"&gt;="&amp;Summary!$D$8-90,$H$3:$H821,"Actual")</f>
        <v>29.823437499999997</v>
      </c>
      <c r="F823" s="22">
        <f>AVERAGEIFS(F$3:F821,$A$3:$A821,"&gt;="&amp;Summary!$D$8-90,$H$3:$H821,"Actual")</f>
        <v>5.8283984374999989</v>
      </c>
      <c r="G823" s="22">
        <f>AVERAGEIFS(G$3:G821,$A$3:$A821,"&gt;="&amp;Summary!$D$8-90,$H$3:$H821,"Actual")</f>
        <v>1.7645</v>
      </c>
      <c r="H823" s="8" t="s">
        <v>87</v>
      </c>
      <c r="I823" t="str">
        <f t="shared" si="84"/>
        <v>Thu</v>
      </c>
      <c r="J823" s="49"/>
      <c r="K823" s="49"/>
      <c r="L823" s="48"/>
      <c r="M823" s="48"/>
      <c r="N823" s="48"/>
      <c r="O823" s="48"/>
    </row>
    <row r="824" spans="1:15">
      <c r="A824" s="12">
        <f t="shared" si="87"/>
        <v>43791</v>
      </c>
      <c r="B824">
        <f t="shared" si="85"/>
        <v>11</v>
      </c>
      <c r="C824">
        <f t="shared" si="86"/>
        <v>2019</v>
      </c>
      <c r="D824" s="22">
        <f>AVERAGEIFS(D$3:D822,$A$3:$A822,"&gt;="&amp;Summary!$D$8-90,$H$3:$H822,"Actual")</f>
        <v>14.602265625000001</v>
      </c>
      <c r="E824" s="22">
        <f>AVERAGEIFS(E$3:E822,$A$3:$A822,"&gt;="&amp;Summary!$D$8-90,$H$3:$H822,"Actual")</f>
        <v>29.823437499999997</v>
      </c>
      <c r="F824" s="22">
        <f>AVERAGEIFS(F$3:F822,$A$3:$A822,"&gt;="&amp;Summary!$D$8-90,$H$3:$H822,"Actual")</f>
        <v>5.8283984374999989</v>
      </c>
      <c r="G824" s="22">
        <f>AVERAGEIFS(G$3:G822,$A$3:$A822,"&gt;="&amp;Summary!$D$8-90,$H$3:$H822,"Actual")</f>
        <v>1.7645</v>
      </c>
      <c r="H824" s="8" t="s">
        <v>87</v>
      </c>
      <c r="I824" t="str">
        <f t="shared" si="84"/>
        <v>Fri</v>
      </c>
      <c r="J824" s="52"/>
      <c r="M824" s="51"/>
      <c r="O824" s="51"/>
    </row>
    <row r="825" spans="1:15">
      <c r="A825" s="12">
        <f t="shared" si="87"/>
        <v>43792</v>
      </c>
      <c r="B825">
        <f t="shared" si="85"/>
        <v>11</v>
      </c>
      <c r="C825">
        <f t="shared" si="86"/>
        <v>2019</v>
      </c>
      <c r="D825" s="22">
        <f>AVERAGEIFS(D$3:D823,$A$3:$A823,"&gt;="&amp;Summary!$D$8-90,$H$3:$H823,"Actual")</f>
        <v>14.602265625000001</v>
      </c>
      <c r="E825" s="22">
        <f>AVERAGEIFS(E$3:E823,$A$3:$A823,"&gt;="&amp;Summary!$D$8-90,$H$3:$H823,"Actual")</f>
        <v>29.823437499999997</v>
      </c>
      <c r="F825" s="22">
        <f>AVERAGEIFS(F$3:F823,$A$3:$A823,"&gt;="&amp;Summary!$D$8-90,$H$3:$H823,"Actual")</f>
        <v>5.8283984374999989</v>
      </c>
      <c r="G825" s="22">
        <f>AVERAGEIFS(G$3:G823,$A$3:$A823,"&gt;="&amp;Summary!$D$8-90,$H$3:$H823,"Actual")</f>
        <v>1.7645</v>
      </c>
      <c r="H825" s="8" t="s">
        <v>87</v>
      </c>
      <c r="I825" t="str">
        <f t="shared" si="84"/>
        <v>Sat</v>
      </c>
      <c r="J825" s="49"/>
      <c r="K825" s="49"/>
      <c r="L825" s="48"/>
      <c r="M825" s="48"/>
      <c r="N825" s="48"/>
      <c r="O825" s="48"/>
    </row>
    <row r="826" spans="1:15">
      <c r="A826" s="12">
        <f t="shared" si="87"/>
        <v>43793</v>
      </c>
      <c r="B826">
        <f t="shared" si="85"/>
        <v>11</v>
      </c>
      <c r="C826">
        <f t="shared" si="86"/>
        <v>2019</v>
      </c>
      <c r="D826" s="22">
        <f>AVERAGEIFS(D$3:D824,$A$3:$A824,"&gt;="&amp;Summary!$D$8-90,$H$3:$H824,"Actual")</f>
        <v>14.602265625000001</v>
      </c>
      <c r="E826" s="22">
        <f>AVERAGEIFS(E$3:E824,$A$3:$A824,"&gt;="&amp;Summary!$D$8-90,$H$3:$H824,"Actual")</f>
        <v>29.823437499999997</v>
      </c>
      <c r="F826" s="22">
        <f>AVERAGEIFS(F$3:F824,$A$3:$A824,"&gt;="&amp;Summary!$D$8-90,$H$3:$H824,"Actual")</f>
        <v>5.8283984374999989</v>
      </c>
      <c r="G826" s="22">
        <f>AVERAGEIFS(G$3:G824,$A$3:$A824,"&gt;="&amp;Summary!$D$8-90,$H$3:$H824,"Actual")</f>
        <v>1.7645</v>
      </c>
      <c r="H826" s="8" t="s">
        <v>87</v>
      </c>
      <c r="I826" t="str">
        <f t="shared" si="84"/>
        <v>Sun</v>
      </c>
      <c r="J826" s="52"/>
      <c r="M826" s="51"/>
      <c r="O826" s="51"/>
    </row>
    <row r="827" spans="1:15">
      <c r="A827" s="12">
        <f t="shared" si="87"/>
        <v>43794</v>
      </c>
      <c r="B827">
        <f t="shared" si="85"/>
        <v>11</v>
      </c>
      <c r="C827">
        <f t="shared" si="86"/>
        <v>2019</v>
      </c>
      <c r="D827" s="22">
        <f>AVERAGEIFS(D$3:D825,$A$3:$A825,"&gt;="&amp;Summary!$D$8-90,$H$3:$H825,"Actual")</f>
        <v>14.602265625000001</v>
      </c>
      <c r="E827" s="22">
        <f>AVERAGEIFS(E$3:E825,$A$3:$A825,"&gt;="&amp;Summary!$D$8-90,$H$3:$H825,"Actual")</f>
        <v>29.823437499999997</v>
      </c>
      <c r="F827" s="22">
        <f>AVERAGEIFS(F$3:F825,$A$3:$A825,"&gt;="&amp;Summary!$D$8-90,$H$3:$H825,"Actual")</f>
        <v>5.8283984374999989</v>
      </c>
      <c r="G827" s="22">
        <f>AVERAGEIFS(G$3:G825,$A$3:$A825,"&gt;="&amp;Summary!$D$8-90,$H$3:$H825,"Actual")</f>
        <v>1.7645</v>
      </c>
      <c r="H827" s="8" t="s">
        <v>87</v>
      </c>
      <c r="I827" t="str">
        <f t="shared" si="84"/>
        <v>Mon</v>
      </c>
      <c r="J827" s="49"/>
      <c r="K827" s="49"/>
      <c r="L827" s="48"/>
      <c r="M827" s="48"/>
      <c r="N827" s="48"/>
      <c r="O827" s="48"/>
    </row>
    <row r="828" spans="1:15">
      <c r="A828" s="12">
        <f t="shared" si="87"/>
        <v>43795</v>
      </c>
      <c r="B828">
        <f t="shared" si="85"/>
        <v>11</v>
      </c>
      <c r="C828">
        <f t="shared" si="86"/>
        <v>2019</v>
      </c>
      <c r="D828" s="22">
        <f>AVERAGEIFS(D$3:D826,$A$3:$A826,"&gt;="&amp;Summary!$D$8-90,$H$3:$H826,"Actual")</f>
        <v>14.602265625000001</v>
      </c>
      <c r="E828" s="22">
        <f>AVERAGEIFS(E$3:E826,$A$3:$A826,"&gt;="&amp;Summary!$D$8-90,$H$3:$H826,"Actual")</f>
        <v>29.823437499999997</v>
      </c>
      <c r="F828" s="22">
        <f>AVERAGEIFS(F$3:F826,$A$3:$A826,"&gt;="&amp;Summary!$D$8-90,$H$3:$H826,"Actual")</f>
        <v>5.8283984374999989</v>
      </c>
      <c r="G828" s="22">
        <f>AVERAGEIFS(G$3:G826,$A$3:$A826,"&gt;="&amp;Summary!$D$8-90,$H$3:$H826,"Actual")</f>
        <v>1.7645</v>
      </c>
      <c r="H828" s="8" t="s">
        <v>87</v>
      </c>
      <c r="I828" t="str">
        <f t="shared" si="84"/>
        <v>Tue</v>
      </c>
      <c r="J828" s="52"/>
      <c r="M828" s="51"/>
      <c r="O828" s="51"/>
    </row>
    <row r="829" spans="1:15">
      <c r="A829" s="12">
        <f t="shared" si="87"/>
        <v>43796</v>
      </c>
      <c r="B829">
        <f t="shared" si="85"/>
        <v>11</v>
      </c>
      <c r="C829">
        <f t="shared" si="86"/>
        <v>2019</v>
      </c>
      <c r="D829" s="22">
        <f>AVERAGEIFS(D$3:D827,$A$3:$A827,"&gt;="&amp;Summary!$D$8-90,$H$3:$H827,"Actual")</f>
        <v>14.602265625000001</v>
      </c>
      <c r="E829" s="22">
        <f>AVERAGEIFS(E$3:E827,$A$3:$A827,"&gt;="&amp;Summary!$D$8-90,$H$3:$H827,"Actual")</f>
        <v>29.823437499999997</v>
      </c>
      <c r="F829" s="22">
        <f>AVERAGEIFS(F$3:F827,$A$3:$A827,"&gt;="&amp;Summary!$D$8-90,$H$3:$H827,"Actual")</f>
        <v>5.8283984374999989</v>
      </c>
      <c r="G829" s="22">
        <f>AVERAGEIFS(G$3:G827,$A$3:$A827,"&gt;="&amp;Summary!$D$8-90,$H$3:$H827,"Actual")</f>
        <v>1.7645</v>
      </c>
      <c r="H829" s="8" t="s">
        <v>87</v>
      </c>
      <c r="I829" t="str">
        <f t="shared" si="84"/>
        <v>Wed</v>
      </c>
      <c r="J829" s="49"/>
      <c r="K829" s="49"/>
      <c r="L829" s="48"/>
      <c r="M829" s="48"/>
      <c r="N829" s="48"/>
      <c r="O829" s="48"/>
    </row>
    <row r="830" spans="1:15">
      <c r="A830" s="12">
        <f t="shared" si="87"/>
        <v>43797</v>
      </c>
      <c r="B830">
        <f t="shared" si="85"/>
        <v>11</v>
      </c>
      <c r="C830">
        <f t="shared" si="86"/>
        <v>2019</v>
      </c>
      <c r="D830" s="22">
        <f>AVERAGEIFS(D$3:D828,$A$3:$A828,"&gt;="&amp;Summary!$D$8-90,$H$3:$H828,"Actual")</f>
        <v>14.602265625000001</v>
      </c>
      <c r="E830" s="22">
        <f>AVERAGEIFS(E$3:E828,$A$3:$A828,"&gt;="&amp;Summary!$D$8-90,$H$3:$H828,"Actual")</f>
        <v>29.823437499999997</v>
      </c>
      <c r="F830" s="22">
        <f>AVERAGEIFS(F$3:F828,$A$3:$A828,"&gt;="&amp;Summary!$D$8-90,$H$3:$H828,"Actual")</f>
        <v>5.8283984374999989</v>
      </c>
      <c r="G830" s="22">
        <f>AVERAGEIFS(G$3:G828,$A$3:$A828,"&gt;="&amp;Summary!$D$8-90,$H$3:$H828,"Actual")</f>
        <v>1.7645</v>
      </c>
      <c r="H830" s="8" t="s">
        <v>87</v>
      </c>
      <c r="I830" t="str">
        <f t="shared" si="84"/>
        <v>Thu</v>
      </c>
      <c r="J830" s="52"/>
      <c r="M830" s="51"/>
      <c r="O830" s="51"/>
    </row>
    <row r="831" spans="1:15">
      <c r="A831" s="12">
        <f t="shared" si="87"/>
        <v>43798</v>
      </c>
      <c r="B831">
        <f t="shared" si="85"/>
        <v>11</v>
      </c>
      <c r="C831">
        <f t="shared" si="86"/>
        <v>2019</v>
      </c>
      <c r="D831" s="22">
        <f>AVERAGEIFS(D$3:D829,$A$3:$A829,"&gt;="&amp;Summary!$D$8-90,$H$3:$H829,"Actual")</f>
        <v>14.602265625000001</v>
      </c>
      <c r="E831" s="22">
        <f>AVERAGEIFS(E$3:E829,$A$3:$A829,"&gt;="&amp;Summary!$D$8-90,$H$3:$H829,"Actual")</f>
        <v>29.823437499999997</v>
      </c>
      <c r="F831" s="22">
        <f>AVERAGEIFS(F$3:F829,$A$3:$A829,"&gt;="&amp;Summary!$D$8-90,$H$3:$H829,"Actual")</f>
        <v>5.8283984374999989</v>
      </c>
      <c r="G831" s="22">
        <f>AVERAGEIFS(G$3:G829,$A$3:$A829,"&gt;="&amp;Summary!$D$8-90,$H$3:$H829,"Actual")</f>
        <v>1.7645</v>
      </c>
      <c r="H831" s="8" t="s">
        <v>87</v>
      </c>
      <c r="I831" t="str">
        <f t="shared" si="84"/>
        <v>Fri</v>
      </c>
      <c r="J831" s="49"/>
      <c r="K831" s="49"/>
      <c r="L831" s="48"/>
      <c r="M831" s="48"/>
      <c r="N831" s="48"/>
      <c r="O831" s="48"/>
    </row>
    <row r="832" spans="1:15">
      <c r="A832" s="12">
        <f t="shared" si="87"/>
        <v>43799</v>
      </c>
      <c r="B832">
        <f t="shared" si="85"/>
        <v>11</v>
      </c>
      <c r="C832">
        <f t="shared" si="86"/>
        <v>2019</v>
      </c>
      <c r="D832" s="22">
        <f>AVERAGEIFS(D$3:D830,$A$3:$A830,"&gt;="&amp;Summary!$D$8-90,$H$3:$H830,"Actual")</f>
        <v>14.602265625000001</v>
      </c>
      <c r="E832" s="22">
        <f>AVERAGEIFS(E$3:E830,$A$3:$A830,"&gt;="&amp;Summary!$D$8-90,$H$3:$H830,"Actual")</f>
        <v>29.823437499999997</v>
      </c>
      <c r="F832" s="22">
        <f>AVERAGEIFS(F$3:F830,$A$3:$A830,"&gt;="&amp;Summary!$D$8-90,$H$3:$H830,"Actual")</f>
        <v>5.8283984374999989</v>
      </c>
      <c r="G832" s="22">
        <f>AVERAGEIFS(G$3:G830,$A$3:$A830,"&gt;="&amp;Summary!$D$8-90,$H$3:$H830,"Actual")</f>
        <v>1.7645</v>
      </c>
      <c r="H832" s="8" t="s">
        <v>87</v>
      </c>
      <c r="I832" t="str">
        <f t="shared" si="84"/>
        <v>Sat</v>
      </c>
      <c r="J832" s="52"/>
      <c r="M832" s="51"/>
      <c r="O832" s="51"/>
    </row>
    <row r="833" spans="1:15">
      <c r="A833" s="12">
        <f t="shared" si="87"/>
        <v>43800</v>
      </c>
      <c r="B833">
        <f t="shared" si="85"/>
        <v>12</v>
      </c>
      <c r="C833">
        <f t="shared" si="86"/>
        <v>2019</v>
      </c>
      <c r="D833" s="22">
        <f>AVERAGEIFS(D$3:D831,$A$3:$A831,"&gt;="&amp;Summary!$D$8-90,$H$3:$H831,"Actual")</f>
        <v>14.602265625000001</v>
      </c>
      <c r="E833" s="22">
        <f>AVERAGEIFS(E$3:E831,$A$3:$A831,"&gt;="&amp;Summary!$D$8-90,$H$3:$H831,"Actual")</f>
        <v>29.823437499999997</v>
      </c>
      <c r="F833" s="22">
        <f>AVERAGEIFS(F$3:F831,$A$3:$A831,"&gt;="&amp;Summary!$D$8-90,$H$3:$H831,"Actual")</f>
        <v>5.8283984374999989</v>
      </c>
      <c r="G833" s="22">
        <f>AVERAGEIFS(G$3:G831,$A$3:$A831,"&gt;="&amp;Summary!$D$8-90,$H$3:$H831,"Actual")</f>
        <v>1.7645</v>
      </c>
      <c r="H833" s="8" t="s">
        <v>87</v>
      </c>
      <c r="I833" t="str">
        <f t="shared" si="84"/>
        <v>Sun</v>
      </c>
      <c r="J833" s="49"/>
      <c r="K833" s="49"/>
      <c r="L833" s="48"/>
      <c r="M833" s="48"/>
      <c r="N833" s="48"/>
      <c r="O833" s="48"/>
    </row>
    <row r="834" spans="1:15">
      <c r="A834" s="12">
        <f t="shared" si="87"/>
        <v>43801</v>
      </c>
      <c r="B834">
        <f t="shared" si="85"/>
        <v>12</v>
      </c>
      <c r="C834">
        <f t="shared" si="86"/>
        <v>2019</v>
      </c>
      <c r="D834" s="22">
        <f>AVERAGEIFS(D$3:D832,$A$3:$A832,"&gt;="&amp;Summary!$D$8-90,$H$3:$H832,"Actual")</f>
        <v>14.602265625000001</v>
      </c>
      <c r="E834" s="22">
        <f>AVERAGEIFS(E$3:E832,$A$3:$A832,"&gt;="&amp;Summary!$D$8-90,$H$3:$H832,"Actual")</f>
        <v>29.823437499999997</v>
      </c>
      <c r="F834" s="22">
        <f>AVERAGEIFS(F$3:F832,$A$3:$A832,"&gt;="&amp;Summary!$D$8-90,$H$3:$H832,"Actual")</f>
        <v>5.8283984374999989</v>
      </c>
      <c r="G834" s="22">
        <f>AVERAGEIFS(G$3:G832,$A$3:$A832,"&gt;="&amp;Summary!$D$8-90,$H$3:$H832,"Actual")</f>
        <v>1.7645</v>
      </c>
      <c r="H834" s="8" t="s">
        <v>87</v>
      </c>
      <c r="I834" t="str">
        <f t="shared" si="84"/>
        <v>Mon</v>
      </c>
      <c r="J834" s="52"/>
      <c r="M834" s="51"/>
      <c r="O834" s="51"/>
    </row>
    <row r="835" spans="1:15">
      <c r="A835" s="12">
        <f t="shared" si="87"/>
        <v>43802</v>
      </c>
      <c r="B835">
        <f t="shared" si="85"/>
        <v>12</v>
      </c>
      <c r="C835">
        <f t="shared" si="86"/>
        <v>2019</v>
      </c>
      <c r="D835" s="22">
        <f>AVERAGEIFS(D$3:D833,$A$3:$A833,"&gt;="&amp;Summary!$D$8-90,$H$3:$H833,"Actual")</f>
        <v>14.602265625000001</v>
      </c>
      <c r="E835" s="22">
        <f>AVERAGEIFS(E$3:E833,$A$3:$A833,"&gt;="&amp;Summary!$D$8-90,$H$3:$H833,"Actual")</f>
        <v>29.823437499999997</v>
      </c>
      <c r="F835" s="22">
        <f>AVERAGEIFS(F$3:F833,$A$3:$A833,"&gt;="&amp;Summary!$D$8-90,$H$3:$H833,"Actual")</f>
        <v>5.8283984374999989</v>
      </c>
      <c r="G835" s="22">
        <f>AVERAGEIFS(G$3:G833,$A$3:$A833,"&gt;="&amp;Summary!$D$8-90,$H$3:$H833,"Actual")</f>
        <v>1.7645</v>
      </c>
      <c r="H835" s="8" t="s">
        <v>87</v>
      </c>
      <c r="I835" t="str">
        <f t="shared" si="84"/>
        <v>Tue</v>
      </c>
      <c r="J835" s="49"/>
      <c r="K835" s="49"/>
      <c r="L835" s="48"/>
      <c r="M835" s="48"/>
      <c r="N835" s="48"/>
      <c r="O835" s="48"/>
    </row>
    <row r="836" spans="1:15">
      <c r="A836" s="12">
        <f t="shared" si="87"/>
        <v>43803</v>
      </c>
      <c r="B836">
        <f t="shared" si="85"/>
        <v>12</v>
      </c>
      <c r="C836">
        <f t="shared" si="86"/>
        <v>2019</v>
      </c>
      <c r="D836" s="22">
        <f>AVERAGEIFS(D$3:D834,$A$3:$A834,"&gt;="&amp;Summary!$D$8-90,$H$3:$H834,"Actual")</f>
        <v>14.602265625000001</v>
      </c>
      <c r="E836" s="22">
        <f>AVERAGEIFS(E$3:E834,$A$3:$A834,"&gt;="&amp;Summary!$D$8-90,$H$3:$H834,"Actual")</f>
        <v>29.823437499999997</v>
      </c>
      <c r="F836" s="22">
        <f>AVERAGEIFS(F$3:F834,$A$3:$A834,"&gt;="&amp;Summary!$D$8-90,$H$3:$H834,"Actual")</f>
        <v>5.8283984374999989</v>
      </c>
      <c r="G836" s="22">
        <f>AVERAGEIFS(G$3:G834,$A$3:$A834,"&gt;="&amp;Summary!$D$8-90,$H$3:$H834,"Actual")</f>
        <v>1.7645</v>
      </c>
      <c r="H836" s="8" t="s">
        <v>87</v>
      </c>
      <c r="I836" t="str">
        <f t="shared" si="84"/>
        <v>Wed</v>
      </c>
      <c r="J836" s="52"/>
      <c r="M836" s="51"/>
      <c r="O836" s="51"/>
    </row>
    <row r="837" spans="1:15">
      <c r="A837" s="12">
        <f t="shared" si="87"/>
        <v>43804</v>
      </c>
      <c r="B837">
        <f t="shared" si="85"/>
        <v>12</v>
      </c>
      <c r="C837">
        <f t="shared" si="86"/>
        <v>2019</v>
      </c>
      <c r="D837" s="22">
        <f>AVERAGEIFS(D$3:D835,$A$3:$A835,"&gt;="&amp;Summary!$D$8-90,$H$3:$H835,"Actual")</f>
        <v>14.602265625000001</v>
      </c>
      <c r="E837" s="22">
        <f>AVERAGEIFS(E$3:E835,$A$3:$A835,"&gt;="&amp;Summary!$D$8-90,$H$3:$H835,"Actual")</f>
        <v>29.823437499999997</v>
      </c>
      <c r="F837" s="22">
        <f>AVERAGEIFS(F$3:F835,$A$3:$A835,"&gt;="&amp;Summary!$D$8-90,$H$3:$H835,"Actual")</f>
        <v>5.8283984374999989</v>
      </c>
      <c r="G837" s="22">
        <f>AVERAGEIFS(G$3:G835,$A$3:$A835,"&gt;="&amp;Summary!$D$8-90,$H$3:$H835,"Actual")</f>
        <v>1.7645</v>
      </c>
      <c r="H837" s="8" t="s">
        <v>87</v>
      </c>
      <c r="I837" t="str">
        <f t="shared" si="84"/>
        <v>Thu</v>
      </c>
      <c r="J837" s="49"/>
      <c r="K837" s="49"/>
      <c r="L837" s="48"/>
      <c r="M837" s="48"/>
      <c r="N837" s="48"/>
      <c r="O837" s="48"/>
    </row>
    <row r="838" spans="1:15">
      <c r="A838" s="12">
        <f t="shared" si="87"/>
        <v>43805</v>
      </c>
      <c r="B838">
        <f t="shared" si="85"/>
        <v>12</v>
      </c>
      <c r="C838">
        <f t="shared" si="86"/>
        <v>2019</v>
      </c>
      <c r="D838" s="22">
        <f>AVERAGEIFS(D$3:D836,$A$3:$A836,"&gt;="&amp;Summary!$D$8-90,$H$3:$H836,"Actual")</f>
        <v>14.602265625000001</v>
      </c>
      <c r="E838" s="22">
        <f>AVERAGEIFS(E$3:E836,$A$3:$A836,"&gt;="&amp;Summary!$D$8-90,$H$3:$H836,"Actual")</f>
        <v>29.823437499999997</v>
      </c>
      <c r="F838" s="22">
        <f>AVERAGEIFS(F$3:F836,$A$3:$A836,"&gt;="&amp;Summary!$D$8-90,$H$3:$H836,"Actual")</f>
        <v>5.8283984374999989</v>
      </c>
      <c r="G838" s="22">
        <f>AVERAGEIFS(G$3:G836,$A$3:$A836,"&gt;="&amp;Summary!$D$8-90,$H$3:$H836,"Actual")</f>
        <v>1.7645</v>
      </c>
      <c r="H838" s="8" t="s">
        <v>87</v>
      </c>
      <c r="I838" t="str">
        <f t="shared" si="84"/>
        <v>Fri</v>
      </c>
      <c r="J838" s="52"/>
      <c r="M838" s="51"/>
      <c r="O838" s="51"/>
    </row>
    <row r="839" spans="1:15">
      <c r="A839" s="12">
        <f t="shared" si="87"/>
        <v>43806</v>
      </c>
      <c r="B839">
        <f t="shared" si="85"/>
        <v>12</v>
      </c>
      <c r="C839">
        <f t="shared" si="86"/>
        <v>2019</v>
      </c>
      <c r="D839" s="22">
        <f>AVERAGEIFS(D$3:D837,$A$3:$A837,"&gt;="&amp;Summary!$D$8-90,$H$3:$H837,"Actual")</f>
        <v>14.602265625000001</v>
      </c>
      <c r="E839" s="22">
        <f>AVERAGEIFS(E$3:E837,$A$3:$A837,"&gt;="&amp;Summary!$D$8-90,$H$3:$H837,"Actual")</f>
        <v>29.823437499999997</v>
      </c>
      <c r="F839" s="22">
        <f>AVERAGEIFS(F$3:F837,$A$3:$A837,"&gt;="&amp;Summary!$D$8-90,$H$3:$H837,"Actual")</f>
        <v>5.8283984374999989</v>
      </c>
      <c r="G839" s="22">
        <f>AVERAGEIFS(G$3:G837,$A$3:$A837,"&gt;="&amp;Summary!$D$8-90,$H$3:$H837,"Actual")</f>
        <v>1.7645</v>
      </c>
      <c r="H839" s="8" t="s">
        <v>87</v>
      </c>
      <c r="I839" t="str">
        <f t="shared" si="84"/>
        <v>Sat</v>
      </c>
      <c r="J839" s="49"/>
      <c r="K839" s="49"/>
      <c r="L839" s="48"/>
      <c r="M839" s="48"/>
      <c r="N839" s="48"/>
      <c r="O839" s="48"/>
    </row>
    <row r="840" spans="1:15">
      <c r="A840" s="12">
        <f t="shared" si="87"/>
        <v>43807</v>
      </c>
      <c r="B840">
        <f t="shared" si="85"/>
        <v>12</v>
      </c>
      <c r="C840">
        <f t="shared" si="86"/>
        <v>2019</v>
      </c>
      <c r="D840" s="22">
        <f>AVERAGEIFS(D$3:D838,$A$3:$A838,"&gt;="&amp;Summary!$D$8-90,$H$3:$H838,"Actual")</f>
        <v>14.602265625000001</v>
      </c>
      <c r="E840" s="22">
        <f>AVERAGEIFS(E$3:E838,$A$3:$A838,"&gt;="&amp;Summary!$D$8-90,$H$3:$H838,"Actual")</f>
        <v>29.823437499999997</v>
      </c>
      <c r="F840" s="22">
        <f>AVERAGEIFS(F$3:F838,$A$3:$A838,"&gt;="&amp;Summary!$D$8-90,$H$3:$H838,"Actual")</f>
        <v>5.8283984374999989</v>
      </c>
      <c r="G840" s="22">
        <f>AVERAGEIFS(G$3:G838,$A$3:$A838,"&gt;="&amp;Summary!$D$8-90,$H$3:$H838,"Actual")</f>
        <v>1.7645</v>
      </c>
      <c r="H840" s="8" t="s">
        <v>87</v>
      </c>
      <c r="I840" t="str">
        <f t="shared" si="84"/>
        <v>Sun</v>
      </c>
      <c r="J840" s="52"/>
      <c r="M840" s="51"/>
      <c r="O840" s="51"/>
    </row>
    <row r="841" spans="1:15">
      <c r="A841" s="12">
        <f t="shared" si="87"/>
        <v>43808</v>
      </c>
      <c r="B841">
        <f t="shared" si="85"/>
        <v>12</v>
      </c>
      <c r="C841">
        <f t="shared" si="86"/>
        <v>2019</v>
      </c>
      <c r="D841" s="22">
        <f>AVERAGEIFS(D$3:D839,$A$3:$A839,"&gt;="&amp;Summary!$D$8-90,$H$3:$H839,"Actual")</f>
        <v>14.602265625000001</v>
      </c>
      <c r="E841" s="22">
        <f>AVERAGEIFS(E$3:E839,$A$3:$A839,"&gt;="&amp;Summary!$D$8-90,$H$3:$H839,"Actual")</f>
        <v>29.823437499999997</v>
      </c>
      <c r="F841" s="22">
        <f>AVERAGEIFS(F$3:F839,$A$3:$A839,"&gt;="&amp;Summary!$D$8-90,$H$3:$H839,"Actual")</f>
        <v>5.8283984374999989</v>
      </c>
      <c r="G841" s="22">
        <f>AVERAGEIFS(G$3:G839,$A$3:$A839,"&gt;="&amp;Summary!$D$8-90,$H$3:$H839,"Actual")</f>
        <v>1.7645</v>
      </c>
      <c r="H841" s="8" t="s">
        <v>87</v>
      </c>
      <c r="I841" t="str">
        <f t="shared" si="84"/>
        <v>Mon</v>
      </c>
      <c r="J841" s="49"/>
      <c r="K841" s="49"/>
      <c r="L841" s="48"/>
      <c r="M841" s="48"/>
      <c r="N841" s="48"/>
      <c r="O841" s="48"/>
    </row>
    <row r="842" spans="1:15">
      <c r="A842" s="12">
        <f t="shared" si="87"/>
        <v>43809</v>
      </c>
      <c r="B842">
        <f t="shared" si="85"/>
        <v>12</v>
      </c>
      <c r="C842">
        <f t="shared" si="86"/>
        <v>2019</v>
      </c>
      <c r="D842" s="22">
        <f>AVERAGEIFS(D$3:D840,$A$3:$A840,"&gt;="&amp;Summary!$D$8-90,$H$3:$H840,"Actual")</f>
        <v>14.602265625000001</v>
      </c>
      <c r="E842" s="22">
        <f>AVERAGEIFS(E$3:E840,$A$3:$A840,"&gt;="&amp;Summary!$D$8-90,$H$3:$H840,"Actual")</f>
        <v>29.823437499999997</v>
      </c>
      <c r="F842" s="22">
        <f>AVERAGEIFS(F$3:F840,$A$3:$A840,"&gt;="&amp;Summary!$D$8-90,$H$3:$H840,"Actual")</f>
        <v>5.8283984374999989</v>
      </c>
      <c r="G842" s="22">
        <f>AVERAGEIFS(G$3:G840,$A$3:$A840,"&gt;="&amp;Summary!$D$8-90,$H$3:$H840,"Actual")</f>
        <v>1.7645</v>
      </c>
      <c r="H842" s="8" t="s">
        <v>87</v>
      </c>
      <c r="I842" t="str">
        <f t="shared" si="84"/>
        <v>Tue</v>
      </c>
      <c r="J842" s="52"/>
      <c r="M842" s="51"/>
      <c r="O842" s="51"/>
    </row>
    <row r="843" spans="1:15">
      <c r="A843" s="12">
        <f t="shared" si="87"/>
        <v>43810</v>
      </c>
      <c r="B843">
        <f t="shared" si="85"/>
        <v>12</v>
      </c>
      <c r="C843">
        <f t="shared" si="86"/>
        <v>2019</v>
      </c>
      <c r="D843" s="22">
        <f>AVERAGEIFS(D$3:D841,$A$3:$A841,"&gt;="&amp;Summary!$D$8-90,$H$3:$H841,"Actual")</f>
        <v>14.602265625000001</v>
      </c>
      <c r="E843" s="22">
        <f>AVERAGEIFS(E$3:E841,$A$3:$A841,"&gt;="&amp;Summary!$D$8-90,$H$3:$H841,"Actual")</f>
        <v>29.823437499999997</v>
      </c>
      <c r="F843" s="22">
        <f>AVERAGEIFS(F$3:F841,$A$3:$A841,"&gt;="&amp;Summary!$D$8-90,$H$3:$H841,"Actual")</f>
        <v>5.8283984374999989</v>
      </c>
      <c r="G843" s="22">
        <f>AVERAGEIFS(G$3:G841,$A$3:$A841,"&gt;="&amp;Summary!$D$8-90,$H$3:$H841,"Actual")</f>
        <v>1.7645</v>
      </c>
      <c r="H843" s="8" t="s">
        <v>87</v>
      </c>
      <c r="I843" t="str">
        <f t="shared" si="84"/>
        <v>Wed</v>
      </c>
      <c r="J843" s="49"/>
      <c r="K843" s="49"/>
      <c r="L843" s="48"/>
      <c r="M843" s="48"/>
      <c r="N843" s="48"/>
      <c r="O843" s="48"/>
    </row>
    <row r="844" spans="1:15">
      <c r="A844" s="12">
        <f t="shared" si="87"/>
        <v>43811</v>
      </c>
      <c r="B844">
        <f t="shared" si="85"/>
        <v>12</v>
      </c>
      <c r="C844">
        <f t="shared" si="86"/>
        <v>2019</v>
      </c>
      <c r="D844" s="22">
        <f>AVERAGEIFS(D$3:D842,$A$3:$A842,"&gt;="&amp;Summary!$D$8-90,$H$3:$H842,"Actual")</f>
        <v>14.602265625000001</v>
      </c>
      <c r="E844" s="22">
        <f>AVERAGEIFS(E$3:E842,$A$3:$A842,"&gt;="&amp;Summary!$D$8-90,$H$3:$H842,"Actual")</f>
        <v>29.823437499999997</v>
      </c>
      <c r="F844" s="22">
        <f>AVERAGEIFS(F$3:F842,$A$3:$A842,"&gt;="&amp;Summary!$D$8-90,$H$3:$H842,"Actual")</f>
        <v>5.8283984374999989</v>
      </c>
      <c r="G844" s="22">
        <f>AVERAGEIFS(G$3:G842,$A$3:$A842,"&gt;="&amp;Summary!$D$8-90,$H$3:$H842,"Actual")</f>
        <v>1.7645</v>
      </c>
      <c r="H844" s="8" t="s">
        <v>87</v>
      </c>
      <c r="I844" t="str">
        <f t="shared" si="84"/>
        <v>Thu</v>
      </c>
      <c r="J844" s="52"/>
      <c r="M844" s="51"/>
      <c r="O844" s="51"/>
    </row>
    <row r="845" spans="1:15">
      <c r="A845" s="12">
        <f t="shared" si="87"/>
        <v>43812</v>
      </c>
      <c r="B845">
        <f t="shared" si="85"/>
        <v>12</v>
      </c>
      <c r="C845">
        <f t="shared" si="86"/>
        <v>2019</v>
      </c>
      <c r="D845" s="22">
        <f>AVERAGEIFS(D$3:D843,$A$3:$A843,"&gt;="&amp;Summary!$D$8-90,$H$3:$H843,"Actual")</f>
        <v>14.602265625000001</v>
      </c>
      <c r="E845" s="22">
        <f>AVERAGEIFS(E$3:E843,$A$3:$A843,"&gt;="&amp;Summary!$D$8-90,$H$3:$H843,"Actual")</f>
        <v>29.823437499999997</v>
      </c>
      <c r="F845" s="22">
        <f>AVERAGEIFS(F$3:F843,$A$3:$A843,"&gt;="&amp;Summary!$D$8-90,$H$3:$H843,"Actual")</f>
        <v>5.8283984374999989</v>
      </c>
      <c r="G845" s="22">
        <f>AVERAGEIFS(G$3:G843,$A$3:$A843,"&gt;="&amp;Summary!$D$8-90,$H$3:$H843,"Actual")</f>
        <v>1.7645</v>
      </c>
      <c r="H845" s="8" t="s">
        <v>87</v>
      </c>
      <c r="I845" t="str">
        <f t="shared" si="84"/>
        <v>Fri</v>
      </c>
      <c r="J845" s="49"/>
      <c r="K845" s="49"/>
      <c r="L845" s="48"/>
      <c r="M845" s="48"/>
      <c r="N845" s="48"/>
      <c r="O845" s="48"/>
    </row>
    <row r="846" spans="1:15">
      <c r="A846" s="12">
        <f t="shared" si="87"/>
        <v>43813</v>
      </c>
      <c r="B846">
        <f t="shared" si="85"/>
        <v>12</v>
      </c>
      <c r="C846">
        <f t="shared" si="86"/>
        <v>2019</v>
      </c>
      <c r="D846" s="22">
        <f>AVERAGEIFS(D$3:D844,$A$3:$A844,"&gt;="&amp;Summary!$D$8-90,$H$3:$H844,"Actual")</f>
        <v>14.602265625000001</v>
      </c>
      <c r="E846" s="22">
        <f>AVERAGEIFS(E$3:E844,$A$3:$A844,"&gt;="&amp;Summary!$D$8-90,$H$3:$H844,"Actual")</f>
        <v>29.823437499999997</v>
      </c>
      <c r="F846" s="22">
        <f>AVERAGEIFS(F$3:F844,$A$3:$A844,"&gt;="&amp;Summary!$D$8-90,$H$3:$H844,"Actual")</f>
        <v>5.8283984374999989</v>
      </c>
      <c r="G846" s="22">
        <f>AVERAGEIFS(G$3:G844,$A$3:$A844,"&gt;="&amp;Summary!$D$8-90,$H$3:$H844,"Actual")</f>
        <v>1.7645</v>
      </c>
      <c r="H846" s="8" t="s">
        <v>87</v>
      </c>
      <c r="I846" t="str">
        <f t="shared" si="84"/>
        <v>Sat</v>
      </c>
      <c r="J846" s="52"/>
      <c r="M846" s="51"/>
      <c r="O846" s="51"/>
    </row>
    <row r="847" spans="1:15">
      <c r="A847" s="12">
        <f t="shared" si="87"/>
        <v>43814</v>
      </c>
      <c r="B847">
        <f t="shared" si="85"/>
        <v>12</v>
      </c>
      <c r="C847">
        <f t="shared" si="86"/>
        <v>2019</v>
      </c>
      <c r="D847" s="22">
        <f>AVERAGEIFS(D$3:D845,$A$3:$A845,"&gt;="&amp;Summary!$D$8-90,$H$3:$H845,"Actual")</f>
        <v>14.602265625000001</v>
      </c>
      <c r="E847" s="22">
        <f>AVERAGEIFS(E$3:E845,$A$3:$A845,"&gt;="&amp;Summary!$D$8-90,$H$3:$H845,"Actual")</f>
        <v>29.823437499999997</v>
      </c>
      <c r="F847" s="22">
        <f>AVERAGEIFS(F$3:F845,$A$3:$A845,"&gt;="&amp;Summary!$D$8-90,$H$3:$H845,"Actual")</f>
        <v>5.8283984374999989</v>
      </c>
      <c r="G847" s="22">
        <f>AVERAGEIFS(G$3:G845,$A$3:$A845,"&gt;="&amp;Summary!$D$8-90,$H$3:$H845,"Actual")</f>
        <v>1.7645</v>
      </c>
      <c r="H847" s="8" t="s">
        <v>87</v>
      </c>
      <c r="I847" t="str">
        <f t="shared" si="84"/>
        <v>Sun</v>
      </c>
      <c r="J847" s="49"/>
      <c r="K847" s="49"/>
      <c r="L847" s="48"/>
      <c r="M847" s="48"/>
      <c r="N847" s="48"/>
      <c r="O847" s="48"/>
    </row>
    <row r="848" spans="1:15">
      <c r="A848" s="12">
        <f t="shared" si="87"/>
        <v>43815</v>
      </c>
      <c r="B848">
        <f t="shared" si="85"/>
        <v>12</v>
      </c>
      <c r="C848">
        <f t="shared" si="86"/>
        <v>2019</v>
      </c>
      <c r="D848" s="22">
        <f>AVERAGEIFS(D$3:D846,$A$3:$A846,"&gt;="&amp;Summary!$D$8-90,$H$3:$H846,"Actual")</f>
        <v>14.602265625000001</v>
      </c>
      <c r="E848" s="22">
        <f>AVERAGEIFS(E$3:E846,$A$3:$A846,"&gt;="&amp;Summary!$D$8-90,$H$3:$H846,"Actual")</f>
        <v>29.823437499999997</v>
      </c>
      <c r="F848" s="22">
        <f>AVERAGEIFS(F$3:F846,$A$3:$A846,"&gt;="&amp;Summary!$D$8-90,$H$3:$H846,"Actual")</f>
        <v>5.8283984374999989</v>
      </c>
      <c r="G848" s="22">
        <f>AVERAGEIFS(G$3:G846,$A$3:$A846,"&gt;="&amp;Summary!$D$8-90,$H$3:$H846,"Actual")</f>
        <v>1.7645</v>
      </c>
      <c r="H848" s="8" t="s">
        <v>87</v>
      </c>
      <c r="I848" t="str">
        <f t="shared" ref="I848:I911" si="88">TEXT($A848,"ddd")</f>
        <v>Mon</v>
      </c>
      <c r="J848" s="52"/>
      <c r="M848" s="51"/>
      <c r="O848" s="51"/>
    </row>
    <row r="849" spans="1:15">
      <c r="A849" s="12">
        <f t="shared" si="87"/>
        <v>43816</v>
      </c>
      <c r="B849">
        <f t="shared" si="85"/>
        <v>12</v>
      </c>
      <c r="C849">
        <f t="shared" si="86"/>
        <v>2019</v>
      </c>
      <c r="D849" s="22">
        <f>AVERAGEIFS(D$3:D847,$A$3:$A847,"&gt;="&amp;Summary!$D$8-90,$H$3:$H847,"Actual")</f>
        <v>14.602265625000001</v>
      </c>
      <c r="E849" s="22">
        <f>AVERAGEIFS(E$3:E847,$A$3:$A847,"&gt;="&amp;Summary!$D$8-90,$H$3:$H847,"Actual")</f>
        <v>29.823437499999997</v>
      </c>
      <c r="F849" s="22">
        <f>AVERAGEIFS(F$3:F847,$A$3:$A847,"&gt;="&amp;Summary!$D$8-90,$H$3:$H847,"Actual")</f>
        <v>5.8283984374999989</v>
      </c>
      <c r="G849" s="22">
        <f>AVERAGEIFS(G$3:G847,$A$3:$A847,"&gt;="&amp;Summary!$D$8-90,$H$3:$H847,"Actual")</f>
        <v>1.7645</v>
      </c>
      <c r="H849" s="8" t="s">
        <v>87</v>
      </c>
      <c r="I849" t="str">
        <f t="shared" si="88"/>
        <v>Tue</v>
      </c>
      <c r="J849" s="49"/>
      <c r="K849" s="49"/>
      <c r="L849" s="48"/>
      <c r="M849" s="48"/>
      <c r="N849" s="48"/>
      <c r="O849" s="48"/>
    </row>
    <row r="850" spans="1:15">
      <c r="A850" s="12">
        <f t="shared" si="87"/>
        <v>43817</v>
      </c>
      <c r="B850">
        <f t="shared" si="85"/>
        <v>12</v>
      </c>
      <c r="C850">
        <f t="shared" si="86"/>
        <v>2019</v>
      </c>
      <c r="D850" s="22">
        <f>AVERAGEIFS(D$3:D848,$A$3:$A848,"&gt;="&amp;Summary!$D$8-90,$H$3:$H848,"Actual")</f>
        <v>14.602265625000001</v>
      </c>
      <c r="E850" s="22">
        <f>AVERAGEIFS(E$3:E848,$A$3:$A848,"&gt;="&amp;Summary!$D$8-90,$H$3:$H848,"Actual")</f>
        <v>29.823437499999997</v>
      </c>
      <c r="F850" s="22">
        <f>AVERAGEIFS(F$3:F848,$A$3:$A848,"&gt;="&amp;Summary!$D$8-90,$H$3:$H848,"Actual")</f>
        <v>5.8283984374999989</v>
      </c>
      <c r="G850" s="22">
        <f>AVERAGEIFS(G$3:G848,$A$3:$A848,"&gt;="&amp;Summary!$D$8-90,$H$3:$H848,"Actual")</f>
        <v>1.7645</v>
      </c>
      <c r="H850" s="8" t="s">
        <v>87</v>
      </c>
      <c r="I850" t="str">
        <f t="shared" si="88"/>
        <v>Wed</v>
      </c>
      <c r="J850" s="52"/>
      <c r="M850" s="51"/>
      <c r="O850" s="51"/>
    </row>
    <row r="851" spans="1:15">
      <c r="A851" s="12">
        <f t="shared" si="87"/>
        <v>43818</v>
      </c>
      <c r="B851">
        <f t="shared" si="85"/>
        <v>12</v>
      </c>
      <c r="C851">
        <f t="shared" si="86"/>
        <v>2019</v>
      </c>
      <c r="D851" s="22">
        <f>AVERAGEIFS(D$3:D849,$A$3:$A849,"&gt;="&amp;Summary!$D$8-90,$H$3:$H849,"Actual")</f>
        <v>14.602265625000001</v>
      </c>
      <c r="E851" s="22">
        <f>AVERAGEIFS(E$3:E849,$A$3:$A849,"&gt;="&amp;Summary!$D$8-90,$H$3:$H849,"Actual")</f>
        <v>29.823437499999997</v>
      </c>
      <c r="F851" s="22">
        <f>AVERAGEIFS(F$3:F849,$A$3:$A849,"&gt;="&amp;Summary!$D$8-90,$H$3:$H849,"Actual")</f>
        <v>5.8283984374999989</v>
      </c>
      <c r="G851" s="22">
        <f>AVERAGEIFS(G$3:G849,$A$3:$A849,"&gt;="&amp;Summary!$D$8-90,$H$3:$H849,"Actual")</f>
        <v>1.7645</v>
      </c>
      <c r="H851" s="8" t="s">
        <v>87</v>
      </c>
      <c r="I851" t="str">
        <f t="shared" si="88"/>
        <v>Thu</v>
      </c>
      <c r="J851" s="49"/>
      <c r="K851" s="49"/>
      <c r="L851" s="48"/>
      <c r="M851" s="48"/>
      <c r="N851" s="48"/>
      <c r="O851" s="48"/>
    </row>
    <row r="852" spans="1:15">
      <c r="A852" s="12">
        <f t="shared" si="87"/>
        <v>43819</v>
      </c>
      <c r="B852">
        <f t="shared" si="85"/>
        <v>12</v>
      </c>
      <c r="C852">
        <f t="shared" si="86"/>
        <v>2019</v>
      </c>
      <c r="D852" s="22">
        <f>AVERAGEIFS(D$3:D850,$A$3:$A850,"&gt;="&amp;Summary!$D$8-90,$H$3:$H850,"Actual")</f>
        <v>14.602265625000001</v>
      </c>
      <c r="E852" s="22">
        <f>AVERAGEIFS(E$3:E850,$A$3:$A850,"&gt;="&amp;Summary!$D$8-90,$H$3:$H850,"Actual")</f>
        <v>29.823437499999997</v>
      </c>
      <c r="F852" s="22">
        <f>AVERAGEIFS(F$3:F850,$A$3:$A850,"&gt;="&amp;Summary!$D$8-90,$H$3:$H850,"Actual")</f>
        <v>5.8283984374999989</v>
      </c>
      <c r="G852" s="22">
        <f>AVERAGEIFS(G$3:G850,$A$3:$A850,"&gt;="&amp;Summary!$D$8-90,$H$3:$H850,"Actual")</f>
        <v>1.7645</v>
      </c>
      <c r="H852" s="8" t="s">
        <v>87</v>
      </c>
      <c r="I852" t="str">
        <f t="shared" si="88"/>
        <v>Fri</v>
      </c>
      <c r="J852" s="52"/>
      <c r="M852" s="51"/>
      <c r="O852" s="51"/>
    </row>
    <row r="853" spans="1:15">
      <c r="A853" s="12">
        <f t="shared" si="87"/>
        <v>43820</v>
      </c>
      <c r="B853">
        <f t="shared" si="85"/>
        <v>12</v>
      </c>
      <c r="C853">
        <f t="shared" si="86"/>
        <v>2019</v>
      </c>
      <c r="D853" s="22">
        <f>AVERAGEIFS(D$3:D851,$A$3:$A851,"&gt;="&amp;Summary!$D$8-90,$H$3:$H851,"Actual")</f>
        <v>14.602265625000001</v>
      </c>
      <c r="E853" s="22">
        <f>AVERAGEIFS(E$3:E851,$A$3:$A851,"&gt;="&amp;Summary!$D$8-90,$H$3:$H851,"Actual")</f>
        <v>29.823437499999997</v>
      </c>
      <c r="F853" s="22">
        <f>AVERAGEIFS(F$3:F851,$A$3:$A851,"&gt;="&amp;Summary!$D$8-90,$H$3:$H851,"Actual")</f>
        <v>5.8283984374999989</v>
      </c>
      <c r="G853" s="22">
        <f>AVERAGEIFS(G$3:G851,$A$3:$A851,"&gt;="&amp;Summary!$D$8-90,$H$3:$H851,"Actual")</f>
        <v>1.7645</v>
      </c>
      <c r="H853" s="8" t="s">
        <v>87</v>
      </c>
      <c r="I853" t="str">
        <f t="shared" si="88"/>
        <v>Sat</v>
      </c>
      <c r="J853" s="49"/>
      <c r="K853" s="49"/>
      <c r="L853" s="48"/>
      <c r="M853" s="48"/>
      <c r="N853" s="48"/>
      <c r="O853" s="48"/>
    </row>
    <row r="854" spans="1:15">
      <c r="A854" s="12">
        <f t="shared" si="87"/>
        <v>43821</v>
      </c>
      <c r="B854">
        <f t="shared" si="85"/>
        <v>12</v>
      </c>
      <c r="C854">
        <f t="shared" si="86"/>
        <v>2019</v>
      </c>
      <c r="D854" s="22">
        <f>AVERAGEIFS(D$3:D852,$A$3:$A852,"&gt;="&amp;Summary!$D$8-90,$H$3:$H852,"Actual")</f>
        <v>14.602265625000001</v>
      </c>
      <c r="E854" s="22">
        <f>AVERAGEIFS(E$3:E852,$A$3:$A852,"&gt;="&amp;Summary!$D$8-90,$H$3:$H852,"Actual")</f>
        <v>29.823437499999997</v>
      </c>
      <c r="F854" s="22">
        <f>AVERAGEIFS(F$3:F852,$A$3:$A852,"&gt;="&amp;Summary!$D$8-90,$H$3:$H852,"Actual")</f>
        <v>5.8283984374999989</v>
      </c>
      <c r="G854" s="22">
        <f>AVERAGEIFS(G$3:G852,$A$3:$A852,"&gt;="&amp;Summary!$D$8-90,$H$3:$H852,"Actual")</f>
        <v>1.7645</v>
      </c>
      <c r="H854" s="8" t="s">
        <v>87</v>
      </c>
      <c r="I854" t="str">
        <f t="shared" si="88"/>
        <v>Sun</v>
      </c>
      <c r="J854" s="52"/>
      <c r="M854" s="51"/>
      <c r="O854" s="51"/>
    </row>
    <row r="855" spans="1:15">
      <c r="A855" s="12">
        <f t="shared" si="87"/>
        <v>43822</v>
      </c>
      <c r="B855">
        <f t="shared" si="85"/>
        <v>12</v>
      </c>
      <c r="C855">
        <f t="shared" si="86"/>
        <v>2019</v>
      </c>
      <c r="D855" s="22">
        <f>AVERAGEIFS(D$3:D853,$A$3:$A853,"&gt;="&amp;Summary!$D$8-90,$H$3:$H853,"Actual")</f>
        <v>14.602265625000001</v>
      </c>
      <c r="E855" s="22">
        <f>AVERAGEIFS(E$3:E853,$A$3:$A853,"&gt;="&amp;Summary!$D$8-90,$H$3:$H853,"Actual")</f>
        <v>29.823437499999997</v>
      </c>
      <c r="F855" s="22">
        <f>AVERAGEIFS(F$3:F853,$A$3:$A853,"&gt;="&amp;Summary!$D$8-90,$H$3:$H853,"Actual")</f>
        <v>5.8283984374999989</v>
      </c>
      <c r="G855" s="22">
        <f>AVERAGEIFS(G$3:G853,$A$3:$A853,"&gt;="&amp;Summary!$D$8-90,$H$3:$H853,"Actual")</f>
        <v>1.7645</v>
      </c>
      <c r="H855" s="8" t="s">
        <v>87</v>
      </c>
      <c r="I855" t="str">
        <f t="shared" si="88"/>
        <v>Mon</v>
      </c>
      <c r="J855" s="49"/>
      <c r="K855" s="49"/>
      <c r="L855" s="48"/>
      <c r="M855" s="48"/>
      <c r="N855" s="48"/>
      <c r="O855" s="48"/>
    </row>
    <row r="856" spans="1:15">
      <c r="A856" s="12">
        <f t="shared" si="87"/>
        <v>43823</v>
      </c>
      <c r="B856">
        <f t="shared" si="85"/>
        <v>12</v>
      </c>
      <c r="C856">
        <f t="shared" si="86"/>
        <v>2019</v>
      </c>
      <c r="D856" s="22">
        <f>AVERAGEIFS(D$3:D854,$A$3:$A854,"&gt;="&amp;Summary!$D$8-90,$H$3:$H854,"Actual")</f>
        <v>14.602265625000001</v>
      </c>
      <c r="E856" s="22">
        <f>AVERAGEIFS(E$3:E854,$A$3:$A854,"&gt;="&amp;Summary!$D$8-90,$H$3:$H854,"Actual")</f>
        <v>29.823437499999997</v>
      </c>
      <c r="F856" s="22">
        <f>AVERAGEIFS(F$3:F854,$A$3:$A854,"&gt;="&amp;Summary!$D$8-90,$H$3:$H854,"Actual")</f>
        <v>5.8283984374999989</v>
      </c>
      <c r="G856" s="22">
        <f>AVERAGEIFS(G$3:G854,$A$3:$A854,"&gt;="&amp;Summary!$D$8-90,$H$3:$H854,"Actual")</f>
        <v>1.7645</v>
      </c>
      <c r="H856" s="8" t="s">
        <v>87</v>
      </c>
      <c r="I856" t="str">
        <f t="shared" si="88"/>
        <v>Tue</v>
      </c>
      <c r="J856" s="52"/>
      <c r="M856" s="51"/>
      <c r="O856" s="51"/>
    </row>
    <row r="857" spans="1:15">
      <c r="A857" s="12">
        <f t="shared" si="87"/>
        <v>43824</v>
      </c>
      <c r="B857">
        <f t="shared" si="85"/>
        <v>12</v>
      </c>
      <c r="C857">
        <f t="shared" si="86"/>
        <v>2019</v>
      </c>
      <c r="D857" s="22">
        <f>AVERAGEIFS(D$3:D855,$A$3:$A855,"&gt;="&amp;Summary!$D$8-90,$H$3:$H855,"Actual")</f>
        <v>14.602265625000001</v>
      </c>
      <c r="E857" s="22">
        <f>AVERAGEIFS(E$3:E855,$A$3:$A855,"&gt;="&amp;Summary!$D$8-90,$H$3:$H855,"Actual")</f>
        <v>29.823437499999997</v>
      </c>
      <c r="F857" s="22">
        <f>AVERAGEIFS(F$3:F855,$A$3:$A855,"&gt;="&amp;Summary!$D$8-90,$H$3:$H855,"Actual")</f>
        <v>5.8283984374999989</v>
      </c>
      <c r="G857" s="22">
        <f>AVERAGEIFS(G$3:G855,$A$3:$A855,"&gt;="&amp;Summary!$D$8-90,$H$3:$H855,"Actual")</f>
        <v>1.7645</v>
      </c>
      <c r="H857" s="8" t="s">
        <v>87</v>
      </c>
      <c r="I857" t="str">
        <f t="shared" si="88"/>
        <v>Wed</v>
      </c>
      <c r="J857" s="49"/>
      <c r="K857" s="49"/>
      <c r="L857" s="48"/>
      <c r="M857" s="48"/>
      <c r="N857" s="48"/>
      <c r="O857" s="48"/>
    </row>
    <row r="858" spans="1:15">
      <c r="A858" s="12">
        <f t="shared" si="87"/>
        <v>43825</v>
      </c>
      <c r="B858">
        <f t="shared" si="85"/>
        <v>12</v>
      </c>
      <c r="C858">
        <f t="shared" si="86"/>
        <v>2019</v>
      </c>
      <c r="D858" s="22">
        <f>AVERAGEIFS(D$3:D856,$A$3:$A856,"&gt;="&amp;Summary!$D$8-90,$H$3:$H856,"Actual")</f>
        <v>14.602265625000001</v>
      </c>
      <c r="E858" s="22">
        <f>AVERAGEIFS(E$3:E856,$A$3:$A856,"&gt;="&amp;Summary!$D$8-90,$H$3:$H856,"Actual")</f>
        <v>29.823437499999997</v>
      </c>
      <c r="F858" s="22">
        <f>AVERAGEIFS(F$3:F856,$A$3:$A856,"&gt;="&amp;Summary!$D$8-90,$H$3:$H856,"Actual")</f>
        <v>5.8283984374999989</v>
      </c>
      <c r="G858" s="22">
        <f>AVERAGEIFS(G$3:G856,$A$3:$A856,"&gt;="&amp;Summary!$D$8-90,$H$3:$H856,"Actual")</f>
        <v>1.7645</v>
      </c>
      <c r="H858" s="8" t="s">
        <v>87</v>
      </c>
      <c r="I858" t="str">
        <f t="shared" si="88"/>
        <v>Thu</v>
      </c>
      <c r="J858" s="52"/>
      <c r="M858" s="51"/>
      <c r="O858" s="51"/>
    </row>
    <row r="859" spans="1:15">
      <c r="A859" s="12">
        <f t="shared" si="87"/>
        <v>43826</v>
      </c>
      <c r="B859">
        <f t="shared" si="85"/>
        <v>12</v>
      </c>
      <c r="C859">
        <f t="shared" si="86"/>
        <v>2019</v>
      </c>
      <c r="D859" s="22">
        <f>AVERAGEIFS(D$3:D857,$A$3:$A857,"&gt;="&amp;Summary!$D$8-90,$H$3:$H857,"Actual")</f>
        <v>14.602265625000001</v>
      </c>
      <c r="E859" s="22">
        <f>AVERAGEIFS(E$3:E857,$A$3:$A857,"&gt;="&amp;Summary!$D$8-90,$H$3:$H857,"Actual")</f>
        <v>29.823437499999997</v>
      </c>
      <c r="F859" s="22">
        <f>AVERAGEIFS(F$3:F857,$A$3:$A857,"&gt;="&amp;Summary!$D$8-90,$H$3:$H857,"Actual")</f>
        <v>5.8283984374999989</v>
      </c>
      <c r="G859" s="22">
        <f>AVERAGEIFS(G$3:G857,$A$3:$A857,"&gt;="&amp;Summary!$D$8-90,$H$3:$H857,"Actual")</f>
        <v>1.7645</v>
      </c>
      <c r="H859" s="8" t="s">
        <v>87</v>
      </c>
      <c r="I859" t="str">
        <f t="shared" si="88"/>
        <v>Fri</v>
      </c>
      <c r="J859" s="49"/>
      <c r="K859" s="49"/>
      <c r="L859" s="48"/>
      <c r="M859" s="48"/>
      <c r="N859" s="48"/>
      <c r="O859" s="48"/>
    </row>
    <row r="860" spans="1:15">
      <c r="A860" s="12">
        <f t="shared" si="87"/>
        <v>43827</v>
      </c>
      <c r="B860">
        <f t="shared" ref="B860:B923" si="89">MONTH(A860)</f>
        <v>12</v>
      </c>
      <c r="C860">
        <f t="shared" ref="C860:C923" si="90">YEAR(A860)</f>
        <v>2019</v>
      </c>
      <c r="D860" s="22">
        <f>AVERAGEIFS(D$3:D858,$A$3:$A858,"&gt;="&amp;Summary!$D$8-90,$H$3:$H858,"Actual")</f>
        <v>14.602265625000001</v>
      </c>
      <c r="E860" s="22">
        <f>AVERAGEIFS(E$3:E858,$A$3:$A858,"&gt;="&amp;Summary!$D$8-90,$H$3:$H858,"Actual")</f>
        <v>29.823437499999997</v>
      </c>
      <c r="F860" s="22">
        <f>AVERAGEIFS(F$3:F858,$A$3:$A858,"&gt;="&amp;Summary!$D$8-90,$H$3:$H858,"Actual")</f>
        <v>5.8283984374999989</v>
      </c>
      <c r="G860" s="22">
        <f>AVERAGEIFS(G$3:G858,$A$3:$A858,"&gt;="&amp;Summary!$D$8-90,$H$3:$H858,"Actual")</f>
        <v>1.7645</v>
      </c>
      <c r="H860" s="8" t="s">
        <v>87</v>
      </c>
      <c r="I860" t="str">
        <f t="shared" si="88"/>
        <v>Sat</v>
      </c>
      <c r="J860" s="52"/>
      <c r="M860" s="51"/>
      <c r="O860" s="51"/>
    </row>
    <row r="861" spans="1:15">
      <c r="A861" s="12">
        <f t="shared" si="87"/>
        <v>43828</v>
      </c>
      <c r="B861">
        <f t="shared" si="89"/>
        <v>12</v>
      </c>
      <c r="C861">
        <f t="shared" si="90"/>
        <v>2019</v>
      </c>
      <c r="D861" s="22">
        <f>AVERAGEIFS(D$3:D859,$A$3:$A859,"&gt;="&amp;Summary!$D$8-90,$H$3:$H859,"Actual")</f>
        <v>14.602265625000001</v>
      </c>
      <c r="E861" s="22">
        <f>AVERAGEIFS(E$3:E859,$A$3:$A859,"&gt;="&amp;Summary!$D$8-90,$H$3:$H859,"Actual")</f>
        <v>29.823437499999997</v>
      </c>
      <c r="F861" s="22">
        <f>AVERAGEIFS(F$3:F859,$A$3:$A859,"&gt;="&amp;Summary!$D$8-90,$H$3:$H859,"Actual")</f>
        <v>5.8283984374999989</v>
      </c>
      <c r="G861" s="22">
        <f>AVERAGEIFS(G$3:G859,$A$3:$A859,"&gt;="&amp;Summary!$D$8-90,$H$3:$H859,"Actual")</f>
        <v>1.7645</v>
      </c>
      <c r="H861" s="8" t="s">
        <v>87</v>
      </c>
      <c r="I861" t="str">
        <f t="shared" si="88"/>
        <v>Sun</v>
      </c>
      <c r="J861" s="49"/>
      <c r="K861" s="49"/>
      <c r="L861" s="48"/>
      <c r="M861" s="48"/>
      <c r="N861" s="48"/>
      <c r="O861" s="48"/>
    </row>
    <row r="862" spans="1:15">
      <c r="A862" s="12">
        <f t="shared" si="87"/>
        <v>43829</v>
      </c>
      <c r="B862">
        <f t="shared" si="89"/>
        <v>12</v>
      </c>
      <c r="C862">
        <f t="shared" si="90"/>
        <v>2019</v>
      </c>
      <c r="D862" s="22">
        <f>AVERAGEIFS(D$3:D860,$A$3:$A860,"&gt;="&amp;Summary!$D$8-90,$H$3:$H860,"Actual")</f>
        <v>14.602265625000001</v>
      </c>
      <c r="E862" s="22">
        <f>AVERAGEIFS(E$3:E860,$A$3:$A860,"&gt;="&amp;Summary!$D$8-90,$H$3:$H860,"Actual")</f>
        <v>29.823437499999997</v>
      </c>
      <c r="F862" s="22">
        <f>AVERAGEIFS(F$3:F860,$A$3:$A860,"&gt;="&amp;Summary!$D$8-90,$H$3:$H860,"Actual")</f>
        <v>5.8283984374999989</v>
      </c>
      <c r="G862" s="22">
        <f>AVERAGEIFS(G$3:G860,$A$3:$A860,"&gt;="&amp;Summary!$D$8-90,$H$3:$H860,"Actual")</f>
        <v>1.7645</v>
      </c>
      <c r="H862" s="8" t="s">
        <v>87</v>
      </c>
      <c r="I862" t="str">
        <f t="shared" si="88"/>
        <v>Mon</v>
      </c>
      <c r="J862" s="52"/>
      <c r="M862" s="51"/>
      <c r="O862" s="51"/>
    </row>
    <row r="863" spans="1:15">
      <c r="A863" s="12">
        <f t="shared" si="87"/>
        <v>43830</v>
      </c>
      <c r="B863">
        <f t="shared" si="89"/>
        <v>12</v>
      </c>
      <c r="C863">
        <f t="shared" si="90"/>
        <v>2019</v>
      </c>
      <c r="D863" s="22">
        <f>AVERAGEIFS(D$3:D861,$A$3:$A861,"&gt;="&amp;Summary!$D$8-90,$H$3:$H861,"Actual")</f>
        <v>14.602265625000001</v>
      </c>
      <c r="E863" s="22">
        <f>AVERAGEIFS(E$3:E861,$A$3:$A861,"&gt;="&amp;Summary!$D$8-90,$H$3:$H861,"Actual")</f>
        <v>29.823437499999997</v>
      </c>
      <c r="F863" s="22">
        <f>AVERAGEIFS(F$3:F861,$A$3:$A861,"&gt;="&amp;Summary!$D$8-90,$H$3:$H861,"Actual")</f>
        <v>5.8283984374999989</v>
      </c>
      <c r="G863" s="22">
        <f>AVERAGEIFS(G$3:G861,$A$3:$A861,"&gt;="&amp;Summary!$D$8-90,$H$3:$H861,"Actual")</f>
        <v>1.7645</v>
      </c>
      <c r="H863" s="8" t="s">
        <v>87</v>
      </c>
      <c r="I863" t="str">
        <f t="shared" si="88"/>
        <v>Tue</v>
      </c>
      <c r="J863" s="49"/>
      <c r="K863" s="49"/>
      <c r="L863" s="48"/>
      <c r="M863" s="48"/>
      <c r="N863" s="48"/>
      <c r="O863" s="48"/>
    </row>
    <row r="864" spans="1:15">
      <c r="A864" s="12">
        <f t="shared" si="87"/>
        <v>43831</v>
      </c>
      <c r="B864">
        <f t="shared" si="89"/>
        <v>1</v>
      </c>
      <c r="C864">
        <f t="shared" si="90"/>
        <v>2020</v>
      </c>
      <c r="D864" s="22">
        <f>AVERAGEIFS(D$3:D862,$A$3:$A862,"&gt;="&amp;Summary!$D$8-90,$H$3:$H862,"Actual")</f>
        <v>14.602265625000001</v>
      </c>
      <c r="E864" s="22">
        <f>AVERAGEIFS(E$3:E862,$A$3:$A862,"&gt;="&amp;Summary!$D$8-90,$H$3:$H862,"Actual")</f>
        <v>29.823437499999997</v>
      </c>
      <c r="F864" s="22">
        <f>AVERAGEIFS(F$3:F862,$A$3:$A862,"&gt;="&amp;Summary!$D$8-90,$H$3:$H862,"Actual")</f>
        <v>5.8283984374999989</v>
      </c>
      <c r="G864" s="22">
        <f>AVERAGEIFS(G$3:G862,$A$3:$A862,"&gt;="&amp;Summary!$D$8-90,$H$3:$H862,"Actual")</f>
        <v>1.7645</v>
      </c>
      <c r="H864" s="8" t="s">
        <v>87</v>
      </c>
      <c r="I864" t="str">
        <f t="shared" si="88"/>
        <v>Wed</v>
      </c>
      <c r="J864" s="52"/>
      <c r="M864" s="51"/>
      <c r="O864" s="51"/>
    </row>
    <row r="865" spans="1:15">
      <c r="A865" s="12">
        <f t="shared" si="87"/>
        <v>43832</v>
      </c>
      <c r="B865">
        <f t="shared" si="89"/>
        <v>1</v>
      </c>
      <c r="C865">
        <f t="shared" si="90"/>
        <v>2020</v>
      </c>
      <c r="D865" s="22">
        <f>AVERAGEIFS(D$3:D863,$A$3:$A863,"&gt;="&amp;Summary!$D$8-90,$H$3:$H863,"Actual")</f>
        <v>14.602265625000001</v>
      </c>
      <c r="E865" s="22">
        <f>AVERAGEIFS(E$3:E863,$A$3:$A863,"&gt;="&amp;Summary!$D$8-90,$H$3:$H863,"Actual")</f>
        <v>29.823437499999997</v>
      </c>
      <c r="F865" s="22">
        <f>AVERAGEIFS(F$3:F863,$A$3:$A863,"&gt;="&amp;Summary!$D$8-90,$H$3:$H863,"Actual")</f>
        <v>5.8283984374999989</v>
      </c>
      <c r="G865" s="22">
        <f>AVERAGEIFS(G$3:G863,$A$3:$A863,"&gt;="&amp;Summary!$D$8-90,$H$3:$H863,"Actual")</f>
        <v>1.7645</v>
      </c>
      <c r="H865" s="8" t="s">
        <v>87</v>
      </c>
      <c r="I865" t="str">
        <f t="shared" si="88"/>
        <v>Thu</v>
      </c>
      <c r="J865" s="49"/>
      <c r="K865" s="49"/>
      <c r="L865" s="48"/>
      <c r="M865" s="48"/>
      <c r="N865" s="48"/>
      <c r="O865" s="48"/>
    </row>
    <row r="866" spans="1:15">
      <c r="A866" s="12">
        <f t="shared" si="87"/>
        <v>43833</v>
      </c>
      <c r="B866">
        <f t="shared" si="89"/>
        <v>1</v>
      </c>
      <c r="C866">
        <f t="shared" si="90"/>
        <v>2020</v>
      </c>
      <c r="D866" s="22">
        <f>AVERAGEIFS(D$3:D864,$A$3:$A864,"&gt;="&amp;Summary!$D$8-90,$H$3:$H864,"Actual")</f>
        <v>14.602265625000001</v>
      </c>
      <c r="E866" s="22">
        <f>AVERAGEIFS(E$3:E864,$A$3:$A864,"&gt;="&amp;Summary!$D$8-90,$H$3:$H864,"Actual")</f>
        <v>29.823437499999997</v>
      </c>
      <c r="F866" s="22">
        <f>AVERAGEIFS(F$3:F864,$A$3:$A864,"&gt;="&amp;Summary!$D$8-90,$H$3:$H864,"Actual")</f>
        <v>5.8283984374999989</v>
      </c>
      <c r="G866" s="22">
        <f>AVERAGEIFS(G$3:G864,$A$3:$A864,"&gt;="&amp;Summary!$D$8-90,$H$3:$H864,"Actual")</f>
        <v>1.7645</v>
      </c>
      <c r="H866" s="8" t="s">
        <v>87</v>
      </c>
      <c r="I866" t="str">
        <f t="shared" si="88"/>
        <v>Fri</v>
      </c>
      <c r="J866" s="52"/>
      <c r="M866" s="51"/>
      <c r="O866" s="51"/>
    </row>
    <row r="867" spans="1:15">
      <c r="A867" s="12">
        <f t="shared" si="87"/>
        <v>43834</v>
      </c>
      <c r="B867">
        <f t="shared" si="89"/>
        <v>1</v>
      </c>
      <c r="C867">
        <f t="shared" si="90"/>
        <v>2020</v>
      </c>
      <c r="D867" s="22">
        <f>AVERAGEIFS(D$3:D865,$A$3:$A865,"&gt;="&amp;Summary!$D$8-90,$H$3:$H865,"Actual")</f>
        <v>14.602265625000001</v>
      </c>
      <c r="E867" s="22">
        <f>AVERAGEIFS(E$3:E865,$A$3:$A865,"&gt;="&amp;Summary!$D$8-90,$H$3:$H865,"Actual")</f>
        <v>29.823437499999997</v>
      </c>
      <c r="F867" s="22">
        <f>AVERAGEIFS(F$3:F865,$A$3:$A865,"&gt;="&amp;Summary!$D$8-90,$H$3:$H865,"Actual")</f>
        <v>5.8283984374999989</v>
      </c>
      <c r="G867" s="22">
        <f>AVERAGEIFS(G$3:G865,$A$3:$A865,"&gt;="&amp;Summary!$D$8-90,$H$3:$H865,"Actual")</f>
        <v>1.7645</v>
      </c>
      <c r="H867" s="8" t="s">
        <v>87</v>
      </c>
      <c r="I867" t="str">
        <f t="shared" si="88"/>
        <v>Sat</v>
      </c>
      <c r="J867" s="49"/>
      <c r="K867" s="49"/>
      <c r="L867" s="48"/>
      <c r="M867" s="48"/>
      <c r="N867" s="48"/>
      <c r="O867" s="48"/>
    </row>
    <row r="868" spans="1:15">
      <c r="A868" s="12">
        <f t="shared" si="87"/>
        <v>43835</v>
      </c>
      <c r="B868">
        <f t="shared" si="89"/>
        <v>1</v>
      </c>
      <c r="C868">
        <f t="shared" si="90"/>
        <v>2020</v>
      </c>
      <c r="D868" s="22">
        <f>AVERAGEIFS(D$3:D866,$A$3:$A866,"&gt;="&amp;Summary!$D$8-90,$H$3:$H866,"Actual")</f>
        <v>14.602265625000001</v>
      </c>
      <c r="E868" s="22">
        <f>AVERAGEIFS(E$3:E866,$A$3:$A866,"&gt;="&amp;Summary!$D$8-90,$H$3:$H866,"Actual")</f>
        <v>29.823437499999997</v>
      </c>
      <c r="F868" s="22">
        <f>AVERAGEIFS(F$3:F866,$A$3:$A866,"&gt;="&amp;Summary!$D$8-90,$H$3:$H866,"Actual")</f>
        <v>5.8283984374999989</v>
      </c>
      <c r="G868" s="22">
        <f>AVERAGEIFS(G$3:G866,$A$3:$A866,"&gt;="&amp;Summary!$D$8-90,$H$3:$H866,"Actual")</f>
        <v>1.7645</v>
      </c>
      <c r="H868" s="8" t="s">
        <v>87</v>
      </c>
      <c r="I868" t="str">
        <f t="shared" si="88"/>
        <v>Sun</v>
      </c>
      <c r="J868" s="52"/>
      <c r="M868" s="51"/>
      <c r="O868" s="51"/>
    </row>
    <row r="869" spans="1:15">
      <c r="A869" s="12">
        <f t="shared" si="87"/>
        <v>43836</v>
      </c>
      <c r="B869">
        <f t="shared" si="89"/>
        <v>1</v>
      </c>
      <c r="C869">
        <f t="shared" si="90"/>
        <v>2020</v>
      </c>
      <c r="D869" s="22">
        <f>AVERAGEIFS(D$3:D867,$A$3:$A867,"&gt;="&amp;Summary!$D$8-90,$H$3:$H867,"Actual")</f>
        <v>14.602265625000001</v>
      </c>
      <c r="E869" s="22">
        <f>AVERAGEIFS(E$3:E867,$A$3:$A867,"&gt;="&amp;Summary!$D$8-90,$H$3:$H867,"Actual")</f>
        <v>29.823437499999997</v>
      </c>
      <c r="F869" s="22">
        <f>AVERAGEIFS(F$3:F867,$A$3:$A867,"&gt;="&amp;Summary!$D$8-90,$H$3:$H867,"Actual")</f>
        <v>5.8283984374999989</v>
      </c>
      <c r="G869" s="22">
        <f>AVERAGEIFS(G$3:G867,$A$3:$A867,"&gt;="&amp;Summary!$D$8-90,$H$3:$H867,"Actual")</f>
        <v>1.7645</v>
      </c>
      <c r="H869" s="8" t="s">
        <v>87</v>
      </c>
      <c r="I869" t="str">
        <f t="shared" si="88"/>
        <v>Mon</v>
      </c>
      <c r="J869" s="49"/>
      <c r="K869" s="49"/>
      <c r="L869" s="48"/>
      <c r="M869" s="48"/>
      <c r="N869" s="48"/>
      <c r="O869" s="48"/>
    </row>
    <row r="870" spans="1:15">
      <c r="A870" s="12">
        <f t="shared" si="87"/>
        <v>43837</v>
      </c>
      <c r="B870">
        <f t="shared" si="89"/>
        <v>1</v>
      </c>
      <c r="C870">
        <f t="shared" si="90"/>
        <v>2020</v>
      </c>
      <c r="D870" s="22">
        <f>AVERAGEIFS(D$3:D868,$A$3:$A868,"&gt;="&amp;Summary!$D$8-90,$H$3:$H868,"Actual")</f>
        <v>14.602265625000001</v>
      </c>
      <c r="E870" s="22">
        <f>AVERAGEIFS(E$3:E868,$A$3:$A868,"&gt;="&amp;Summary!$D$8-90,$H$3:$H868,"Actual")</f>
        <v>29.823437499999997</v>
      </c>
      <c r="F870" s="22">
        <f>AVERAGEIFS(F$3:F868,$A$3:$A868,"&gt;="&amp;Summary!$D$8-90,$H$3:$H868,"Actual")</f>
        <v>5.8283984374999989</v>
      </c>
      <c r="G870" s="22">
        <f>AVERAGEIFS(G$3:G868,$A$3:$A868,"&gt;="&amp;Summary!$D$8-90,$H$3:$H868,"Actual")</f>
        <v>1.7645</v>
      </c>
      <c r="H870" s="8" t="s">
        <v>87</v>
      </c>
      <c r="I870" t="str">
        <f t="shared" si="88"/>
        <v>Tue</v>
      </c>
      <c r="J870" s="52"/>
      <c r="M870" s="51"/>
      <c r="O870" s="51"/>
    </row>
    <row r="871" spans="1:15">
      <c r="A871" s="12">
        <f t="shared" si="87"/>
        <v>43838</v>
      </c>
      <c r="B871">
        <f t="shared" si="89"/>
        <v>1</v>
      </c>
      <c r="C871">
        <f t="shared" si="90"/>
        <v>2020</v>
      </c>
      <c r="D871" s="22">
        <f>AVERAGEIFS(D$3:D869,$A$3:$A869,"&gt;="&amp;Summary!$D$8-90,$H$3:$H869,"Actual")</f>
        <v>14.602265625000001</v>
      </c>
      <c r="E871" s="22">
        <f>AVERAGEIFS(E$3:E869,$A$3:$A869,"&gt;="&amp;Summary!$D$8-90,$H$3:$H869,"Actual")</f>
        <v>29.823437499999997</v>
      </c>
      <c r="F871" s="22">
        <f>AVERAGEIFS(F$3:F869,$A$3:$A869,"&gt;="&amp;Summary!$D$8-90,$H$3:$H869,"Actual")</f>
        <v>5.8283984374999989</v>
      </c>
      <c r="G871" s="22">
        <f>AVERAGEIFS(G$3:G869,$A$3:$A869,"&gt;="&amp;Summary!$D$8-90,$H$3:$H869,"Actual")</f>
        <v>1.7645</v>
      </c>
      <c r="H871" s="8" t="s">
        <v>87</v>
      </c>
      <c r="I871" t="str">
        <f t="shared" si="88"/>
        <v>Wed</v>
      </c>
      <c r="J871" s="49"/>
      <c r="K871" s="49"/>
      <c r="L871" s="48"/>
      <c r="M871" s="48"/>
      <c r="N871" s="48"/>
      <c r="O871" s="48"/>
    </row>
    <row r="872" spans="1:15">
      <c r="A872" s="12">
        <f t="shared" si="87"/>
        <v>43839</v>
      </c>
      <c r="B872">
        <f t="shared" si="89"/>
        <v>1</v>
      </c>
      <c r="C872">
        <f t="shared" si="90"/>
        <v>2020</v>
      </c>
      <c r="D872" s="22">
        <f>AVERAGEIFS(D$3:D870,$A$3:$A870,"&gt;="&amp;Summary!$D$8-90,$H$3:$H870,"Actual")</f>
        <v>14.602265625000001</v>
      </c>
      <c r="E872" s="22">
        <f>AVERAGEIFS(E$3:E870,$A$3:$A870,"&gt;="&amp;Summary!$D$8-90,$H$3:$H870,"Actual")</f>
        <v>29.823437499999997</v>
      </c>
      <c r="F872" s="22">
        <f>AVERAGEIFS(F$3:F870,$A$3:$A870,"&gt;="&amp;Summary!$D$8-90,$H$3:$H870,"Actual")</f>
        <v>5.8283984374999989</v>
      </c>
      <c r="G872" s="22">
        <f>AVERAGEIFS(G$3:G870,$A$3:$A870,"&gt;="&amp;Summary!$D$8-90,$H$3:$H870,"Actual")</f>
        <v>1.7645</v>
      </c>
      <c r="H872" s="8" t="s">
        <v>87</v>
      </c>
      <c r="I872" t="str">
        <f t="shared" si="88"/>
        <v>Thu</v>
      </c>
      <c r="J872" s="52"/>
      <c r="M872" s="51"/>
      <c r="O872" s="51"/>
    </row>
    <row r="873" spans="1:15">
      <c r="A873" s="12">
        <f t="shared" si="87"/>
        <v>43840</v>
      </c>
      <c r="B873">
        <f t="shared" si="89"/>
        <v>1</v>
      </c>
      <c r="C873">
        <f t="shared" si="90"/>
        <v>2020</v>
      </c>
      <c r="D873" s="22">
        <f>AVERAGEIFS(D$3:D871,$A$3:$A871,"&gt;="&amp;Summary!$D$8-90,$H$3:$H871,"Actual")</f>
        <v>14.602265625000001</v>
      </c>
      <c r="E873" s="22">
        <f>AVERAGEIFS(E$3:E871,$A$3:$A871,"&gt;="&amp;Summary!$D$8-90,$H$3:$H871,"Actual")</f>
        <v>29.823437499999997</v>
      </c>
      <c r="F873" s="22">
        <f>AVERAGEIFS(F$3:F871,$A$3:$A871,"&gt;="&amp;Summary!$D$8-90,$H$3:$H871,"Actual")</f>
        <v>5.8283984374999989</v>
      </c>
      <c r="G873" s="22">
        <f>AVERAGEIFS(G$3:G871,$A$3:$A871,"&gt;="&amp;Summary!$D$8-90,$H$3:$H871,"Actual")</f>
        <v>1.7645</v>
      </c>
      <c r="H873" s="8" t="s">
        <v>87</v>
      </c>
      <c r="I873" t="str">
        <f t="shared" si="88"/>
        <v>Fri</v>
      </c>
      <c r="J873" s="49"/>
      <c r="K873" s="49"/>
      <c r="L873" s="48"/>
      <c r="M873" s="48"/>
      <c r="N873" s="48"/>
      <c r="O873" s="48"/>
    </row>
    <row r="874" spans="1:15">
      <c r="A874" s="12">
        <f t="shared" si="87"/>
        <v>43841</v>
      </c>
      <c r="B874">
        <f t="shared" si="89"/>
        <v>1</v>
      </c>
      <c r="C874">
        <f t="shared" si="90"/>
        <v>2020</v>
      </c>
      <c r="D874" s="22">
        <f>AVERAGEIFS(D$3:D872,$A$3:$A872,"&gt;="&amp;Summary!$D$8-90,$H$3:$H872,"Actual")</f>
        <v>14.602265625000001</v>
      </c>
      <c r="E874" s="22">
        <f>AVERAGEIFS(E$3:E872,$A$3:$A872,"&gt;="&amp;Summary!$D$8-90,$H$3:$H872,"Actual")</f>
        <v>29.823437499999997</v>
      </c>
      <c r="F874" s="22">
        <f>AVERAGEIFS(F$3:F872,$A$3:$A872,"&gt;="&amp;Summary!$D$8-90,$H$3:$H872,"Actual")</f>
        <v>5.8283984374999989</v>
      </c>
      <c r="G874" s="22">
        <f>AVERAGEIFS(G$3:G872,$A$3:$A872,"&gt;="&amp;Summary!$D$8-90,$H$3:$H872,"Actual")</f>
        <v>1.7645</v>
      </c>
      <c r="H874" s="8" t="s">
        <v>87</v>
      </c>
      <c r="I874" t="str">
        <f t="shared" si="88"/>
        <v>Sat</v>
      </c>
      <c r="J874" s="52"/>
      <c r="M874" s="51"/>
      <c r="O874" s="51"/>
    </row>
    <row r="875" spans="1:15">
      <c r="A875" s="12">
        <f t="shared" si="87"/>
        <v>43842</v>
      </c>
      <c r="B875">
        <f t="shared" si="89"/>
        <v>1</v>
      </c>
      <c r="C875">
        <f t="shared" si="90"/>
        <v>2020</v>
      </c>
      <c r="D875" s="22">
        <f>AVERAGEIFS(D$3:D873,$A$3:$A873,"&gt;="&amp;Summary!$D$8-90,$H$3:$H873,"Actual")</f>
        <v>14.602265625000001</v>
      </c>
      <c r="E875" s="22">
        <f>AVERAGEIFS(E$3:E873,$A$3:$A873,"&gt;="&amp;Summary!$D$8-90,$H$3:$H873,"Actual")</f>
        <v>29.823437499999997</v>
      </c>
      <c r="F875" s="22">
        <f>AVERAGEIFS(F$3:F873,$A$3:$A873,"&gt;="&amp;Summary!$D$8-90,$H$3:$H873,"Actual")</f>
        <v>5.8283984374999989</v>
      </c>
      <c r="G875" s="22">
        <f>AVERAGEIFS(G$3:G873,$A$3:$A873,"&gt;="&amp;Summary!$D$8-90,$H$3:$H873,"Actual")</f>
        <v>1.7645</v>
      </c>
      <c r="H875" s="8" t="s">
        <v>87</v>
      </c>
      <c r="I875" t="str">
        <f t="shared" si="88"/>
        <v>Sun</v>
      </c>
      <c r="J875" s="49"/>
      <c r="K875" s="49"/>
      <c r="L875" s="48"/>
      <c r="M875" s="48"/>
      <c r="N875" s="48"/>
      <c r="O875" s="48"/>
    </row>
    <row r="876" spans="1:15">
      <c r="A876" s="12">
        <f t="shared" si="87"/>
        <v>43843</v>
      </c>
      <c r="B876">
        <f t="shared" si="89"/>
        <v>1</v>
      </c>
      <c r="C876">
        <f t="shared" si="90"/>
        <v>2020</v>
      </c>
      <c r="D876" s="22">
        <f>AVERAGEIFS(D$3:D874,$A$3:$A874,"&gt;="&amp;Summary!$D$8-90,$H$3:$H874,"Actual")</f>
        <v>14.602265625000001</v>
      </c>
      <c r="E876" s="22">
        <f>AVERAGEIFS(E$3:E874,$A$3:$A874,"&gt;="&amp;Summary!$D$8-90,$H$3:$H874,"Actual")</f>
        <v>29.823437499999997</v>
      </c>
      <c r="F876" s="22">
        <f>AVERAGEIFS(F$3:F874,$A$3:$A874,"&gt;="&amp;Summary!$D$8-90,$H$3:$H874,"Actual")</f>
        <v>5.8283984374999989</v>
      </c>
      <c r="G876" s="22">
        <f>AVERAGEIFS(G$3:G874,$A$3:$A874,"&gt;="&amp;Summary!$D$8-90,$H$3:$H874,"Actual")</f>
        <v>1.7645</v>
      </c>
      <c r="H876" s="8" t="s">
        <v>87</v>
      </c>
      <c r="I876" t="str">
        <f t="shared" si="88"/>
        <v>Mon</v>
      </c>
      <c r="J876" s="52"/>
      <c r="M876" s="51"/>
      <c r="O876" s="51"/>
    </row>
    <row r="877" spans="1:15">
      <c r="A877" s="12">
        <f t="shared" si="87"/>
        <v>43844</v>
      </c>
      <c r="B877">
        <f t="shared" si="89"/>
        <v>1</v>
      </c>
      <c r="C877">
        <f t="shared" si="90"/>
        <v>2020</v>
      </c>
      <c r="D877" s="22">
        <f>AVERAGEIFS(D$3:D875,$A$3:$A875,"&gt;="&amp;Summary!$D$8-90,$H$3:$H875,"Actual")</f>
        <v>14.602265625000001</v>
      </c>
      <c r="E877" s="22">
        <f>AVERAGEIFS(E$3:E875,$A$3:$A875,"&gt;="&amp;Summary!$D$8-90,$H$3:$H875,"Actual")</f>
        <v>29.823437499999997</v>
      </c>
      <c r="F877" s="22">
        <f>AVERAGEIFS(F$3:F875,$A$3:$A875,"&gt;="&amp;Summary!$D$8-90,$H$3:$H875,"Actual")</f>
        <v>5.8283984374999989</v>
      </c>
      <c r="G877" s="22">
        <f>AVERAGEIFS(G$3:G875,$A$3:$A875,"&gt;="&amp;Summary!$D$8-90,$H$3:$H875,"Actual")</f>
        <v>1.7645</v>
      </c>
      <c r="H877" s="8" t="s">
        <v>87</v>
      </c>
      <c r="I877" t="str">
        <f t="shared" si="88"/>
        <v>Tue</v>
      </c>
      <c r="J877" s="49"/>
      <c r="K877" s="49"/>
      <c r="L877" s="48"/>
      <c r="M877" s="48"/>
      <c r="N877" s="48"/>
      <c r="O877" s="48"/>
    </row>
    <row r="878" spans="1:15">
      <c r="A878" s="12">
        <f t="shared" si="87"/>
        <v>43845</v>
      </c>
      <c r="B878">
        <f t="shared" si="89"/>
        <v>1</v>
      </c>
      <c r="C878">
        <f t="shared" si="90"/>
        <v>2020</v>
      </c>
      <c r="D878" s="22">
        <f>AVERAGEIFS(D$3:D876,$A$3:$A876,"&gt;="&amp;Summary!$D$8-90,$H$3:$H876,"Actual")</f>
        <v>14.602265625000001</v>
      </c>
      <c r="E878" s="22">
        <f>AVERAGEIFS(E$3:E876,$A$3:$A876,"&gt;="&amp;Summary!$D$8-90,$H$3:$H876,"Actual")</f>
        <v>29.823437499999997</v>
      </c>
      <c r="F878" s="22">
        <f>AVERAGEIFS(F$3:F876,$A$3:$A876,"&gt;="&amp;Summary!$D$8-90,$H$3:$H876,"Actual")</f>
        <v>5.8283984374999989</v>
      </c>
      <c r="G878" s="22">
        <f>AVERAGEIFS(G$3:G876,$A$3:$A876,"&gt;="&amp;Summary!$D$8-90,$H$3:$H876,"Actual")</f>
        <v>1.7645</v>
      </c>
      <c r="H878" s="8" t="s">
        <v>87</v>
      </c>
      <c r="I878" t="str">
        <f t="shared" si="88"/>
        <v>Wed</v>
      </c>
      <c r="J878" s="52"/>
      <c r="M878" s="51"/>
      <c r="O878" s="51"/>
    </row>
    <row r="879" spans="1:15">
      <c r="A879" s="12">
        <f t="shared" si="87"/>
        <v>43846</v>
      </c>
      <c r="B879">
        <f t="shared" si="89"/>
        <v>1</v>
      </c>
      <c r="C879">
        <f t="shared" si="90"/>
        <v>2020</v>
      </c>
      <c r="D879" s="22">
        <f>AVERAGEIFS(D$3:D877,$A$3:$A877,"&gt;="&amp;Summary!$D$8-90,$H$3:$H877,"Actual")</f>
        <v>14.602265625000001</v>
      </c>
      <c r="E879" s="22">
        <f>AVERAGEIFS(E$3:E877,$A$3:$A877,"&gt;="&amp;Summary!$D$8-90,$H$3:$H877,"Actual")</f>
        <v>29.823437499999997</v>
      </c>
      <c r="F879" s="22">
        <f>AVERAGEIFS(F$3:F877,$A$3:$A877,"&gt;="&amp;Summary!$D$8-90,$H$3:$H877,"Actual")</f>
        <v>5.8283984374999989</v>
      </c>
      <c r="G879" s="22">
        <f>AVERAGEIFS(G$3:G877,$A$3:$A877,"&gt;="&amp;Summary!$D$8-90,$H$3:$H877,"Actual")</f>
        <v>1.7645</v>
      </c>
      <c r="H879" s="8" t="s">
        <v>87</v>
      </c>
      <c r="I879" t="str">
        <f t="shared" si="88"/>
        <v>Thu</v>
      </c>
      <c r="J879" s="49"/>
      <c r="K879" s="49"/>
      <c r="L879" s="48"/>
      <c r="M879" s="48"/>
      <c r="N879" s="48"/>
      <c r="O879" s="48"/>
    </row>
    <row r="880" spans="1:15">
      <c r="A880" s="12">
        <f t="shared" si="87"/>
        <v>43847</v>
      </c>
      <c r="B880">
        <f t="shared" si="89"/>
        <v>1</v>
      </c>
      <c r="C880">
        <f t="shared" si="90"/>
        <v>2020</v>
      </c>
      <c r="D880" s="22">
        <f>AVERAGEIFS(D$3:D878,$A$3:$A878,"&gt;="&amp;Summary!$D$8-90,$H$3:$H878,"Actual")</f>
        <v>14.602265625000001</v>
      </c>
      <c r="E880" s="22">
        <f>AVERAGEIFS(E$3:E878,$A$3:$A878,"&gt;="&amp;Summary!$D$8-90,$H$3:$H878,"Actual")</f>
        <v>29.823437499999997</v>
      </c>
      <c r="F880" s="22">
        <f>AVERAGEIFS(F$3:F878,$A$3:$A878,"&gt;="&amp;Summary!$D$8-90,$H$3:$H878,"Actual")</f>
        <v>5.8283984374999989</v>
      </c>
      <c r="G880" s="22">
        <f>AVERAGEIFS(G$3:G878,$A$3:$A878,"&gt;="&amp;Summary!$D$8-90,$H$3:$H878,"Actual")</f>
        <v>1.7645</v>
      </c>
      <c r="H880" s="8" t="s">
        <v>87</v>
      </c>
      <c r="I880" t="str">
        <f t="shared" si="88"/>
        <v>Fri</v>
      </c>
      <c r="J880" s="52"/>
      <c r="M880" s="51"/>
      <c r="O880" s="51"/>
    </row>
    <row r="881" spans="1:15">
      <c r="A881" s="12">
        <f t="shared" si="87"/>
        <v>43848</v>
      </c>
      <c r="B881">
        <f t="shared" si="89"/>
        <v>1</v>
      </c>
      <c r="C881">
        <f t="shared" si="90"/>
        <v>2020</v>
      </c>
      <c r="D881" s="22">
        <f>AVERAGEIFS(D$3:D879,$A$3:$A879,"&gt;="&amp;Summary!$D$8-90,$H$3:$H879,"Actual")</f>
        <v>14.602265625000001</v>
      </c>
      <c r="E881" s="22">
        <f>AVERAGEIFS(E$3:E879,$A$3:$A879,"&gt;="&amp;Summary!$D$8-90,$H$3:$H879,"Actual")</f>
        <v>29.823437499999997</v>
      </c>
      <c r="F881" s="22">
        <f>AVERAGEIFS(F$3:F879,$A$3:$A879,"&gt;="&amp;Summary!$D$8-90,$H$3:$H879,"Actual")</f>
        <v>5.8283984374999989</v>
      </c>
      <c r="G881" s="22">
        <f>AVERAGEIFS(G$3:G879,$A$3:$A879,"&gt;="&amp;Summary!$D$8-90,$H$3:$H879,"Actual")</f>
        <v>1.7645</v>
      </c>
      <c r="H881" s="8" t="s">
        <v>87</v>
      </c>
      <c r="I881" t="str">
        <f t="shared" si="88"/>
        <v>Sat</v>
      </c>
      <c r="J881" s="49"/>
      <c r="K881" s="49"/>
      <c r="L881" s="48"/>
      <c r="M881" s="48"/>
      <c r="N881" s="48"/>
      <c r="O881" s="48"/>
    </row>
    <row r="882" spans="1:15">
      <c r="A882" s="12">
        <f t="shared" si="87"/>
        <v>43849</v>
      </c>
      <c r="B882">
        <f t="shared" si="89"/>
        <v>1</v>
      </c>
      <c r="C882">
        <f t="shared" si="90"/>
        <v>2020</v>
      </c>
      <c r="D882" s="22">
        <f>AVERAGEIFS(D$3:D880,$A$3:$A880,"&gt;="&amp;Summary!$D$8-90,$H$3:$H880,"Actual")</f>
        <v>14.602265625000001</v>
      </c>
      <c r="E882" s="22">
        <f>AVERAGEIFS(E$3:E880,$A$3:$A880,"&gt;="&amp;Summary!$D$8-90,$H$3:$H880,"Actual")</f>
        <v>29.823437499999997</v>
      </c>
      <c r="F882" s="22">
        <f>AVERAGEIFS(F$3:F880,$A$3:$A880,"&gt;="&amp;Summary!$D$8-90,$H$3:$H880,"Actual")</f>
        <v>5.8283984374999989</v>
      </c>
      <c r="G882" s="22">
        <f>AVERAGEIFS(G$3:G880,$A$3:$A880,"&gt;="&amp;Summary!$D$8-90,$H$3:$H880,"Actual")</f>
        <v>1.7645</v>
      </c>
      <c r="H882" s="8" t="s">
        <v>87</v>
      </c>
      <c r="I882" t="str">
        <f t="shared" si="88"/>
        <v>Sun</v>
      </c>
      <c r="J882" s="52"/>
      <c r="M882" s="51"/>
      <c r="O882" s="51"/>
    </row>
    <row r="883" spans="1:15">
      <c r="A883" s="12">
        <f t="shared" ref="A883:A946" si="91">A882+1</f>
        <v>43850</v>
      </c>
      <c r="B883">
        <f t="shared" si="89"/>
        <v>1</v>
      </c>
      <c r="C883">
        <f t="shared" si="90"/>
        <v>2020</v>
      </c>
      <c r="D883" s="22">
        <f>AVERAGEIFS(D$3:D881,$A$3:$A881,"&gt;="&amp;Summary!$D$8-90,$H$3:$H881,"Actual")</f>
        <v>14.602265625000001</v>
      </c>
      <c r="E883" s="22">
        <f>AVERAGEIFS(E$3:E881,$A$3:$A881,"&gt;="&amp;Summary!$D$8-90,$H$3:$H881,"Actual")</f>
        <v>29.823437499999997</v>
      </c>
      <c r="F883" s="22">
        <f>AVERAGEIFS(F$3:F881,$A$3:$A881,"&gt;="&amp;Summary!$D$8-90,$H$3:$H881,"Actual")</f>
        <v>5.8283984374999989</v>
      </c>
      <c r="G883" s="22">
        <f>AVERAGEIFS(G$3:G881,$A$3:$A881,"&gt;="&amp;Summary!$D$8-90,$H$3:$H881,"Actual")</f>
        <v>1.7645</v>
      </c>
      <c r="H883" s="8" t="s">
        <v>87</v>
      </c>
      <c r="I883" t="str">
        <f t="shared" si="88"/>
        <v>Mon</v>
      </c>
      <c r="J883" s="49"/>
      <c r="K883" s="49"/>
      <c r="L883" s="48"/>
      <c r="M883" s="48"/>
      <c r="N883" s="48"/>
      <c r="O883" s="48"/>
    </row>
    <row r="884" spans="1:15">
      <c r="A884" s="12">
        <f t="shared" si="91"/>
        <v>43851</v>
      </c>
      <c r="B884">
        <f t="shared" si="89"/>
        <v>1</v>
      </c>
      <c r="C884">
        <f t="shared" si="90"/>
        <v>2020</v>
      </c>
      <c r="D884" s="22">
        <f>AVERAGEIFS(D$3:D882,$A$3:$A882,"&gt;="&amp;Summary!$D$8-90,$H$3:$H882,"Actual")</f>
        <v>14.602265625000001</v>
      </c>
      <c r="E884" s="22">
        <f>AVERAGEIFS(E$3:E882,$A$3:$A882,"&gt;="&amp;Summary!$D$8-90,$H$3:$H882,"Actual")</f>
        <v>29.823437499999997</v>
      </c>
      <c r="F884" s="22">
        <f>AVERAGEIFS(F$3:F882,$A$3:$A882,"&gt;="&amp;Summary!$D$8-90,$H$3:$H882,"Actual")</f>
        <v>5.8283984374999989</v>
      </c>
      <c r="G884" s="22">
        <f>AVERAGEIFS(G$3:G882,$A$3:$A882,"&gt;="&amp;Summary!$D$8-90,$H$3:$H882,"Actual")</f>
        <v>1.7645</v>
      </c>
      <c r="H884" s="8" t="s">
        <v>87</v>
      </c>
      <c r="I884" t="str">
        <f t="shared" si="88"/>
        <v>Tue</v>
      </c>
      <c r="J884" s="52"/>
      <c r="M884" s="51"/>
      <c r="O884" s="51"/>
    </row>
    <row r="885" spans="1:15">
      <c r="A885" s="12">
        <f t="shared" si="91"/>
        <v>43852</v>
      </c>
      <c r="B885">
        <f t="shared" si="89"/>
        <v>1</v>
      </c>
      <c r="C885">
        <f t="shared" si="90"/>
        <v>2020</v>
      </c>
      <c r="D885" s="22">
        <f>AVERAGEIFS(D$3:D883,$A$3:$A883,"&gt;="&amp;Summary!$D$8-90,$H$3:$H883,"Actual")</f>
        <v>14.602265625000001</v>
      </c>
      <c r="E885" s="22">
        <f>AVERAGEIFS(E$3:E883,$A$3:$A883,"&gt;="&amp;Summary!$D$8-90,$H$3:$H883,"Actual")</f>
        <v>29.823437499999997</v>
      </c>
      <c r="F885" s="22">
        <f>AVERAGEIFS(F$3:F883,$A$3:$A883,"&gt;="&amp;Summary!$D$8-90,$H$3:$H883,"Actual")</f>
        <v>5.8283984374999989</v>
      </c>
      <c r="G885" s="22">
        <f>AVERAGEIFS(G$3:G883,$A$3:$A883,"&gt;="&amp;Summary!$D$8-90,$H$3:$H883,"Actual")</f>
        <v>1.7645</v>
      </c>
      <c r="H885" s="8" t="s">
        <v>87</v>
      </c>
      <c r="I885" t="str">
        <f t="shared" si="88"/>
        <v>Wed</v>
      </c>
      <c r="J885" s="49"/>
      <c r="K885" s="49"/>
      <c r="L885" s="48"/>
      <c r="M885" s="48"/>
      <c r="N885" s="48"/>
      <c r="O885" s="48"/>
    </row>
    <row r="886" spans="1:15">
      <c r="A886" s="12">
        <f t="shared" si="91"/>
        <v>43853</v>
      </c>
      <c r="B886">
        <f t="shared" si="89"/>
        <v>1</v>
      </c>
      <c r="C886">
        <f t="shared" si="90"/>
        <v>2020</v>
      </c>
      <c r="D886" s="22">
        <f>AVERAGEIFS(D$3:D884,$A$3:$A884,"&gt;="&amp;Summary!$D$8-90,$H$3:$H884,"Actual")</f>
        <v>14.602265625000001</v>
      </c>
      <c r="E886" s="22">
        <f>AVERAGEIFS(E$3:E884,$A$3:$A884,"&gt;="&amp;Summary!$D$8-90,$H$3:$H884,"Actual")</f>
        <v>29.823437499999997</v>
      </c>
      <c r="F886" s="22">
        <f>AVERAGEIFS(F$3:F884,$A$3:$A884,"&gt;="&amp;Summary!$D$8-90,$H$3:$H884,"Actual")</f>
        <v>5.8283984374999989</v>
      </c>
      <c r="G886" s="22">
        <f>AVERAGEIFS(G$3:G884,$A$3:$A884,"&gt;="&amp;Summary!$D$8-90,$H$3:$H884,"Actual")</f>
        <v>1.7645</v>
      </c>
      <c r="H886" s="8" t="s">
        <v>87</v>
      </c>
      <c r="I886" t="str">
        <f t="shared" si="88"/>
        <v>Thu</v>
      </c>
      <c r="J886" s="52"/>
      <c r="M886" s="51"/>
      <c r="O886" s="51"/>
    </row>
    <row r="887" spans="1:15">
      <c r="A887" s="12">
        <f t="shared" si="91"/>
        <v>43854</v>
      </c>
      <c r="B887">
        <f t="shared" si="89"/>
        <v>1</v>
      </c>
      <c r="C887">
        <f t="shared" si="90"/>
        <v>2020</v>
      </c>
      <c r="D887" s="22">
        <f>AVERAGEIFS(D$3:D885,$A$3:$A885,"&gt;="&amp;Summary!$D$8-90,$H$3:$H885,"Actual")</f>
        <v>14.602265625000001</v>
      </c>
      <c r="E887" s="22">
        <f>AVERAGEIFS(E$3:E885,$A$3:$A885,"&gt;="&amp;Summary!$D$8-90,$H$3:$H885,"Actual")</f>
        <v>29.823437499999997</v>
      </c>
      <c r="F887" s="22">
        <f>AVERAGEIFS(F$3:F885,$A$3:$A885,"&gt;="&amp;Summary!$D$8-90,$H$3:$H885,"Actual")</f>
        <v>5.8283984374999989</v>
      </c>
      <c r="G887" s="22">
        <f>AVERAGEIFS(G$3:G885,$A$3:$A885,"&gt;="&amp;Summary!$D$8-90,$H$3:$H885,"Actual")</f>
        <v>1.7645</v>
      </c>
      <c r="H887" s="8" t="s">
        <v>87</v>
      </c>
      <c r="I887" t="str">
        <f t="shared" si="88"/>
        <v>Fri</v>
      </c>
      <c r="J887" s="49"/>
      <c r="K887" s="49"/>
      <c r="L887" s="48"/>
      <c r="M887" s="48"/>
      <c r="N887" s="48"/>
      <c r="O887" s="48"/>
    </row>
    <row r="888" spans="1:15">
      <c r="A888" s="12">
        <f t="shared" si="91"/>
        <v>43855</v>
      </c>
      <c r="B888">
        <f t="shared" si="89"/>
        <v>1</v>
      </c>
      <c r="C888">
        <f t="shared" si="90"/>
        <v>2020</v>
      </c>
      <c r="D888" s="22">
        <f>AVERAGEIFS(D$3:D886,$A$3:$A886,"&gt;="&amp;Summary!$D$8-90,$H$3:$H886,"Actual")</f>
        <v>14.602265625000001</v>
      </c>
      <c r="E888" s="22">
        <f>AVERAGEIFS(E$3:E886,$A$3:$A886,"&gt;="&amp;Summary!$D$8-90,$H$3:$H886,"Actual")</f>
        <v>29.823437499999997</v>
      </c>
      <c r="F888" s="22">
        <f>AVERAGEIFS(F$3:F886,$A$3:$A886,"&gt;="&amp;Summary!$D$8-90,$H$3:$H886,"Actual")</f>
        <v>5.8283984374999989</v>
      </c>
      <c r="G888" s="22">
        <f>AVERAGEIFS(G$3:G886,$A$3:$A886,"&gt;="&amp;Summary!$D$8-90,$H$3:$H886,"Actual")</f>
        <v>1.7645</v>
      </c>
      <c r="H888" s="8" t="s">
        <v>87</v>
      </c>
      <c r="I888" t="str">
        <f t="shared" si="88"/>
        <v>Sat</v>
      </c>
      <c r="J888" s="52"/>
      <c r="M888" s="51"/>
      <c r="O888" s="51"/>
    </row>
    <row r="889" spans="1:15">
      <c r="A889" s="12">
        <f t="shared" si="91"/>
        <v>43856</v>
      </c>
      <c r="B889">
        <f t="shared" si="89"/>
        <v>1</v>
      </c>
      <c r="C889">
        <f t="shared" si="90"/>
        <v>2020</v>
      </c>
      <c r="D889" s="22">
        <f>AVERAGEIFS(D$3:D887,$A$3:$A887,"&gt;="&amp;Summary!$D$8-90,$H$3:$H887,"Actual")</f>
        <v>14.602265625000001</v>
      </c>
      <c r="E889" s="22">
        <f>AVERAGEIFS(E$3:E887,$A$3:$A887,"&gt;="&amp;Summary!$D$8-90,$H$3:$H887,"Actual")</f>
        <v>29.823437499999997</v>
      </c>
      <c r="F889" s="22">
        <f>AVERAGEIFS(F$3:F887,$A$3:$A887,"&gt;="&amp;Summary!$D$8-90,$H$3:$H887,"Actual")</f>
        <v>5.8283984374999989</v>
      </c>
      <c r="G889" s="22">
        <f>AVERAGEIFS(G$3:G887,$A$3:$A887,"&gt;="&amp;Summary!$D$8-90,$H$3:$H887,"Actual")</f>
        <v>1.7645</v>
      </c>
      <c r="H889" s="8" t="s">
        <v>87</v>
      </c>
      <c r="I889" t="str">
        <f t="shared" si="88"/>
        <v>Sun</v>
      </c>
      <c r="J889" s="49"/>
      <c r="K889" s="49"/>
      <c r="L889" s="48"/>
      <c r="M889" s="48"/>
      <c r="N889" s="48"/>
      <c r="O889" s="48"/>
    </row>
    <row r="890" spans="1:15">
      <c r="A890" s="12">
        <f t="shared" si="91"/>
        <v>43857</v>
      </c>
      <c r="B890">
        <f t="shared" si="89"/>
        <v>1</v>
      </c>
      <c r="C890">
        <f t="shared" si="90"/>
        <v>2020</v>
      </c>
      <c r="D890" s="22">
        <f>AVERAGEIFS(D$3:D888,$A$3:$A888,"&gt;="&amp;Summary!$D$8-90,$H$3:$H888,"Actual")</f>
        <v>14.602265625000001</v>
      </c>
      <c r="E890" s="22">
        <f>AVERAGEIFS(E$3:E888,$A$3:$A888,"&gt;="&amp;Summary!$D$8-90,$H$3:$H888,"Actual")</f>
        <v>29.823437499999997</v>
      </c>
      <c r="F890" s="22">
        <f>AVERAGEIFS(F$3:F888,$A$3:$A888,"&gt;="&amp;Summary!$D$8-90,$H$3:$H888,"Actual")</f>
        <v>5.8283984374999989</v>
      </c>
      <c r="G890" s="22">
        <f>AVERAGEIFS(G$3:G888,$A$3:$A888,"&gt;="&amp;Summary!$D$8-90,$H$3:$H888,"Actual")</f>
        <v>1.7645</v>
      </c>
      <c r="H890" s="8" t="s">
        <v>87</v>
      </c>
      <c r="I890" t="str">
        <f t="shared" si="88"/>
        <v>Mon</v>
      </c>
      <c r="J890" s="52"/>
      <c r="M890" s="51"/>
      <c r="O890" s="51"/>
    </row>
    <row r="891" spans="1:15">
      <c r="A891" s="12">
        <f t="shared" si="91"/>
        <v>43858</v>
      </c>
      <c r="B891">
        <f t="shared" si="89"/>
        <v>1</v>
      </c>
      <c r="C891">
        <f t="shared" si="90"/>
        <v>2020</v>
      </c>
      <c r="D891" s="22">
        <f>AVERAGEIFS(D$3:D889,$A$3:$A889,"&gt;="&amp;Summary!$D$8-90,$H$3:$H889,"Actual")</f>
        <v>14.602265625000001</v>
      </c>
      <c r="E891" s="22">
        <f>AVERAGEIFS(E$3:E889,$A$3:$A889,"&gt;="&amp;Summary!$D$8-90,$H$3:$H889,"Actual")</f>
        <v>29.823437499999997</v>
      </c>
      <c r="F891" s="22">
        <f>AVERAGEIFS(F$3:F889,$A$3:$A889,"&gt;="&amp;Summary!$D$8-90,$H$3:$H889,"Actual")</f>
        <v>5.8283984374999989</v>
      </c>
      <c r="G891" s="22">
        <f>AVERAGEIFS(G$3:G889,$A$3:$A889,"&gt;="&amp;Summary!$D$8-90,$H$3:$H889,"Actual")</f>
        <v>1.7645</v>
      </c>
      <c r="H891" s="8" t="s">
        <v>87</v>
      </c>
      <c r="I891" t="str">
        <f t="shared" si="88"/>
        <v>Tue</v>
      </c>
      <c r="J891" s="49"/>
      <c r="K891" s="49"/>
      <c r="L891" s="48"/>
      <c r="M891" s="48"/>
      <c r="N891" s="48"/>
      <c r="O891" s="48"/>
    </row>
    <row r="892" spans="1:15">
      <c r="A892" s="12">
        <f t="shared" si="91"/>
        <v>43859</v>
      </c>
      <c r="B892">
        <f t="shared" si="89"/>
        <v>1</v>
      </c>
      <c r="C892">
        <f t="shared" si="90"/>
        <v>2020</v>
      </c>
      <c r="D892" s="22">
        <f>AVERAGEIFS(D$3:D890,$A$3:$A890,"&gt;="&amp;Summary!$D$8-90,$H$3:$H890,"Actual")</f>
        <v>14.602265625000001</v>
      </c>
      <c r="E892" s="22">
        <f>AVERAGEIFS(E$3:E890,$A$3:$A890,"&gt;="&amp;Summary!$D$8-90,$H$3:$H890,"Actual")</f>
        <v>29.823437499999997</v>
      </c>
      <c r="F892" s="22">
        <f>AVERAGEIFS(F$3:F890,$A$3:$A890,"&gt;="&amp;Summary!$D$8-90,$H$3:$H890,"Actual")</f>
        <v>5.8283984374999989</v>
      </c>
      <c r="G892" s="22">
        <f>AVERAGEIFS(G$3:G890,$A$3:$A890,"&gt;="&amp;Summary!$D$8-90,$H$3:$H890,"Actual")</f>
        <v>1.7645</v>
      </c>
      <c r="H892" s="8" t="s">
        <v>87</v>
      </c>
      <c r="I892" t="str">
        <f t="shared" si="88"/>
        <v>Wed</v>
      </c>
      <c r="J892" s="52"/>
      <c r="M892" s="51"/>
      <c r="O892" s="51"/>
    </row>
    <row r="893" spans="1:15">
      <c r="A893" s="12">
        <f t="shared" si="91"/>
        <v>43860</v>
      </c>
      <c r="B893">
        <f t="shared" si="89"/>
        <v>1</v>
      </c>
      <c r="C893">
        <f t="shared" si="90"/>
        <v>2020</v>
      </c>
      <c r="D893" s="22">
        <f>AVERAGEIFS(D$3:D891,$A$3:$A891,"&gt;="&amp;Summary!$D$8-90,$H$3:$H891,"Actual")</f>
        <v>14.602265625000001</v>
      </c>
      <c r="E893" s="22">
        <f>AVERAGEIFS(E$3:E891,$A$3:$A891,"&gt;="&amp;Summary!$D$8-90,$H$3:$H891,"Actual")</f>
        <v>29.823437499999997</v>
      </c>
      <c r="F893" s="22">
        <f>AVERAGEIFS(F$3:F891,$A$3:$A891,"&gt;="&amp;Summary!$D$8-90,$H$3:$H891,"Actual")</f>
        <v>5.8283984374999989</v>
      </c>
      <c r="G893" s="22">
        <f>AVERAGEIFS(G$3:G891,$A$3:$A891,"&gt;="&amp;Summary!$D$8-90,$H$3:$H891,"Actual")</f>
        <v>1.7645</v>
      </c>
      <c r="H893" s="8" t="s">
        <v>87</v>
      </c>
      <c r="I893" t="str">
        <f t="shared" si="88"/>
        <v>Thu</v>
      </c>
      <c r="J893" s="49"/>
      <c r="K893" s="49"/>
      <c r="L893" s="48"/>
      <c r="M893" s="48"/>
      <c r="N893" s="48"/>
      <c r="O893" s="48"/>
    </row>
    <row r="894" spans="1:15">
      <c r="A894" s="12">
        <f t="shared" si="91"/>
        <v>43861</v>
      </c>
      <c r="B894">
        <f t="shared" si="89"/>
        <v>1</v>
      </c>
      <c r="C894">
        <f t="shared" si="90"/>
        <v>2020</v>
      </c>
      <c r="D894" s="22">
        <f>AVERAGEIFS(D$3:D892,$A$3:$A892,"&gt;="&amp;Summary!$D$8-90,$H$3:$H892,"Actual")</f>
        <v>14.602265625000001</v>
      </c>
      <c r="E894" s="22">
        <f>AVERAGEIFS(E$3:E892,$A$3:$A892,"&gt;="&amp;Summary!$D$8-90,$H$3:$H892,"Actual")</f>
        <v>29.823437499999997</v>
      </c>
      <c r="F894" s="22">
        <f>AVERAGEIFS(F$3:F892,$A$3:$A892,"&gt;="&amp;Summary!$D$8-90,$H$3:$H892,"Actual")</f>
        <v>5.8283984374999989</v>
      </c>
      <c r="G894" s="22">
        <f>AVERAGEIFS(G$3:G892,$A$3:$A892,"&gt;="&amp;Summary!$D$8-90,$H$3:$H892,"Actual")</f>
        <v>1.7645</v>
      </c>
      <c r="H894" s="8" t="s">
        <v>87</v>
      </c>
      <c r="I894" t="str">
        <f t="shared" si="88"/>
        <v>Fri</v>
      </c>
      <c r="J894" s="52"/>
      <c r="M894" s="51"/>
      <c r="O894" s="51"/>
    </row>
    <row r="895" spans="1:15">
      <c r="A895" s="12">
        <f t="shared" si="91"/>
        <v>43862</v>
      </c>
      <c r="B895">
        <f t="shared" si="89"/>
        <v>2</v>
      </c>
      <c r="C895">
        <f t="shared" si="90"/>
        <v>2020</v>
      </c>
      <c r="D895" s="22">
        <f>AVERAGEIFS(D$3:D893,$A$3:$A893,"&gt;="&amp;Summary!$D$8-90,$H$3:$H893,"Actual")</f>
        <v>14.602265625000001</v>
      </c>
      <c r="E895" s="22">
        <f>AVERAGEIFS(E$3:E893,$A$3:$A893,"&gt;="&amp;Summary!$D$8-90,$H$3:$H893,"Actual")</f>
        <v>29.823437499999997</v>
      </c>
      <c r="F895" s="22">
        <f>AVERAGEIFS(F$3:F893,$A$3:$A893,"&gt;="&amp;Summary!$D$8-90,$H$3:$H893,"Actual")</f>
        <v>5.8283984374999989</v>
      </c>
      <c r="G895" s="22">
        <f>AVERAGEIFS(G$3:G893,$A$3:$A893,"&gt;="&amp;Summary!$D$8-90,$H$3:$H893,"Actual")</f>
        <v>1.7645</v>
      </c>
      <c r="H895" s="8" t="s">
        <v>87</v>
      </c>
      <c r="I895" t="str">
        <f t="shared" si="88"/>
        <v>Sat</v>
      </c>
      <c r="J895" s="49"/>
      <c r="K895" s="49"/>
      <c r="L895" s="48"/>
      <c r="M895" s="48"/>
      <c r="N895" s="48"/>
      <c r="O895" s="48"/>
    </row>
    <row r="896" spans="1:15">
      <c r="A896" s="12">
        <f t="shared" si="91"/>
        <v>43863</v>
      </c>
      <c r="B896">
        <f t="shared" si="89"/>
        <v>2</v>
      </c>
      <c r="C896">
        <f t="shared" si="90"/>
        <v>2020</v>
      </c>
      <c r="D896" s="22">
        <f>AVERAGEIFS(D$3:D894,$A$3:$A894,"&gt;="&amp;Summary!$D$8-90,$H$3:$H894,"Actual")</f>
        <v>14.602265625000001</v>
      </c>
      <c r="E896" s="22">
        <f>AVERAGEIFS(E$3:E894,$A$3:$A894,"&gt;="&amp;Summary!$D$8-90,$H$3:$H894,"Actual")</f>
        <v>29.823437499999997</v>
      </c>
      <c r="F896" s="22">
        <f>AVERAGEIFS(F$3:F894,$A$3:$A894,"&gt;="&amp;Summary!$D$8-90,$H$3:$H894,"Actual")</f>
        <v>5.8283984374999989</v>
      </c>
      <c r="G896" s="22">
        <f>AVERAGEIFS(G$3:G894,$A$3:$A894,"&gt;="&amp;Summary!$D$8-90,$H$3:$H894,"Actual")</f>
        <v>1.7645</v>
      </c>
      <c r="H896" s="8" t="s">
        <v>87</v>
      </c>
      <c r="I896" t="str">
        <f t="shared" si="88"/>
        <v>Sun</v>
      </c>
      <c r="J896" s="52"/>
      <c r="M896" s="51"/>
      <c r="O896" s="51"/>
    </row>
    <row r="897" spans="1:15">
      <c r="A897" s="12">
        <f t="shared" si="91"/>
        <v>43864</v>
      </c>
      <c r="B897">
        <f t="shared" si="89"/>
        <v>2</v>
      </c>
      <c r="C897">
        <f t="shared" si="90"/>
        <v>2020</v>
      </c>
      <c r="D897" s="22">
        <f>AVERAGEIFS(D$3:D895,$A$3:$A895,"&gt;="&amp;Summary!$D$8-90,$H$3:$H895,"Actual")</f>
        <v>14.602265625000001</v>
      </c>
      <c r="E897" s="22">
        <f>AVERAGEIFS(E$3:E895,$A$3:$A895,"&gt;="&amp;Summary!$D$8-90,$H$3:$H895,"Actual")</f>
        <v>29.823437499999997</v>
      </c>
      <c r="F897" s="22">
        <f>AVERAGEIFS(F$3:F895,$A$3:$A895,"&gt;="&amp;Summary!$D$8-90,$H$3:$H895,"Actual")</f>
        <v>5.8283984374999989</v>
      </c>
      <c r="G897" s="22">
        <f>AVERAGEIFS(G$3:G895,$A$3:$A895,"&gt;="&amp;Summary!$D$8-90,$H$3:$H895,"Actual")</f>
        <v>1.7645</v>
      </c>
      <c r="H897" s="8" t="s">
        <v>87</v>
      </c>
      <c r="I897" t="str">
        <f t="shared" si="88"/>
        <v>Mon</v>
      </c>
      <c r="J897" s="49"/>
      <c r="K897" s="49"/>
      <c r="L897" s="48"/>
      <c r="M897" s="48"/>
      <c r="N897" s="48"/>
      <c r="O897" s="48"/>
    </row>
    <row r="898" spans="1:15">
      <c r="A898" s="12">
        <f t="shared" si="91"/>
        <v>43865</v>
      </c>
      <c r="B898">
        <f t="shared" si="89"/>
        <v>2</v>
      </c>
      <c r="C898">
        <f t="shared" si="90"/>
        <v>2020</v>
      </c>
      <c r="D898" s="22">
        <f>AVERAGEIFS(D$3:D896,$A$3:$A896,"&gt;="&amp;Summary!$D$8-90,$H$3:$H896,"Actual")</f>
        <v>14.602265625000001</v>
      </c>
      <c r="E898" s="22">
        <f>AVERAGEIFS(E$3:E896,$A$3:$A896,"&gt;="&amp;Summary!$D$8-90,$H$3:$H896,"Actual")</f>
        <v>29.823437499999997</v>
      </c>
      <c r="F898" s="22">
        <f>AVERAGEIFS(F$3:F896,$A$3:$A896,"&gt;="&amp;Summary!$D$8-90,$H$3:$H896,"Actual")</f>
        <v>5.8283984374999989</v>
      </c>
      <c r="G898" s="22">
        <f>AVERAGEIFS(G$3:G896,$A$3:$A896,"&gt;="&amp;Summary!$D$8-90,$H$3:$H896,"Actual")</f>
        <v>1.7645</v>
      </c>
      <c r="H898" s="8" t="s">
        <v>87</v>
      </c>
      <c r="I898" t="str">
        <f t="shared" si="88"/>
        <v>Tue</v>
      </c>
      <c r="J898" s="52"/>
      <c r="M898" s="51"/>
      <c r="O898" s="51"/>
    </row>
    <row r="899" spans="1:15">
      <c r="A899" s="12">
        <f t="shared" si="91"/>
        <v>43866</v>
      </c>
      <c r="B899">
        <f t="shared" si="89"/>
        <v>2</v>
      </c>
      <c r="C899">
        <f t="shared" si="90"/>
        <v>2020</v>
      </c>
      <c r="D899" s="22">
        <f>AVERAGEIFS(D$3:D897,$A$3:$A897,"&gt;="&amp;Summary!$D$8-90,$H$3:$H897,"Actual")</f>
        <v>14.602265625000001</v>
      </c>
      <c r="E899" s="22">
        <f>AVERAGEIFS(E$3:E897,$A$3:$A897,"&gt;="&amp;Summary!$D$8-90,$H$3:$H897,"Actual")</f>
        <v>29.823437499999997</v>
      </c>
      <c r="F899" s="22">
        <f>AVERAGEIFS(F$3:F897,$A$3:$A897,"&gt;="&amp;Summary!$D$8-90,$H$3:$H897,"Actual")</f>
        <v>5.8283984374999989</v>
      </c>
      <c r="G899" s="22">
        <f>AVERAGEIFS(G$3:G897,$A$3:$A897,"&gt;="&amp;Summary!$D$8-90,$H$3:$H897,"Actual")</f>
        <v>1.7645</v>
      </c>
      <c r="H899" s="8" t="s">
        <v>87</v>
      </c>
      <c r="I899" t="str">
        <f t="shared" si="88"/>
        <v>Wed</v>
      </c>
      <c r="J899" s="49"/>
      <c r="K899" s="49"/>
      <c r="L899" s="48"/>
      <c r="M899" s="48"/>
      <c r="N899" s="48"/>
      <c r="O899" s="48"/>
    </row>
    <row r="900" spans="1:15">
      <c r="A900" s="12">
        <f t="shared" si="91"/>
        <v>43867</v>
      </c>
      <c r="B900">
        <f t="shared" si="89"/>
        <v>2</v>
      </c>
      <c r="C900">
        <f t="shared" si="90"/>
        <v>2020</v>
      </c>
      <c r="D900" s="22">
        <f>AVERAGEIFS(D$3:D898,$A$3:$A898,"&gt;="&amp;Summary!$D$8-90,$H$3:$H898,"Actual")</f>
        <v>14.602265625000001</v>
      </c>
      <c r="E900" s="22">
        <f>AVERAGEIFS(E$3:E898,$A$3:$A898,"&gt;="&amp;Summary!$D$8-90,$H$3:$H898,"Actual")</f>
        <v>29.823437499999997</v>
      </c>
      <c r="F900" s="22">
        <f>AVERAGEIFS(F$3:F898,$A$3:$A898,"&gt;="&amp;Summary!$D$8-90,$H$3:$H898,"Actual")</f>
        <v>5.8283984374999989</v>
      </c>
      <c r="G900" s="22">
        <f>AVERAGEIFS(G$3:G898,$A$3:$A898,"&gt;="&amp;Summary!$D$8-90,$H$3:$H898,"Actual")</f>
        <v>1.7645</v>
      </c>
      <c r="H900" s="8" t="s">
        <v>87</v>
      </c>
      <c r="I900" t="str">
        <f t="shared" si="88"/>
        <v>Thu</v>
      </c>
      <c r="J900" s="52"/>
      <c r="M900" s="51"/>
      <c r="O900" s="51"/>
    </row>
    <row r="901" spans="1:15">
      <c r="A901" s="12">
        <f t="shared" si="91"/>
        <v>43868</v>
      </c>
      <c r="B901">
        <f t="shared" si="89"/>
        <v>2</v>
      </c>
      <c r="C901">
        <f t="shared" si="90"/>
        <v>2020</v>
      </c>
      <c r="D901" s="22">
        <f>AVERAGEIFS(D$3:D899,$A$3:$A899,"&gt;="&amp;Summary!$D$8-90,$H$3:$H899,"Actual")</f>
        <v>14.602265625000001</v>
      </c>
      <c r="E901" s="22">
        <f>AVERAGEIFS(E$3:E899,$A$3:$A899,"&gt;="&amp;Summary!$D$8-90,$H$3:$H899,"Actual")</f>
        <v>29.823437499999997</v>
      </c>
      <c r="F901" s="22">
        <f>AVERAGEIFS(F$3:F899,$A$3:$A899,"&gt;="&amp;Summary!$D$8-90,$H$3:$H899,"Actual")</f>
        <v>5.8283984374999989</v>
      </c>
      <c r="G901" s="22">
        <f>AVERAGEIFS(G$3:G899,$A$3:$A899,"&gt;="&amp;Summary!$D$8-90,$H$3:$H899,"Actual")</f>
        <v>1.7645</v>
      </c>
      <c r="H901" s="8" t="s">
        <v>87</v>
      </c>
      <c r="I901" t="str">
        <f t="shared" si="88"/>
        <v>Fri</v>
      </c>
      <c r="J901" s="49"/>
      <c r="K901" s="49"/>
      <c r="L901" s="48"/>
      <c r="M901" s="48"/>
      <c r="N901" s="48"/>
      <c r="O901" s="48"/>
    </row>
    <row r="902" spans="1:15">
      <c r="A902" s="12">
        <f t="shared" si="91"/>
        <v>43869</v>
      </c>
      <c r="B902">
        <f t="shared" si="89"/>
        <v>2</v>
      </c>
      <c r="C902">
        <f t="shared" si="90"/>
        <v>2020</v>
      </c>
      <c r="D902" s="22">
        <f>AVERAGEIFS(D$3:D900,$A$3:$A900,"&gt;="&amp;Summary!$D$8-90,$H$3:$H900,"Actual")</f>
        <v>14.602265625000001</v>
      </c>
      <c r="E902" s="22">
        <f>AVERAGEIFS(E$3:E900,$A$3:$A900,"&gt;="&amp;Summary!$D$8-90,$H$3:$H900,"Actual")</f>
        <v>29.823437499999997</v>
      </c>
      <c r="F902" s="22">
        <f>AVERAGEIFS(F$3:F900,$A$3:$A900,"&gt;="&amp;Summary!$D$8-90,$H$3:$H900,"Actual")</f>
        <v>5.8283984374999989</v>
      </c>
      <c r="G902" s="22">
        <f>AVERAGEIFS(G$3:G900,$A$3:$A900,"&gt;="&amp;Summary!$D$8-90,$H$3:$H900,"Actual")</f>
        <v>1.7645</v>
      </c>
      <c r="H902" s="8" t="s">
        <v>87</v>
      </c>
      <c r="I902" t="str">
        <f t="shared" si="88"/>
        <v>Sat</v>
      </c>
      <c r="J902" s="52"/>
      <c r="M902" s="51"/>
      <c r="O902" s="51"/>
    </row>
    <row r="903" spans="1:15">
      <c r="A903" s="12">
        <f t="shared" si="91"/>
        <v>43870</v>
      </c>
      <c r="B903">
        <f t="shared" si="89"/>
        <v>2</v>
      </c>
      <c r="C903">
        <f t="shared" si="90"/>
        <v>2020</v>
      </c>
      <c r="D903" s="22">
        <f>AVERAGEIFS(D$3:D901,$A$3:$A901,"&gt;="&amp;Summary!$D$8-90,$H$3:$H901,"Actual")</f>
        <v>14.602265625000001</v>
      </c>
      <c r="E903" s="22">
        <f>AVERAGEIFS(E$3:E901,$A$3:$A901,"&gt;="&amp;Summary!$D$8-90,$H$3:$H901,"Actual")</f>
        <v>29.823437499999997</v>
      </c>
      <c r="F903" s="22">
        <f>AVERAGEIFS(F$3:F901,$A$3:$A901,"&gt;="&amp;Summary!$D$8-90,$H$3:$H901,"Actual")</f>
        <v>5.8283984374999989</v>
      </c>
      <c r="G903" s="22">
        <f>AVERAGEIFS(G$3:G901,$A$3:$A901,"&gt;="&amp;Summary!$D$8-90,$H$3:$H901,"Actual")</f>
        <v>1.7645</v>
      </c>
      <c r="H903" s="8" t="s">
        <v>87</v>
      </c>
      <c r="I903" t="str">
        <f t="shared" si="88"/>
        <v>Sun</v>
      </c>
      <c r="J903" s="49"/>
      <c r="K903" s="49"/>
      <c r="L903" s="48"/>
      <c r="M903" s="48"/>
      <c r="N903" s="48"/>
      <c r="O903" s="48"/>
    </row>
    <row r="904" spans="1:15">
      <c r="A904" s="12">
        <f t="shared" si="91"/>
        <v>43871</v>
      </c>
      <c r="B904">
        <f t="shared" si="89"/>
        <v>2</v>
      </c>
      <c r="C904">
        <f t="shared" si="90"/>
        <v>2020</v>
      </c>
      <c r="D904" s="22">
        <f>AVERAGEIFS(D$3:D902,$A$3:$A902,"&gt;="&amp;Summary!$D$8-90,$H$3:$H902,"Actual")</f>
        <v>14.602265625000001</v>
      </c>
      <c r="E904" s="22">
        <f>AVERAGEIFS(E$3:E902,$A$3:$A902,"&gt;="&amp;Summary!$D$8-90,$H$3:$H902,"Actual")</f>
        <v>29.823437499999997</v>
      </c>
      <c r="F904" s="22">
        <f>AVERAGEIFS(F$3:F902,$A$3:$A902,"&gt;="&amp;Summary!$D$8-90,$H$3:$H902,"Actual")</f>
        <v>5.8283984374999989</v>
      </c>
      <c r="G904" s="22">
        <f>AVERAGEIFS(G$3:G902,$A$3:$A902,"&gt;="&amp;Summary!$D$8-90,$H$3:$H902,"Actual")</f>
        <v>1.7645</v>
      </c>
      <c r="H904" s="8" t="s">
        <v>87</v>
      </c>
      <c r="I904" t="str">
        <f t="shared" si="88"/>
        <v>Mon</v>
      </c>
      <c r="J904" s="52"/>
      <c r="M904" s="51"/>
      <c r="O904" s="51"/>
    </row>
    <row r="905" spans="1:15">
      <c r="A905" s="12">
        <f t="shared" si="91"/>
        <v>43872</v>
      </c>
      <c r="B905">
        <f t="shared" si="89"/>
        <v>2</v>
      </c>
      <c r="C905">
        <f t="shared" si="90"/>
        <v>2020</v>
      </c>
      <c r="D905" s="22">
        <f>AVERAGEIFS(D$3:D903,$A$3:$A903,"&gt;="&amp;Summary!$D$8-90,$H$3:$H903,"Actual")</f>
        <v>14.602265625000001</v>
      </c>
      <c r="E905" s="22">
        <f>AVERAGEIFS(E$3:E903,$A$3:$A903,"&gt;="&amp;Summary!$D$8-90,$H$3:$H903,"Actual")</f>
        <v>29.823437499999997</v>
      </c>
      <c r="F905" s="22">
        <f>AVERAGEIFS(F$3:F903,$A$3:$A903,"&gt;="&amp;Summary!$D$8-90,$H$3:$H903,"Actual")</f>
        <v>5.8283984374999989</v>
      </c>
      <c r="G905" s="22">
        <f>AVERAGEIFS(G$3:G903,$A$3:$A903,"&gt;="&amp;Summary!$D$8-90,$H$3:$H903,"Actual")</f>
        <v>1.7645</v>
      </c>
      <c r="H905" s="8" t="s">
        <v>87</v>
      </c>
      <c r="I905" t="str">
        <f t="shared" si="88"/>
        <v>Tue</v>
      </c>
      <c r="J905" s="49"/>
      <c r="K905" s="49"/>
      <c r="L905" s="48"/>
      <c r="M905" s="48"/>
      <c r="N905" s="48"/>
      <c r="O905" s="48"/>
    </row>
    <row r="906" spans="1:15">
      <c r="A906" s="12">
        <f t="shared" si="91"/>
        <v>43873</v>
      </c>
      <c r="B906">
        <f t="shared" si="89"/>
        <v>2</v>
      </c>
      <c r="C906">
        <f t="shared" si="90"/>
        <v>2020</v>
      </c>
      <c r="D906" s="22">
        <f>AVERAGEIFS(D$3:D904,$A$3:$A904,"&gt;="&amp;Summary!$D$8-90,$H$3:$H904,"Actual")</f>
        <v>14.602265625000001</v>
      </c>
      <c r="E906" s="22">
        <f>AVERAGEIFS(E$3:E904,$A$3:$A904,"&gt;="&amp;Summary!$D$8-90,$H$3:$H904,"Actual")</f>
        <v>29.823437499999997</v>
      </c>
      <c r="F906" s="22">
        <f>AVERAGEIFS(F$3:F904,$A$3:$A904,"&gt;="&amp;Summary!$D$8-90,$H$3:$H904,"Actual")</f>
        <v>5.8283984374999989</v>
      </c>
      <c r="G906" s="22">
        <f>AVERAGEIFS(G$3:G904,$A$3:$A904,"&gt;="&amp;Summary!$D$8-90,$H$3:$H904,"Actual")</f>
        <v>1.7645</v>
      </c>
      <c r="H906" s="8" t="s">
        <v>87</v>
      </c>
      <c r="I906" t="str">
        <f t="shared" si="88"/>
        <v>Wed</v>
      </c>
      <c r="J906" s="52"/>
      <c r="M906" s="51"/>
      <c r="O906" s="51"/>
    </row>
    <row r="907" spans="1:15">
      <c r="A907" s="12">
        <f t="shared" si="91"/>
        <v>43874</v>
      </c>
      <c r="B907">
        <f t="shared" si="89"/>
        <v>2</v>
      </c>
      <c r="C907">
        <f t="shared" si="90"/>
        <v>2020</v>
      </c>
      <c r="D907" s="22">
        <f>AVERAGEIFS(D$3:D905,$A$3:$A905,"&gt;="&amp;Summary!$D$8-90,$H$3:$H905,"Actual")</f>
        <v>14.602265625000001</v>
      </c>
      <c r="E907" s="22">
        <f>AVERAGEIFS(E$3:E905,$A$3:$A905,"&gt;="&amp;Summary!$D$8-90,$H$3:$H905,"Actual")</f>
        <v>29.823437499999997</v>
      </c>
      <c r="F907" s="22">
        <f>AVERAGEIFS(F$3:F905,$A$3:$A905,"&gt;="&amp;Summary!$D$8-90,$H$3:$H905,"Actual")</f>
        <v>5.8283984374999989</v>
      </c>
      <c r="G907" s="22">
        <f>AVERAGEIFS(G$3:G905,$A$3:$A905,"&gt;="&amp;Summary!$D$8-90,$H$3:$H905,"Actual")</f>
        <v>1.7645</v>
      </c>
      <c r="H907" s="8" t="s">
        <v>87</v>
      </c>
      <c r="I907" t="str">
        <f t="shared" si="88"/>
        <v>Thu</v>
      </c>
      <c r="J907" s="49"/>
      <c r="K907" s="49"/>
      <c r="L907" s="48"/>
      <c r="M907" s="48"/>
      <c r="N907" s="48"/>
      <c r="O907" s="48"/>
    </row>
    <row r="908" spans="1:15">
      <c r="A908" s="12">
        <f t="shared" si="91"/>
        <v>43875</v>
      </c>
      <c r="B908">
        <f t="shared" si="89"/>
        <v>2</v>
      </c>
      <c r="C908">
        <f t="shared" si="90"/>
        <v>2020</v>
      </c>
      <c r="D908" s="22">
        <f>AVERAGEIFS(D$3:D906,$A$3:$A906,"&gt;="&amp;Summary!$D$8-90,$H$3:$H906,"Actual")</f>
        <v>14.602265625000001</v>
      </c>
      <c r="E908" s="22">
        <f>AVERAGEIFS(E$3:E906,$A$3:$A906,"&gt;="&amp;Summary!$D$8-90,$H$3:$H906,"Actual")</f>
        <v>29.823437499999997</v>
      </c>
      <c r="F908" s="22">
        <f>AVERAGEIFS(F$3:F906,$A$3:$A906,"&gt;="&amp;Summary!$D$8-90,$H$3:$H906,"Actual")</f>
        <v>5.8283984374999989</v>
      </c>
      <c r="G908" s="22">
        <f>AVERAGEIFS(G$3:G906,$A$3:$A906,"&gt;="&amp;Summary!$D$8-90,$H$3:$H906,"Actual")</f>
        <v>1.7645</v>
      </c>
      <c r="H908" s="8" t="s">
        <v>87</v>
      </c>
      <c r="I908" t="str">
        <f t="shared" si="88"/>
        <v>Fri</v>
      </c>
      <c r="J908" s="52"/>
      <c r="M908" s="51"/>
      <c r="O908" s="51"/>
    </row>
    <row r="909" spans="1:15">
      <c r="A909" s="12">
        <f t="shared" si="91"/>
        <v>43876</v>
      </c>
      <c r="B909">
        <f t="shared" si="89"/>
        <v>2</v>
      </c>
      <c r="C909">
        <f t="shared" si="90"/>
        <v>2020</v>
      </c>
      <c r="D909" s="22">
        <f>AVERAGEIFS(D$3:D907,$A$3:$A907,"&gt;="&amp;Summary!$D$8-90,$H$3:$H907,"Actual")</f>
        <v>14.602265625000001</v>
      </c>
      <c r="E909" s="22">
        <f>AVERAGEIFS(E$3:E907,$A$3:$A907,"&gt;="&amp;Summary!$D$8-90,$H$3:$H907,"Actual")</f>
        <v>29.823437499999997</v>
      </c>
      <c r="F909" s="22">
        <f>AVERAGEIFS(F$3:F907,$A$3:$A907,"&gt;="&amp;Summary!$D$8-90,$H$3:$H907,"Actual")</f>
        <v>5.8283984374999989</v>
      </c>
      <c r="G909" s="22">
        <f>AVERAGEIFS(G$3:G907,$A$3:$A907,"&gt;="&amp;Summary!$D$8-90,$H$3:$H907,"Actual")</f>
        <v>1.7645</v>
      </c>
      <c r="H909" s="8" t="s">
        <v>87</v>
      </c>
      <c r="I909" t="str">
        <f t="shared" si="88"/>
        <v>Sat</v>
      </c>
      <c r="J909" s="49"/>
      <c r="K909" s="49"/>
      <c r="L909" s="48"/>
      <c r="M909" s="48"/>
      <c r="N909" s="48"/>
      <c r="O909" s="48"/>
    </row>
    <row r="910" spans="1:15">
      <c r="A910" s="12">
        <f t="shared" si="91"/>
        <v>43877</v>
      </c>
      <c r="B910">
        <f t="shared" si="89"/>
        <v>2</v>
      </c>
      <c r="C910">
        <f t="shared" si="90"/>
        <v>2020</v>
      </c>
      <c r="D910" s="22">
        <f>AVERAGEIFS(D$3:D908,$A$3:$A908,"&gt;="&amp;Summary!$D$8-90,$H$3:$H908,"Actual")</f>
        <v>14.602265625000001</v>
      </c>
      <c r="E910" s="22">
        <f>AVERAGEIFS(E$3:E908,$A$3:$A908,"&gt;="&amp;Summary!$D$8-90,$H$3:$H908,"Actual")</f>
        <v>29.823437499999997</v>
      </c>
      <c r="F910" s="22">
        <f>AVERAGEIFS(F$3:F908,$A$3:$A908,"&gt;="&amp;Summary!$D$8-90,$H$3:$H908,"Actual")</f>
        <v>5.8283984374999989</v>
      </c>
      <c r="G910" s="22">
        <f>AVERAGEIFS(G$3:G908,$A$3:$A908,"&gt;="&amp;Summary!$D$8-90,$H$3:$H908,"Actual")</f>
        <v>1.7645</v>
      </c>
      <c r="H910" s="8" t="s">
        <v>87</v>
      </c>
      <c r="I910" t="str">
        <f t="shared" si="88"/>
        <v>Sun</v>
      </c>
      <c r="J910" s="52"/>
      <c r="M910" s="51"/>
      <c r="O910" s="51"/>
    </row>
    <row r="911" spans="1:15">
      <c r="A911" s="12">
        <f t="shared" si="91"/>
        <v>43878</v>
      </c>
      <c r="B911">
        <f t="shared" si="89"/>
        <v>2</v>
      </c>
      <c r="C911">
        <f t="shared" si="90"/>
        <v>2020</v>
      </c>
      <c r="D911" s="22">
        <f>AVERAGEIFS(D$3:D909,$A$3:$A909,"&gt;="&amp;Summary!$D$8-90,$H$3:$H909,"Actual")</f>
        <v>14.602265625000001</v>
      </c>
      <c r="E911" s="22">
        <f>AVERAGEIFS(E$3:E909,$A$3:$A909,"&gt;="&amp;Summary!$D$8-90,$H$3:$H909,"Actual")</f>
        <v>29.823437499999997</v>
      </c>
      <c r="F911" s="22">
        <f>AVERAGEIFS(F$3:F909,$A$3:$A909,"&gt;="&amp;Summary!$D$8-90,$H$3:$H909,"Actual")</f>
        <v>5.8283984374999989</v>
      </c>
      <c r="G911" s="22">
        <f>AVERAGEIFS(G$3:G909,$A$3:$A909,"&gt;="&amp;Summary!$D$8-90,$H$3:$H909,"Actual")</f>
        <v>1.7645</v>
      </c>
      <c r="H911" s="8" t="s">
        <v>87</v>
      </c>
      <c r="I911" t="str">
        <f t="shared" si="88"/>
        <v>Mon</v>
      </c>
      <c r="J911" s="49"/>
      <c r="K911" s="49"/>
      <c r="L911" s="48"/>
      <c r="M911" s="48"/>
      <c r="N911" s="48"/>
      <c r="O911" s="48"/>
    </row>
    <row r="912" spans="1:15">
      <c r="A912" s="12">
        <f t="shared" si="91"/>
        <v>43879</v>
      </c>
      <c r="B912">
        <f t="shared" si="89"/>
        <v>2</v>
      </c>
      <c r="C912">
        <f t="shared" si="90"/>
        <v>2020</v>
      </c>
      <c r="D912" s="22">
        <f>AVERAGEIFS(D$3:D910,$A$3:$A910,"&gt;="&amp;Summary!$D$8-90,$H$3:$H910,"Actual")</f>
        <v>14.602265625000001</v>
      </c>
      <c r="E912" s="22">
        <f>AVERAGEIFS(E$3:E910,$A$3:$A910,"&gt;="&amp;Summary!$D$8-90,$H$3:$H910,"Actual")</f>
        <v>29.823437499999997</v>
      </c>
      <c r="F912" s="22">
        <f>AVERAGEIFS(F$3:F910,$A$3:$A910,"&gt;="&amp;Summary!$D$8-90,$H$3:$H910,"Actual")</f>
        <v>5.8283984374999989</v>
      </c>
      <c r="G912" s="22">
        <f>AVERAGEIFS(G$3:G910,$A$3:$A910,"&gt;="&amp;Summary!$D$8-90,$H$3:$H910,"Actual")</f>
        <v>1.7645</v>
      </c>
      <c r="H912" s="8" t="s">
        <v>87</v>
      </c>
      <c r="I912" t="str">
        <f t="shared" ref="I912:I975" si="92">TEXT($A912,"ddd")</f>
        <v>Tue</v>
      </c>
      <c r="J912" s="52"/>
      <c r="M912" s="51"/>
      <c r="O912" s="51"/>
    </row>
    <row r="913" spans="1:15">
      <c r="A913" s="12">
        <f t="shared" si="91"/>
        <v>43880</v>
      </c>
      <c r="B913">
        <f t="shared" si="89"/>
        <v>2</v>
      </c>
      <c r="C913">
        <f t="shared" si="90"/>
        <v>2020</v>
      </c>
      <c r="D913" s="22">
        <f>AVERAGEIFS(D$3:D911,$A$3:$A911,"&gt;="&amp;Summary!$D$8-90,$H$3:$H911,"Actual")</f>
        <v>14.602265625000001</v>
      </c>
      <c r="E913" s="22">
        <f>AVERAGEIFS(E$3:E911,$A$3:$A911,"&gt;="&amp;Summary!$D$8-90,$H$3:$H911,"Actual")</f>
        <v>29.823437499999997</v>
      </c>
      <c r="F913" s="22">
        <f>AVERAGEIFS(F$3:F911,$A$3:$A911,"&gt;="&amp;Summary!$D$8-90,$H$3:$H911,"Actual")</f>
        <v>5.8283984374999989</v>
      </c>
      <c r="G913" s="22">
        <f>AVERAGEIFS(G$3:G911,$A$3:$A911,"&gt;="&amp;Summary!$D$8-90,$H$3:$H911,"Actual")</f>
        <v>1.7645</v>
      </c>
      <c r="H913" s="8" t="s">
        <v>87</v>
      </c>
      <c r="I913" t="str">
        <f t="shared" si="92"/>
        <v>Wed</v>
      </c>
      <c r="J913" s="49"/>
      <c r="K913" s="49"/>
      <c r="L913" s="48"/>
      <c r="M913" s="48"/>
      <c r="N913" s="48"/>
      <c r="O913" s="48"/>
    </row>
    <row r="914" spans="1:15">
      <c r="A914" s="12">
        <f t="shared" si="91"/>
        <v>43881</v>
      </c>
      <c r="B914">
        <f t="shared" si="89"/>
        <v>2</v>
      </c>
      <c r="C914">
        <f t="shared" si="90"/>
        <v>2020</v>
      </c>
      <c r="D914" s="22">
        <f>AVERAGEIFS(D$3:D912,$A$3:$A912,"&gt;="&amp;Summary!$D$8-90,$H$3:$H912,"Actual")</f>
        <v>14.602265625000001</v>
      </c>
      <c r="E914" s="22">
        <f>AVERAGEIFS(E$3:E912,$A$3:$A912,"&gt;="&amp;Summary!$D$8-90,$H$3:$H912,"Actual")</f>
        <v>29.823437499999997</v>
      </c>
      <c r="F914" s="22">
        <f>AVERAGEIFS(F$3:F912,$A$3:$A912,"&gt;="&amp;Summary!$D$8-90,$H$3:$H912,"Actual")</f>
        <v>5.8283984374999989</v>
      </c>
      <c r="G914" s="22">
        <f>AVERAGEIFS(G$3:G912,$A$3:$A912,"&gt;="&amp;Summary!$D$8-90,$H$3:$H912,"Actual")</f>
        <v>1.7645</v>
      </c>
      <c r="H914" s="8" t="s">
        <v>87</v>
      </c>
      <c r="I914" t="str">
        <f t="shared" si="92"/>
        <v>Thu</v>
      </c>
      <c r="J914" s="52"/>
      <c r="M914" s="51"/>
      <c r="O914" s="51"/>
    </row>
    <row r="915" spans="1:15">
      <c r="A915" s="12">
        <f t="shared" si="91"/>
        <v>43882</v>
      </c>
      <c r="B915">
        <f t="shared" si="89"/>
        <v>2</v>
      </c>
      <c r="C915">
        <f t="shared" si="90"/>
        <v>2020</v>
      </c>
      <c r="D915" s="22">
        <f>AVERAGEIFS(D$3:D913,$A$3:$A913,"&gt;="&amp;Summary!$D$8-90,$H$3:$H913,"Actual")</f>
        <v>14.602265625000001</v>
      </c>
      <c r="E915" s="22">
        <f>AVERAGEIFS(E$3:E913,$A$3:$A913,"&gt;="&amp;Summary!$D$8-90,$H$3:$H913,"Actual")</f>
        <v>29.823437499999997</v>
      </c>
      <c r="F915" s="22">
        <f>AVERAGEIFS(F$3:F913,$A$3:$A913,"&gt;="&amp;Summary!$D$8-90,$H$3:$H913,"Actual")</f>
        <v>5.8283984374999989</v>
      </c>
      <c r="G915" s="22">
        <f>AVERAGEIFS(G$3:G913,$A$3:$A913,"&gt;="&amp;Summary!$D$8-90,$H$3:$H913,"Actual")</f>
        <v>1.7645</v>
      </c>
      <c r="H915" s="8" t="s">
        <v>87</v>
      </c>
      <c r="I915" t="str">
        <f t="shared" si="92"/>
        <v>Fri</v>
      </c>
      <c r="J915" s="49"/>
      <c r="K915" s="49"/>
      <c r="L915" s="48"/>
      <c r="M915" s="48"/>
      <c r="N915" s="48"/>
      <c r="O915" s="48"/>
    </row>
    <row r="916" spans="1:15">
      <c r="A916" s="12">
        <f t="shared" si="91"/>
        <v>43883</v>
      </c>
      <c r="B916">
        <f t="shared" si="89"/>
        <v>2</v>
      </c>
      <c r="C916">
        <f t="shared" si="90"/>
        <v>2020</v>
      </c>
      <c r="D916" s="22">
        <f>AVERAGEIFS(D$3:D914,$A$3:$A914,"&gt;="&amp;Summary!$D$8-90,$H$3:$H914,"Actual")</f>
        <v>14.602265625000001</v>
      </c>
      <c r="E916" s="22">
        <f>AVERAGEIFS(E$3:E914,$A$3:$A914,"&gt;="&amp;Summary!$D$8-90,$H$3:$H914,"Actual")</f>
        <v>29.823437499999997</v>
      </c>
      <c r="F916" s="22">
        <f>AVERAGEIFS(F$3:F914,$A$3:$A914,"&gt;="&amp;Summary!$D$8-90,$H$3:$H914,"Actual")</f>
        <v>5.8283984374999989</v>
      </c>
      <c r="G916" s="22">
        <f>AVERAGEIFS(G$3:G914,$A$3:$A914,"&gt;="&amp;Summary!$D$8-90,$H$3:$H914,"Actual")</f>
        <v>1.7645</v>
      </c>
      <c r="H916" s="8" t="s">
        <v>87</v>
      </c>
      <c r="I916" t="str">
        <f t="shared" si="92"/>
        <v>Sat</v>
      </c>
      <c r="J916" s="52"/>
      <c r="M916" s="51"/>
      <c r="O916" s="51"/>
    </row>
    <row r="917" spans="1:15">
      <c r="A917" s="12">
        <f t="shared" si="91"/>
        <v>43884</v>
      </c>
      <c r="B917">
        <f t="shared" si="89"/>
        <v>2</v>
      </c>
      <c r="C917">
        <f t="shared" si="90"/>
        <v>2020</v>
      </c>
      <c r="D917" s="22">
        <f>AVERAGEIFS(D$3:D915,$A$3:$A915,"&gt;="&amp;Summary!$D$8-90,$H$3:$H915,"Actual")</f>
        <v>14.602265625000001</v>
      </c>
      <c r="E917" s="22">
        <f>AVERAGEIFS(E$3:E915,$A$3:$A915,"&gt;="&amp;Summary!$D$8-90,$H$3:$H915,"Actual")</f>
        <v>29.823437499999997</v>
      </c>
      <c r="F917" s="22">
        <f>AVERAGEIFS(F$3:F915,$A$3:$A915,"&gt;="&amp;Summary!$D$8-90,$H$3:$H915,"Actual")</f>
        <v>5.8283984374999989</v>
      </c>
      <c r="G917" s="22">
        <f>AVERAGEIFS(G$3:G915,$A$3:$A915,"&gt;="&amp;Summary!$D$8-90,$H$3:$H915,"Actual")</f>
        <v>1.7645</v>
      </c>
      <c r="H917" s="8" t="s">
        <v>87</v>
      </c>
      <c r="I917" t="str">
        <f t="shared" si="92"/>
        <v>Sun</v>
      </c>
      <c r="J917" s="49"/>
      <c r="K917" s="49"/>
      <c r="L917" s="48"/>
      <c r="M917" s="48"/>
      <c r="N917" s="48"/>
      <c r="O917" s="48"/>
    </row>
    <row r="918" spans="1:15">
      <c r="A918" s="12">
        <f t="shared" si="91"/>
        <v>43885</v>
      </c>
      <c r="B918">
        <f t="shared" si="89"/>
        <v>2</v>
      </c>
      <c r="C918">
        <f t="shared" si="90"/>
        <v>2020</v>
      </c>
      <c r="D918" s="22">
        <f>AVERAGEIFS(D$3:D916,$A$3:$A916,"&gt;="&amp;Summary!$D$8-90,$H$3:$H916,"Actual")</f>
        <v>14.602265625000001</v>
      </c>
      <c r="E918" s="22">
        <f>AVERAGEIFS(E$3:E916,$A$3:$A916,"&gt;="&amp;Summary!$D$8-90,$H$3:$H916,"Actual")</f>
        <v>29.823437499999997</v>
      </c>
      <c r="F918" s="22">
        <f>AVERAGEIFS(F$3:F916,$A$3:$A916,"&gt;="&amp;Summary!$D$8-90,$H$3:$H916,"Actual")</f>
        <v>5.8283984374999989</v>
      </c>
      <c r="G918" s="22">
        <f>AVERAGEIFS(G$3:G916,$A$3:$A916,"&gt;="&amp;Summary!$D$8-90,$H$3:$H916,"Actual")</f>
        <v>1.7645</v>
      </c>
      <c r="H918" s="8" t="s">
        <v>87</v>
      </c>
      <c r="I918" t="str">
        <f t="shared" si="92"/>
        <v>Mon</v>
      </c>
      <c r="J918" s="52"/>
      <c r="M918" s="51"/>
      <c r="O918" s="51"/>
    </row>
    <row r="919" spans="1:15">
      <c r="A919" s="12">
        <f t="shared" si="91"/>
        <v>43886</v>
      </c>
      <c r="B919">
        <f t="shared" si="89"/>
        <v>2</v>
      </c>
      <c r="C919">
        <f t="shared" si="90"/>
        <v>2020</v>
      </c>
      <c r="D919" s="22">
        <f>AVERAGEIFS(D$3:D917,$A$3:$A917,"&gt;="&amp;Summary!$D$8-90,$H$3:$H917,"Actual")</f>
        <v>14.602265625000001</v>
      </c>
      <c r="E919" s="22">
        <f>AVERAGEIFS(E$3:E917,$A$3:$A917,"&gt;="&amp;Summary!$D$8-90,$H$3:$H917,"Actual")</f>
        <v>29.823437499999997</v>
      </c>
      <c r="F919" s="22">
        <f>AVERAGEIFS(F$3:F917,$A$3:$A917,"&gt;="&amp;Summary!$D$8-90,$H$3:$H917,"Actual")</f>
        <v>5.8283984374999989</v>
      </c>
      <c r="G919" s="22">
        <f>AVERAGEIFS(G$3:G917,$A$3:$A917,"&gt;="&amp;Summary!$D$8-90,$H$3:$H917,"Actual")</f>
        <v>1.7645</v>
      </c>
      <c r="H919" s="8" t="s">
        <v>87</v>
      </c>
      <c r="I919" t="str">
        <f t="shared" si="92"/>
        <v>Tue</v>
      </c>
      <c r="J919" s="49"/>
      <c r="K919" s="49"/>
      <c r="L919" s="48"/>
      <c r="M919" s="48"/>
      <c r="N919" s="48"/>
      <c r="O919" s="48"/>
    </row>
    <row r="920" spans="1:15">
      <c r="A920" s="12">
        <f t="shared" si="91"/>
        <v>43887</v>
      </c>
      <c r="B920">
        <f t="shared" si="89"/>
        <v>2</v>
      </c>
      <c r="C920">
        <f t="shared" si="90"/>
        <v>2020</v>
      </c>
      <c r="D920" s="22">
        <f>AVERAGEIFS(D$3:D918,$A$3:$A918,"&gt;="&amp;Summary!$D$8-90,$H$3:$H918,"Actual")</f>
        <v>14.602265625000001</v>
      </c>
      <c r="E920" s="22">
        <f>AVERAGEIFS(E$3:E918,$A$3:$A918,"&gt;="&amp;Summary!$D$8-90,$H$3:$H918,"Actual")</f>
        <v>29.823437499999997</v>
      </c>
      <c r="F920" s="22">
        <f>AVERAGEIFS(F$3:F918,$A$3:$A918,"&gt;="&amp;Summary!$D$8-90,$H$3:$H918,"Actual")</f>
        <v>5.8283984374999989</v>
      </c>
      <c r="G920" s="22">
        <f>AVERAGEIFS(G$3:G918,$A$3:$A918,"&gt;="&amp;Summary!$D$8-90,$H$3:$H918,"Actual")</f>
        <v>1.7645</v>
      </c>
      <c r="H920" s="8" t="s">
        <v>87</v>
      </c>
      <c r="I920" t="str">
        <f t="shared" si="92"/>
        <v>Wed</v>
      </c>
      <c r="J920" s="52"/>
      <c r="M920" s="51"/>
      <c r="O920" s="51"/>
    </row>
    <row r="921" spans="1:15">
      <c r="A921" s="12">
        <f t="shared" si="91"/>
        <v>43888</v>
      </c>
      <c r="B921">
        <f t="shared" si="89"/>
        <v>2</v>
      </c>
      <c r="C921">
        <f t="shared" si="90"/>
        <v>2020</v>
      </c>
      <c r="D921" s="22">
        <f>AVERAGEIFS(D$3:D919,$A$3:$A919,"&gt;="&amp;Summary!$D$8-90,$H$3:$H919,"Actual")</f>
        <v>14.602265625000001</v>
      </c>
      <c r="E921" s="22">
        <f>AVERAGEIFS(E$3:E919,$A$3:$A919,"&gt;="&amp;Summary!$D$8-90,$H$3:$H919,"Actual")</f>
        <v>29.823437499999997</v>
      </c>
      <c r="F921" s="22">
        <f>AVERAGEIFS(F$3:F919,$A$3:$A919,"&gt;="&amp;Summary!$D$8-90,$H$3:$H919,"Actual")</f>
        <v>5.8283984374999989</v>
      </c>
      <c r="G921" s="22">
        <f>AVERAGEIFS(G$3:G919,$A$3:$A919,"&gt;="&amp;Summary!$D$8-90,$H$3:$H919,"Actual")</f>
        <v>1.7645</v>
      </c>
      <c r="H921" s="8" t="s">
        <v>87</v>
      </c>
      <c r="I921" t="str">
        <f t="shared" si="92"/>
        <v>Thu</v>
      </c>
      <c r="J921" s="49"/>
      <c r="K921" s="49"/>
      <c r="L921" s="48"/>
      <c r="M921" s="48"/>
      <c r="N921" s="48"/>
      <c r="O921" s="48"/>
    </row>
    <row r="922" spans="1:15">
      <c r="A922" s="12">
        <f t="shared" si="91"/>
        <v>43889</v>
      </c>
      <c r="B922">
        <f t="shared" si="89"/>
        <v>2</v>
      </c>
      <c r="C922">
        <f t="shared" si="90"/>
        <v>2020</v>
      </c>
      <c r="D922" s="22">
        <f>AVERAGEIFS(D$3:D920,$A$3:$A920,"&gt;="&amp;Summary!$D$8-90,$H$3:$H920,"Actual")</f>
        <v>14.602265625000001</v>
      </c>
      <c r="E922" s="22">
        <f>AVERAGEIFS(E$3:E920,$A$3:$A920,"&gt;="&amp;Summary!$D$8-90,$H$3:$H920,"Actual")</f>
        <v>29.823437499999997</v>
      </c>
      <c r="F922" s="22">
        <f>AVERAGEIFS(F$3:F920,$A$3:$A920,"&gt;="&amp;Summary!$D$8-90,$H$3:$H920,"Actual")</f>
        <v>5.8283984374999989</v>
      </c>
      <c r="G922" s="22">
        <f>AVERAGEIFS(G$3:G920,$A$3:$A920,"&gt;="&amp;Summary!$D$8-90,$H$3:$H920,"Actual")</f>
        <v>1.7645</v>
      </c>
      <c r="H922" s="8" t="s">
        <v>87</v>
      </c>
      <c r="I922" t="str">
        <f t="shared" si="92"/>
        <v>Fri</v>
      </c>
      <c r="J922" s="52"/>
      <c r="M922" s="51"/>
      <c r="O922" s="51"/>
    </row>
    <row r="923" spans="1:15">
      <c r="A923" s="12">
        <f t="shared" si="91"/>
        <v>43890</v>
      </c>
      <c r="B923">
        <f t="shared" si="89"/>
        <v>2</v>
      </c>
      <c r="C923">
        <f t="shared" si="90"/>
        <v>2020</v>
      </c>
      <c r="D923" s="22">
        <f>AVERAGEIFS(D$3:D921,$A$3:$A921,"&gt;="&amp;Summary!$D$8-90,$H$3:$H921,"Actual")</f>
        <v>14.602265625000001</v>
      </c>
      <c r="E923" s="22">
        <f>AVERAGEIFS(E$3:E921,$A$3:$A921,"&gt;="&amp;Summary!$D$8-90,$H$3:$H921,"Actual")</f>
        <v>29.823437499999997</v>
      </c>
      <c r="F923" s="22">
        <f>AVERAGEIFS(F$3:F921,$A$3:$A921,"&gt;="&amp;Summary!$D$8-90,$H$3:$H921,"Actual")</f>
        <v>5.8283984374999989</v>
      </c>
      <c r="G923" s="22">
        <f>AVERAGEIFS(G$3:G921,$A$3:$A921,"&gt;="&amp;Summary!$D$8-90,$H$3:$H921,"Actual")</f>
        <v>1.7645</v>
      </c>
      <c r="H923" s="8" t="s">
        <v>87</v>
      </c>
      <c r="I923" t="str">
        <f t="shared" si="92"/>
        <v>Sat</v>
      </c>
      <c r="J923" s="49"/>
      <c r="K923" s="49"/>
      <c r="L923" s="48"/>
      <c r="M923" s="48"/>
      <c r="N923" s="48"/>
      <c r="O923" s="48"/>
    </row>
    <row r="924" spans="1:15">
      <c r="A924" s="12">
        <f t="shared" si="91"/>
        <v>43891</v>
      </c>
      <c r="B924">
        <f t="shared" ref="B924:B987" si="93">MONTH(A924)</f>
        <v>3</v>
      </c>
      <c r="C924">
        <f t="shared" ref="C924:C987" si="94">YEAR(A924)</f>
        <v>2020</v>
      </c>
      <c r="D924" s="22">
        <f>AVERAGEIFS(D$3:D922,$A$3:$A922,"&gt;="&amp;Summary!$D$8-90,$H$3:$H922,"Actual")</f>
        <v>14.602265625000001</v>
      </c>
      <c r="E924" s="22">
        <f>AVERAGEIFS(E$3:E922,$A$3:$A922,"&gt;="&amp;Summary!$D$8-90,$H$3:$H922,"Actual")</f>
        <v>29.823437499999997</v>
      </c>
      <c r="F924" s="22">
        <f>AVERAGEIFS(F$3:F922,$A$3:$A922,"&gt;="&amp;Summary!$D$8-90,$H$3:$H922,"Actual")</f>
        <v>5.8283984374999989</v>
      </c>
      <c r="G924" s="22">
        <f>AVERAGEIFS(G$3:G922,$A$3:$A922,"&gt;="&amp;Summary!$D$8-90,$H$3:$H922,"Actual")</f>
        <v>1.7645</v>
      </c>
      <c r="H924" s="8" t="s">
        <v>87</v>
      </c>
      <c r="I924" t="str">
        <f t="shared" si="92"/>
        <v>Sun</v>
      </c>
      <c r="J924" s="52"/>
      <c r="M924" s="51"/>
      <c r="O924" s="51"/>
    </row>
    <row r="925" spans="1:15">
      <c r="A925" s="12">
        <f t="shared" si="91"/>
        <v>43892</v>
      </c>
      <c r="B925">
        <f t="shared" si="93"/>
        <v>3</v>
      </c>
      <c r="C925">
        <f t="shared" si="94"/>
        <v>2020</v>
      </c>
      <c r="D925" s="22">
        <f>AVERAGEIFS(D$3:D923,$A$3:$A923,"&gt;="&amp;Summary!$D$8-90,$H$3:$H923,"Actual")</f>
        <v>14.602265625000001</v>
      </c>
      <c r="E925" s="22">
        <f>AVERAGEIFS(E$3:E923,$A$3:$A923,"&gt;="&amp;Summary!$D$8-90,$H$3:$H923,"Actual")</f>
        <v>29.823437499999997</v>
      </c>
      <c r="F925" s="22">
        <f>AVERAGEIFS(F$3:F923,$A$3:$A923,"&gt;="&amp;Summary!$D$8-90,$H$3:$H923,"Actual")</f>
        <v>5.8283984374999989</v>
      </c>
      <c r="G925" s="22">
        <f>AVERAGEIFS(G$3:G923,$A$3:$A923,"&gt;="&amp;Summary!$D$8-90,$H$3:$H923,"Actual")</f>
        <v>1.7645</v>
      </c>
      <c r="H925" s="8" t="s">
        <v>87</v>
      </c>
      <c r="I925" t="str">
        <f t="shared" si="92"/>
        <v>Mon</v>
      </c>
      <c r="J925" s="49"/>
      <c r="K925" s="49"/>
      <c r="L925" s="48"/>
      <c r="M925" s="48"/>
      <c r="N925" s="48"/>
      <c r="O925" s="48"/>
    </row>
    <row r="926" spans="1:15">
      <c r="A926" s="12">
        <f t="shared" si="91"/>
        <v>43893</v>
      </c>
      <c r="B926">
        <f t="shared" si="93"/>
        <v>3</v>
      </c>
      <c r="C926">
        <f t="shared" si="94"/>
        <v>2020</v>
      </c>
      <c r="D926" s="22">
        <f>AVERAGEIFS(D$3:D924,$A$3:$A924,"&gt;="&amp;Summary!$D$8-90,$H$3:$H924,"Actual")</f>
        <v>14.602265625000001</v>
      </c>
      <c r="E926" s="22">
        <f>AVERAGEIFS(E$3:E924,$A$3:$A924,"&gt;="&amp;Summary!$D$8-90,$H$3:$H924,"Actual")</f>
        <v>29.823437499999997</v>
      </c>
      <c r="F926" s="22">
        <f>AVERAGEIFS(F$3:F924,$A$3:$A924,"&gt;="&amp;Summary!$D$8-90,$H$3:$H924,"Actual")</f>
        <v>5.8283984374999989</v>
      </c>
      <c r="G926" s="22">
        <f>AVERAGEIFS(G$3:G924,$A$3:$A924,"&gt;="&amp;Summary!$D$8-90,$H$3:$H924,"Actual")</f>
        <v>1.7645</v>
      </c>
      <c r="H926" s="8" t="s">
        <v>87</v>
      </c>
      <c r="I926" t="str">
        <f t="shared" si="92"/>
        <v>Tue</v>
      </c>
      <c r="J926" s="52"/>
      <c r="M926" s="51"/>
      <c r="O926" s="51"/>
    </row>
    <row r="927" spans="1:15">
      <c r="A927" s="12">
        <f t="shared" si="91"/>
        <v>43894</v>
      </c>
      <c r="B927">
        <f t="shared" si="93"/>
        <v>3</v>
      </c>
      <c r="C927">
        <f t="shared" si="94"/>
        <v>2020</v>
      </c>
      <c r="D927" s="22">
        <f>AVERAGEIFS(D$3:D925,$A$3:$A925,"&gt;="&amp;Summary!$D$8-90,$H$3:$H925,"Actual")</f>
        <v>14.602265625000001</v>
      </c>
      <c r="E927" s="22">
        <f>AVERAGEIFS(E$3:E925,$A$3:$A925,"&gt;="&amp;Summary!$D$8-90,$H$3:$H925,"Actual")</f>
        <v>29.823437499999997</v>
      </c>
      <c r="F927" s="22">
        <f>AVERAGEIFS(F$3:F925,$A$3:$A925,"&gt;="&amp;Summary!$D$8-90,$H$3:$H925,"Actual")</f>
        <v>5.8283984374999989</v>
      </c>
      <c r="G927" s="22">
        <f>AVERAGEIFS(G$3:G925,$A$3:$A925,"&gt;="&amp;Summary!$D$8-90,$H$3:$H925,"Actual")</f>
        <v>1.7645</v>
      </c>
      <c r="H927" s="8" t="s">
        <v>87</v>
      </c>
      <c r="I927" t="str">
        <f t="shared" si="92"/>
        <v>Wed</v>
      </c>
      <c r="J927" s="49"/>
      <c r="K927" s="49"/>
      <c r="L927" s="48"/>
      <c r="M927" s="48"/>
      <c r="N927" s="48"/>
      <c r="O927" s="48"/>
    </row>
    <row r="928" spans="1:15">
      <c r="A928" s="12">
        <f t="shared" si="91"/>
        <v>43895</v>
      </c>
      <c r="B928">
        <f t="shared" si="93"/>
        <v>3</v>
      </c>
      <c r="C928">
        <f t="shared" si="94"/>
        <v>2020</v>
      </c>
      <c r="D928" s="22">
        <f>AVERAGEIFS(D$3:D926,$A$3:$A926,"&gt;="&amp;Summary!$D$8-90,$H$3:$H926,"Actual")</f>
        <v>14.602265625000001</v>
      </c>
      <c r="E928" s="22">
        <f>AVERAGEIFS(E$3:E926,$A$3:$A926,"&gt;="&amp;Summary!$D$8-90,$H$3:$H926,"Actual")</f>
        <v>29.823437499999997</v>
      </c>
      <c r="F928" s="22">
        <f>AVERAGEIFS(F$3:F926,$A$3:$A926,"&gt;="&amp;Summary!$D$8-90,$H$3:$H926,"Actual")</f>
        <v>5.8283984374999989</v>
      </c>
      <c r="G928" s="22">
        <f>AVERAGEIFS(G$3:G926,$A$3:$A926,"&gt;="&amp;Summary!$D$8-90,$H$3:$H926,"Actual")</f>
        <v>1.7645</v>
      </c>
      <c r="H928" s="8" t="s">
        <v>87</v>
      </c>
      <c r="I928" t="str">
        <f t="shared" si="92"/>
        <v>Thu</v>
      </c>
      <c r="J928" s="52"/>
      <c r="M928" s="51"/>
      <c r="O928" s="51"/>
    </row>
    <row r="929" spans="1:15">
      <c r="A929" s="12">
        <f t="shared" si="91"/>
        <v>43896</v>
      </c>
      <c r="B929">
        <f t="shared" si="93"/>
        <v>3</v>
      </c>
      <c r="C929">
        <f t="shared" si="94"/>
        <v>2020</v>
      </c>
      <c r="D929" s="22">
        <f>AVERAGEIFS(D$3:D927,$A$3:$A927,"&gt;="&amp;Summary!$D$8-90,$H$3:$H927,"Actual")</f>
        <v>14.602265625000001</v>
      </c>
      <c r="E929" s="22">
        <f>AVERAGEIFS(E$3:E927,$A$3:$A927,"&gt;="&amp;Summary!$D$8-90,$H$3:$H927,"Actual")</f>
        <v>29.823437499999997</v>
      </c>
      <c r="F929" s="22">
        <f>AVERAGEIFS(F$3:F927,$A$3:$A927,"&gt;="&amp;Summary!$D$8-90,$H$3:$H927,"Actual")</f>
        <v>5.8283984374999989</v>
      </c>
      <c r="G929" s="22">
        <f>AVERAGEIFS(G$3:G927,$A$3:$A927,"&gt;="&amp;Summary!$D$8-90,$H$3:$H927,"Actual")</f>
        <v>1.7645</v>
      </c>
      <c r="H929" s="8" t="s">
        <v>87</v>
      </c>
      <c r="I929" t="str">
        <f t="shared" si="92"/>
        <v>Fri</v>
      </c>
      <c r="J929" s="49"/>
      <c r="K929" s="49"/>
      <c r="L929" s="48"/>
      <c r="M929" s="48"/>
      <c r="N929" s="48"/>
      <c r="O929" s="48"/>
    </row>
    <row r="930" spans="1:15">
      <c r="A930" s="12">
        <f t="shared" si="91"/>
        <v>43897</v>
      </c>
      <c r="B930">
        <f t="shared" si="93"/>
        <v>3</v>
      </c>
      <c r="C930">
        <f t="shared" si="94"/>
        <v>2020</v>
      </c>
      <c r="D930" s="22">
        <f>AVERAGEIFS(D$3:D928,$A$3:$A928,"&gt;="&amp;Summary!$D$8-90,$H$3:$H928,"Actual")</f>
        <v>14.602265625000001</v>
      </c>
      <c r="E930" s="22">
        <f>AVERAGEIFS(E$3:E928,$A$3:$A928,"&gt;="&amp;Summary!$D$8-90,$H$3:$H928,"Actual")</f>
        <v>29.823437499999997</v>
      </c>
      <c r="F930" s="22">
        <f>AVERAGEIFS(F$3:F928,$A$3:$A928,"&gt;="&amp;Summary!$D$8-90,$H$3:$H928,"Actual")</f>
        <v>5.8283984374999989</v>
      </c>
      <c r="G930" s="22">
        <f>AVERAGEIFS(G$3:G928,$A$3:$A928,"&gt;="&amp;Summary!$D$8-90,$H$3:$H928,"Actual")</f>
        <v>1.7645</v>
      </c>
      <c r="H930" s="8" t="s">
        <v>87</v>
      </c>
      <c r="I930" t="str">
        <f t="shared" si="92"/>
        <v>Sat</v>
      </c>
      <c r="J930" s="52"/>
      <c r="M930" s="51"/>
      <c r="O930" s="51"/>
    </row>
    <row r="931" spans="1:15">
      <c r="A931" s="12">
        <f t="shared" si="91"/>
        <v>43898</v>
      </c>
      <c r="B931">
        <f t="shared" si="93"/>
        <v>3</v>
      </c>
      <c r="C931">
        <f t="shared" si="94"/>
        <v>2020</v>
      </c>
      <c r="D931" s="22">
        <f>AVERAGEIFS(D$3:D929,$A$3:$A929,"&gt;="&amp;Summary!$D$8-90,$H$3:$H929,"Actual")</f>
        <v>14.602265625000001</v>
      </c>
      <c r="E931" s="22">
        <f>AVERAGEIFS(E$3:E929,$A$3:$A929,"&gt;="&amp;Summary!$D$8-90,$H$3:$H929,"Actual")</f>
        <v>29.823437499999997</v>
      </c>
      <c r="F931" s="22">
        <f>AVERAGEIFS(F$3:F929,$A$3:$A929,"&gt;="&amp;Summary!$D$8-90,$H$3:$H929,"Actual")</f>
        <v>5.8283984374999989</v>
      </c>
      <c r="G931" s="22">
        <f>AVERAGEIFS(G$3:G929,$A$3:$A929,"&gt;="&amp;Summary!$D$8-90,$H$3:$H929,"Actual")</f>
        <v>1.7645</v>
      </c>
      <c r="H931" s="8" t="s">
        <v>87</v>
      </c>
      <c r="I931" t="str">
        <f t="shared" si="92"/>
        <v>Sun</v>
      </c>
      <c r="J931" s="49"/>
      <c r="K931" s="49"/>
      <c r="L931" s="48"/>
      <c r="M931" s="48"/>
      <c r="N931" s="48"/>
      <c r="O931" s="48"/>
    </row>
    <row r="932" spans="1:15">
      <c r="A932" s="12">
        <f t="shared" si="91"/>
        <v>43899</v>
      </c>
      <c r="B932">
        <f t="shared" si="93"/>
        <v>3</v>
      </c>
      <c r="C932">
        <f t="shared" si="94"/>
        <v>2020</v>
      </c>
      <c r="D932" s="22">
        <f>AVERAGEIFS(D$3:D930,$A$3:$A930,"&gt;="&amp;Summary!$D$8-90,$H$3:$H930,"Actual")</f>
        <v>14.602265625000001</v>
      </c>
      <c r="E932" s="22">
        <f>AVERAGEIFS(E$3:E930,$A$3:$A930,"&gt;="&amp;Summary!$D$8-90,$H$3:$H930,"Actual")</f>
        <v>29.823437499999997</v>
      </c>
      <c r="F932" s="22">
        <f>AVERAGEIFS(F$3:F930,$A$3:$A930,"&gt;="&amp;Summary!$D$8-90,$H$3:$H930,"Actual")</f>
        <v>5.8283984374999989</v>
      </c>
      <c r="G932" s="22">
        <f>AVERAGEIFS(G$3:G930,$A$3:$A930,"&gt;="&amp;Summary!$D$8-90,$H$3:$H930,"Actual")</f>
        <v>1.7645</v>
      </c>
      <c r="H932" s="8" t="s">
        <v>87</v>
      </c>
      <c r="I932" t="str">
        <f t="shared" si="92"/>
        <v>Mon</v>
      </c>
      <c r="J932" s="52"/>
      <c r="M932" s="51"/>
      <c r="O932" s="51"/>
    </row>
    <row r="933" spans="1:15">
      <c r="A933" s="12">
        <f t="shared" si="91"/>
        <v>43900</v>
      </c>
      <c r="B933">
        <f t="shared" si="93"/>
        <v>3</v>
      </c>
      <c r="C933">
        <f t="shared" si="94"/>
        <v>2020</v>
      </c>
      <c r="D933" s="22">
        <f>AVERAGEIFS(D$3:D931,$A$3:$A931,"&gt;="&amp;Summary!$D$8-90,$H$3:$H931,"Actual")</f>
        <v>14.602265625000001</v>
      </c>
      <c r="E933" s="22">
        <f>AVERAGEIFS(E$3:E931,$A$3:$A931,"&gt;="&amp;Summary!$D$8-90,$H$3:$H931,"Actual")</f>
        <v>29.823437499999997</v>
      </c>
      <c r="F933" s="22">
        <f>AVERAGEIFS(F$3:F931,$A$3:$A931,"&gt;="&amp;Summary!$D$8-90,$H$3:$H931,"Actual")</f>
        <v>5.8283984374999989</v>
      </c>
      <c r="G933" s="22">
        <f>AVERAGEIFS(G$3:G931,$A$3:$A931,"&gt;="&amp;Summary!$D$8-90,$H$3:$H931,"Actual")</f>
        <v>1.7645</v>
      </c>
      <c r="H933" s="8" t="s">
        <v>87</v>
      </c>
      <c r="I933" t="str">
        <f t="shared" si="92"/>
        <v>Tue</v>
      </c>
      <c r="J933" s="49"/>
      <c r="K933" s="49"/>
      <c r="L933" s="48"/>
      <c r="M933" s="48"/>
      <c r="N933" s="48"/>
      <c r="O933" s="48"/>
    </row>
    <row r="934" spans="1:15">
      <c r="A934" s="12">
        <f t="shared" si="91"/>
        <v>43901</v>
      </c>
      <c r="B934">
        <f t="shared" si="93"/>
        <v>3</v>
      </c>
      <c r="C934">
        <f t="shared" si="94"/>
        <v>2020</v>
      </c>
      <c r="D934" s="22">
        <f>AVERAGEIFS(D$3:D932,$A$3:$A932,"&gt;="&amp;Summary!$D$8-90,$H$3:$H932,"Actual")</f>
        <v>14.602265625000001</v>
      </c>
      <c r="E934" s="22">
        <f>AVERAGEIFS(E$3:E932,$A$3:$A932,"&gt;="&amp;Summary!$D$8-90,$H$3:$H932,"Actual")</f>
        <v>29.823437499999997</v>
      </c>
      <c r="F934" s="22">
        <f>AVERAGEIFS(F$3:F932,$A$3:$A932,"&gt;="&amp;Summary!$D$8-90,$H$3:$H932,"Actual")</f>
        <v>5.8283984374999989</v>
      </c>
      <c r="G934" s="22">
        <f>AVERAGEIFS(G$3:G932,$A$3:$A932,"&gt;="&amp;Summary!$D$8-90,$H$3:$H932,"Actual")</f>
        <v>1.7645</v>
      </c>
      <c r="H934" s="8" t="s">
        <v>87</v>
      </c>
      <c r="I934" t="str">
        <f t="shared" si="92"/>
        <v>Wed</v>
      </c>
      <c r="J934" s="52"/>
      <c r="M934" s="51"/>
      <c r="O934" s="51"/>
    </row>
    <row r="935" spans="1:15">
      <c r="A935" s="12">
        <f t="shared" si="91"/>
        <v>43902</v>
      </c>
      <c r="B935">
        <f t="shared" si="93"/>
        <v>3</v>
      </c>
      <c r="C935">
        <f t="shared" si="94"/>
        <v>2020</v>
      </c>
      <c r="D935" s="22">
        <f>AVERAGEIFS(D$3:D933,$A$3:$A933,"&gt;="&amp;Summary!$D$8-90,$H$3:$H933,"Actual")</f>
        <v>14.602265625000001</v>
      </c>
      <c r="E935" s="22">
        <f>AVERAGEIFS(E$3:E933,$A$3:$A933,"&gt;="&amp;Summary!$D$8-90,$H$3:$H933,"Actual")</f>
        <v>29.823437499999997</v>
      </c>
      <c r="F935" s="22">
        <f>AVERAGEIFS(F$3:F933,$A$3:$A933,"&gt;="&amp;Summary!$D$8-90,$H$3:$H933,"Actual")</f>
        <v>5.8283984374999989</v>
      </c>
      <c r="G935" s="22">
        <f>AVERAGEIFS(G$3:G933,$A$3:$A933,"&gt;="&amp;Summary!$D$8-90,$H$3:$H933,"Actual")</f>
        <v>1.7645</v>
      </c>
      <c r="H935" s="8" t="s">
        <v>87</v>
      </c>
      <c r="I935" t="str">
        <f t="shared" si="92"/>
        <v>Thu</v>
      </c>
      <c r="J935" s="49"/>
      <c r="K935" s="49"/>
      <c r="L935" s="48"/>
      <c r="M935" s="48"/>
      <c r="N935" s="48"/>
      <c r="O935" s="48"/>
    </row>
    <row r="936" spans="1:15">
      <c r="A936" s="12">
        <f t="shared" si="91"/>
        <v>43903</v>
      </c>
      <c r="B936">
        <f t="shared" si="93"/>
        <v>3</v>
      </c>
      <c r="C936">
        <f t="shared" si="94"/>
        <v>2020</v>
      </c>
      <c r="D936" s="22">
        <f>AVERAGEIFS(D$3:D934,$A$3:$A934,"&gt;="&amp;Summary!$D$8-90,$H$3:$H934,"Actual")</f>
        <v>14.602265625000001</v>
      </c>
      <c r="E936" s="22">
        <f>AVERAGEIFS(E$3:E934,$A$3:$A934,"&gt;="&amp;Summary!$D$8-90,$H$3:$H934,"Actual")</f>
        <v>29.823437499999997</v>
      </c>
      <c r="F936" s="22">
        <f>AVERAGEIFS(F$3:F934,$A$3:$A934,"&gt;="&amp;Summary!$D$8-90,$H$3:$H934,"Actual")</f>
        <v>5.8283984374999989</v>
      </c>
      <c r="G936" s="22">
        <f>AVERAGEIFS(G$3:G934,$A$3:$A934,"&gt;="&amp;Summary!$D$8-90,$H$3:$H934,"Actual")</f>
        <v>1.7645</v>
      </c>
      <c r="H936" s="8" t="s">
        <v>87</v>
      </c>
      <c r="I936" t="str">
        <f t="shared" si="92"/>
        <v>Fri</v>
      </c>
      <c r="J936" s="52"/>
      <c r="M936" s="51"/>
      <c r="O936" s="51"/>
    </row>
    <row r="937" spans="1:15">
      <c r="A937" s="12">
        <f t="shared" si="91"/>
        <v>43904</v>
      </c>
      <c r="B937">
        <f t="shared" si="93"/>
        <v>3</v>
      </c>
      <c r="C937">
        <f t="shared" si="94"/>
        <v>2020</v>
      </c>
      <c r="D937" s="22">
        <f>AVERAGEIFS(D$3:D935,$A$3:$A935,"&gt;="&amp;Summary!$D$8-90,$H$3:$H935,"Actual")</f>
        <v>14.602265625000001</v>
      </c>
      <c r="E937" s="22">
        <f>AVERAGEIFS(E$3:E935,$A$3:$A935,"&gt;="&amp;Summary!$D$8-90,$H$3:$H935,"Actual")</f>
        <v>29.823437499999997</v>
      </c>
      <c r="F937" s="22">
        <f>AVERAGEIFS(F$3:F935,$A$3:$A935,"&gt;="&amp;Summary!$D$8-90,$H$3:$H935,"Actual")</f>
        <v>5.8283984374999989</v>
      </c>
      <c r="G937" s="22">
        <f>AVERAGEIFS(G$3:G935,$A$3:$A935,"&gt;="&amp;Summary!$D$8-90,$H$3:$H935,"Actual")</f>
        <v>1.7645</v>
      </c>
      <c r="H937" s="8" t="s">
        <v>87</v>
      </c>
      <c r="I937" t="str">
        <f t="shared" si="92"/>
        <v>Sat</v>
      </c>
      <c r="J937" s="49"/>
      <c r="K937" s="49"/>
      <c r="L937" s="48"/>
      <c r="M937" s="48"/>
      <c r="N937" s="48"/>
      <c r="O937" s="48"/>
    </row>
    <row r="938" spans="1:15">
      <c r="A938" s="12">
        <f t="shared" si="91"/>
        <v>43905</v>
      </c>
      <c r="B938">
        <f t="shared" si="93"/>
        <v>3</v>
      </c>
      <c r="C938">
        <f t="shared" si="94"/>
        <v>2020</v>
      </c>
      <c r="D938" s="22">
        <f>AVERAGEIFS(D$3:D936,$A$3:$A936,"&gt;="&amp;Summary!$D$8-90,$H$3:$H936,"Actual")</f>
        <v>14.602265625000001</v>
      </c>
      <c r="E938" s="22">
        <f>AVERAGEIFS(E$3:E936,$A$3:$A936,"&gt;="&amp;Summary!$D$8-90,$H$3:$H936,"Actual")</f>
        <v>29.823437499999997</v>
      </c>
      <c r="F938" s="22">
        <f>AVERAGEIFS(F$3:F936,$A$3:$A936,"&gt;="&amp;Summary!$D$8-90,$H$3:$H936,"Actual")</f>
        <v>5.8283984374999989</v>
      </c>
      <c r="G938" s="22">
        <f>AVERAGEIFS(G$3:G936,$A$3:$A936,"&gt;="&amp;Summary!$D$8-90,$H$3:$H936,"Actual")</f>
        <v>1.7645</v>
      </c>
      <c r="H938" s="8" t="s">
        <v>87</v>
      </c>
      <c r="I938" t="str">
        <f t="shared" si="92"/>
        <v>Sun</v>
      </c>
      <c r="J938" s="52"/>
      <c r="M938" s="51"/>
      <c r="O938" s="51"/>
    </row>
    <row r="939" spans="1:15">
      <c r="A939" s="12">
        <f t="shared" si="91"/>
        <v>43906</v>
      </c>
      <c r="B939">
        <f t="shared" si="93"/>
        <v>3</v>
      </c>
      <c r="C939">
        <f t="shared" si="94"/>
        <v>2020</v>
      </c>
      <c r="D939" s="22">
        <f>AVERAGEIFS(D$3:D937,$A$3:$A937,"&gt;="&amp;Summary!$D$8-90,$H$3:$H937,"Actual")</f>
        <v>14.602265625000001</v>
      </c>
      <c r="E939" s="22">
        <f>AVERAGEIFS(E$3:E937,$A$3:$A937,"&gt;="&amp;Summary!$D$8-90,$H$3:$H937,"Actual")</f>
        <v>29.823437499999997</v>
      </c>
      <c r="F939" s="22">
        <f>AVERAGEIFS(F$3:F937,$A$3:$A937,"&gt;="&amp;Summary!$D$8-90,$H$3:$H937,"Actual")</f>
        <v>5.8283984374999989</v>
      </c>
      <c r="G939" s="22">
        <f>AVERAGEIFS(G$3:G937,$A$3:$A937,"&gt;="&amp;Summary!$D$8-90,$H$3:$H937,"Actual")</f>
        <v>1.7645</v>
      </c>
      <c r="H939" s="8" t="s">
        <v>87</v>
      </c>
      <c r="I939" t="str">
        <f t="shared" si="92"/>
        <v>Mon</v>
      </c>
      <c r="J939" s="49"/>
      <c r="K939" s="49"/>
      <c r="L939" s="48"/>
      <c r="M939" s="48"/>
      <c r="N939" s="48"/>
      <c r="O939" s="48"/>
    </row>
    <row r="940" spans="1:15">
      <c r="A940" s="12">
        <f t="shared" si="91"/>
        <v>43907</v>
      </c>
      <c r="B940">
        <f t="shared" si="93"/>
        <v>3</v>
      </c>
      <c r="C940">
        <f t="shared" si="94"/>
        <v>2020</v>
      </c>
      <c r="D940" s="22">
        <f>AVERAGEIFS(D$3:D938,$A$3:$A938,"&gt;="&amp;Summary!$D$8-90,$H$3:$H938,"Actual")</f>
        <v>14.602265625000001</v>
      </c>
      <c r="E940" s="22">
        <f>AVERAGEIFS(E$3:E938,$A$3:$A938,"&gt;="&amp;Summary!$D$8-90,$H$3:$H938,"Actual")</f>
        <v>29.823437499999997</v>
      </c>
      <c r="F940" s="22">
        <f>AVERAGEIFS(F$3:F938,$A$3:$A938,"&gt;="&amp;Summary!$D$8-90,$H$3:$H938,"Actual")</f>
        <v>5.8283984374999989</v>
      </c>
      <c r="G940" s="22">
        <f>AVERAGEIFS(G$3:G938,$A$3:$A938,"&gt;="&amp;Summary!$D$8-90,$H$3:$H938,"Actual")</f>
        <v>1.7645</v>
      </c>
      <c r="H940" s="8" t="s">
        <v>87</v>
      </c>
      <c r="I940" t="str">
        <f t="shared" si="92"/>
        <v>Tue</v>
      </c>
      <c r="J940" s="52"/>
      <c r="M940" s="51"/>
      <c r="O940" s="51"/>
    </row>
    <row r="941" spans="1:15">
      <c r="A941" s="12">
        <f t="shared" si="91"/>
        <v>43908</v>
      </c>
      <c r="B941">
        <f t="shared" si="93"/>
        <v>3</v>
      </c>
      <c r="C941">
        <f t="shared" si="94"/>
        <v>2020</v>
      </c>
      <c r="D941" s="22">
        <f>AVERAGEIFS(D$3:D939,$A$3:$A939,"&gt;="&amp;Summary!$D$8-90,$H$3:$H939,"Actual")</f>
        <v>14.602265625000001</v>
      </c>
      <c r="E941" s="22">
        <f>AVERAGEIFS(E$3:E939,$A$3:$A939,"&gt;="&amp;Summary!$D$8-90,$H$3:$H939,"Actual")</f>
        <v>29.823437499999997</v>
      </c>
      <c r="F941" s="22">
        <f>AVERAGEIFS(F$3:F939,$A$3:$A939,"&gt;="&amp;Summary!$D$8-90,$H$3:$H939,"Actual")</f>
        <v>5.8283984374999989</v>
      </c>
      <c r="G941" s="22">
        <f>AVERAGEIFS(G$3:G939,$A$3:$A939,"&gt;="&amp;Summary!$D$8-90,$H$3:$H939,"Actual")</f>
        <v>1.7645</v>
      </c>
      <c r="H941" s="8" t="s">
        <v>87</v>
      </c>
      <c r="I941" t="str">
        <f t="shared" si="92"/>
        <v>Wed</v>
      </c>
      <c r="J941" s="49"/>
      <c r="K941" s="49"/>
      <c r="L941" s="48"/>
      <c r="M941" s="48"/>
      <c r="N941" s="48"/>
      <c r="O941" s="48"/>
    </row>
    <row r="942" spans="1:15">
      <c r="A942" s="12">
        <f t="shared" si="91"/>
        <v>43909</v>
      </c>
      <c r="B942">
        <f t="shared" si="93"/>
        <v>3</v>
      </c>
      <c r="C942">
        <f t="shared" si="94"/>
        <v>2020</v>
      </c>
      <c r="D942" s="22">
        <f>AVERAGEIFS(D$3:D940,$A$3:$A940,"&gt;="&amp;Summary!$D$8-90,$H$3:$H940,"Actual")</f>
        <v>14.602265625000001</v>
      </c>
      <c r="E942" s="22">
        <f>AVERAGEIFS(E$3:E940,$A$3:$A940,"&gt;="&amp;Summary!$D$8-90,$H$3:$H940,"Actual")</f>
        <v>29.823437499999997</v>
      </c>
      <c r="F942" s="22">
        <f>AVERAGEIFS(F$3:F940,$A$3:$A940,"&gt;="&amp;Summary!$D$8-90,$H$3:$H940,"Actual")</f>
        <v>5.8283984374999989</v>
      </c>
      <c r="G942" s="22">
        <f>AVERAGEIFS(G$3:G940,$A$3:$A940,"&gt;="&amp;Summary!$D$8-90,$H$3:$H940,"Actual")</f>
        <v>1.7645</v>
      </c>
      <c r="H942" s="8" t="s">
        <v>87</v>
      </c>
      <c r="I942" t="str">
        <f t="shared" si="92"/>
        <v>Thu</v>
      </c>
      <c r="J942" s="52"/>
      <c r="M942" s="51"/>
      <c r="O942" s="51"/>
    </row>
    <row r="943" spans="1:15">
      <c r="A943" s="12">
        <f t="shared" si="91"/>
        <v>43910</v>
      </c>
      <c r="B943">
        <f t="shared" si="93"/>
        <v>3</v>
      </c>
      <c r="C943">
        <f t="shared" si="94"/>
        <v>2020</v>
      </c>
      <c r="D943" s="22">
        <f>AVERAGEIFS(D$3:D941,$A$3:$A941,"&gt;="&amp;Summary!$D$8-90,$H$3:$H941,"Actual")</f>
        <v>14.602265625000001</v>
      </c>
      <c r="E943" s="22">
        <f>AVERAGEIFS(E$3:E941,$A$3:$A941,"&gt;="&amp;Summary!$D$8-90,$H$3:$H941,"Actual")</f>
        <v>29.823437499999997</v>
      </c>
      <c r="F943" s="22">
        <f>AVERAGEIFS(F$3:F941,$A$3:$A941,"&gt;="&amp;Summary!$D$8-90,$H$3:$H941,"Actual")</f>
        <v>5.8283984374999989</v>
      </c>
      <c r="G943" s="22">
        <f>AVERAGEIFS(G$3:G941,$A$3:$A941,"&gt;="&amp;Summary!$D$8-90,$H$3:$H941,"Actual")</f>
        <v>1.7645</v>
      </c>
      <c r="H943" s="8" t="s">
        <v>87</v>
      </c>
      <c r="I943" t="str">
        <f t="shared" si="92"/>
        <v>Fri</v>
      </c>
      <c r="J943" s="49"/>
      <c r="K943" s="49"/>
      <c r="L943" s="48"/>
      <c r="M943" s="48"/>
      <c r="N943" s="48"/>
      <c r="O943" s="48"/>
    </row>
    <row r="944" spans="1:15">
      <c r="A944" s="12">
        <f t="shared" si="91"/>
        <v>43911</v>
      </c>
      <c r="B944">
        <f t="shared" si="93"/>
        <v>3</v>
      </c>
      <c r="C944">
        <f t="shared" si="94"/>
        <v>2020</v>
      </c>
      <c r="D944" s="22">
        <f>AVERAGEIFS(D$3:D942,$A$3:$A942,"&gt;="&amp;Summary!$D$8-90,$H$3:$H942,"Actual")</f>
        <v>14.602265625000001</v>
      </c>
      <c r="E944" s="22">
        <f>AVERAGEIFS(E$3:E942,$A$3:$A942,"&gt;="&amp;Summary!$D$8-90,$H$3:$H942,"Actual")</f>
        <v>29.823437499999997</v>
      </c>
      <c r="F944" s="22">
        <f>AVERAGEIFS(F$3:F942,$A$3:$A942,"&gt;="&amp;Summary!$D$8-90,$H$3:$H942,"Actual")</f>
        <v>5.8283984374999989</v>
      </c>
      <c r="G944" s="22">
        <f>AVERAGEIFS(G$3:G942,$A$3:$A942,"&gt;="&amp;Summary!$D$8-90,$H$3:$H942,"Actual")</f>
        <v>1.7645</v>
      </c>
      <c r="H944" s="8" t="s">
        <v>87</v>
      </c>
      <c r="I944" t="str">
        <f t="shared" si="92"/>
        <v>Sat</v>
      </c>
      <c r="J944" s="52"/>
      <c r="M944" s="51"/>
      <c r="O944" s="51"/>
    </row>
    <row r="945" spans="1:15">
      <c r="A945" s="12">
        <f t="shared" si="91"/>
        <v>43912</v>
      </c>
      <c r="B945">
        <f t="shared" si="93"/>
        <v>3</v>
      </c>
      <c r="C945">
        <f t="shared" si="94"/>
        <v>2020</v>
      </c>
      <c r="D945" s="22">
        <f>AVERAGEIFS(D$3:D943,$A$3:$A943,"&gt;="&amp;Summary!$D$8-90,$H$3:$H943,"Actual")</f>
        <v>14.602265625000001</v>
      </c>
      <c r="E945" s="22">
        <f>AVERAGEIFS(E$3:E943,$A$3:$A943,"&gt;="&amp;Summary!$D$8-90,$H$3:$H943,"Actual")</f>
        <v>29.823437499999997</v>
      </c>
      <c r="F945" s="22">
        <f>AVERAGEIFS(F$3:F943,$A$3:$A943,"&gt;="&amp;Summary!$D$8-90,$H$3:$H943,"Actual")</f>
        <v>5.8283984374999989</v>
      </c>
      <c r="G945" s="22">
        <f>AVERAGEIFS(G$3:G943,$A$3:$A943,"&gt;="&amp;Summary!$D$8-90,$H$3:$H943,"Actual")</f>
        <v>1.7645</v>
      </c>
      <c r="H945" s="8" t="s">
        <v>87</v>
      </c>
      <c r="I945" t="str">
        <f t="shared" si="92"/>
        <v>Sun</v>
      </c>
      <c r="J945" s="49"/>
      <c r="K945" s="49"/>
      <c r="L945" s="48"/>
      <c r="M945" s="48"/>
      <c r="N945" s="48"/>
      <c r="O945" s="48"/>
    </row>
    <row r="946" spans="1:15">
      <c r="A946" s="12">
        <f t="shared" si="91"/>
        <v>43913</v>
      </c>
      <c r="B946">
        <f t="shared" si="93"/>
        <v>3</v>
      </c>
      <c r="C946">
        <f t="shared" si="94"/>
        <v>2020</v>
      </c>
      <c r="D946" s="22">
        <f>AVERAGEIFS(D$3:D944,$A$3:$A944,"&gt;="&amp;Summary!$D$8-90,$H$3:$H944,"Actual")</f>
        <v>14.602265625000001</v>
      </c>
      <c r="E946" s="22">
        <f>AVERAGEIFS(E$3:E944,$A$3:$A944,"&gt;="&amp;Summary!$D$8-90,$H$3:$H944,"Actual")</f>
        <v>29.823437499999997</v>
      </c>
      <c r="F946" s="22">
        <f>AVERAGEIFS(F$3:F944,$A$3:$A944,"&gt;="&amp;Summary!$D$8-90,$H$3:$H944,"Actual")</f>
        <v>5.8283984374999989</v>
      </c>
      <c r="G946" s="22">
        <f>AVERAGEIFS(G$3:G944,$A$3:$A944,"&gt;="&amp;Summary!$D$8-90,$H$3:$H944,"Actual")</f>
        <v>1.7645</v>
      </c>
      <c r="H946" s="8" t="s">
        <v>87</v>
      </c>
      <c r="I946" t="str">
        <f t="shared" si="92"/>
        <v>Mon</v>
      </c>
      <c r="J946" s="52"/>
      <c r="M946" s="51"/>
      <c r="O946" s="51"/>
    </row>
    <row r="947" spans="1:15">
      <c r="A947" s="12">
        <f t="shared" ref="A947:A1010" si="95">A946+1</f>
        <v>43914</v>
      </c>
      <c r="B947">
        <f t="shared" si="93"/>
        <v>3</v>
      </c>
      <c r="C947">
        <f t="shared" si="94"/>
        <v>2020</v>
      </c>
      <c r="D947" s="22">
        <f>AVERAGEIFS(D$3:D945,$A$3:$A945,"&gt;="&amp;Summary!$D$8-90,$H$3:$H945,"Actual")</f>
        <v>14.602265625000001</v>
      </c>
      <c r="E947" s="22">
        <f>AVERAGEIFS(E$3:E945,$A$3:$A945,"&gt;="&amp;Summary!$D$8-90,$H$3:$H945,"Actual")</f>
        <v>29.823437499999997</v>
      </c>
      <c r="F947" s="22">
        <f>AVERAGEIFS(F$3:F945,$A$3:$A945,"&gt;="&amp;Summary!$D$8-90,$H$3:$H945,"Actual")</f>
        <v>5.8283984374999989</v>
      </c>
      <c r="G947" s="22">
        <f>AVERAGEIFS(G$3:G945,$A$3:$A945,"&gt;="&amp;Summary!$D$8-90,$H$3:$H945,"Actual")</f>
        <v>1.7645</v>
      </c>
      <c r="H947" s="8" t="s">
        <v>87</v>
      </c>
      <c r="I947" t="str">
        <f t="shared" si="92"/>
        <v>Tue</v>
      </c>
      <c r="J947" s="49"/>
      <c r="K947" s="49"/>
      <c r="L947" s="48"/>
      <c r="M947" s="48"/>
      <c r="N947" s="48"/>
      <c r="O947" s="48"/>
    </row>
    <row r="948" spans="1:15">
      <c r="A948" s="12">
        <f t="shared" si="95"/>
        <v>43915</v>
      </c>
      <c r="B948">
        <f t="shared" si="93"/>
        <v>3</v>
      </c>
      <c r="C948">
        <f t="shared" si="94"/>
        <v>2020</v>
      </c>
      <c r="D948" s="22">
        <f>AVERAGEIFS(D$3:D946,$A$3:$A946,"&gt;="&amp;Summary!$D$8-90,$H$3:$H946,"Actual")</f>
        <v>14.602265625000001</v>
      </c>
      <c r="E948" s="22">
        <f>AVERAGEIFS(E$3:E946,$A$3:$A946,"&gt;="&amp;Summary!$D$8-90,$H$3:$H946,"Actual")</f>
        <v>29.823437499999997</v>
      </c>
      <c r="F948" s="22">
        <f>AVERAGEIFS(F$3:F946,$A$3:$A946,"&gt;="&amp;Summary!$D$8-90,$H$3:$H946,"Actual")</f>
        <v>5.8283984374999989</v>
      </c>
      <c r="G948" s="22">
        <f>AVERAGEIFS(G$3:G946,$A$3:$A946,"&gt;="&amp;Summary!$D$8-90,$H$3:$H946,"Actual")</f>
        <v>1.7645</v>
      </c>
      <c r="H948" s="8" t="s">
        <v>87</v>
      </c>
      <c r="I948" t="str">
        <f t="shared" si="92"/>
        <v>Wed</v>
      </c>
      <c r="J948" s="52"/>
      <c r="M948" s="51"/>
      <c r="O948" s="51"/>
    </row>
    <row r="949" spans="1:15">
      <c r="A949" s="12">
        <f t="shared" si="95"/>
        <v>43916</v>
      </c>
      <c r="B949">
        <f t="shared" si="93"/>
        <v>3</v>
      </c>
      <c r="C949">
        <f t="shared" si="94"/>
        <v>2020</v>
      </c>
      <c r="D949" s="22">
        <f>AVERAGEIFS(D$3:D947,$A$3:$A947,"&gt;="&amp;Summary!$D$8-90,$H$3:$H947,"Actual")</f>
        <v>14.602265625000001</v>
      </c>
      <c r="E949" s="22">
        <f>AVERAGEIFS(E$3:E947,$A$3:$A947,"&gt;="&amp;Summary!$D$8-90,$H$3:$H947,"Actual")</f>
        <v>29.823437499999997</v>
      </c>
      <c r="F949" s="22">
        <f>AVERAGEIFS(F$3:F947,$A$3:$A947,"&gt;="&amp;Summary!$D$8-90,$H$3:$H947,"Actual")</f>
        <v>5.8283984374999989</v>
      </c>
      <c r="G949" s="22">
        <f>AVERAGEIFS(G$3:G947,$A$3:$A947,"&gt;="&amp;Summary!$D$8-90,$H$3:$H947,"Actual")</f>
        <v>1.7645</v>
      </c>
      <c r="H949" s="8" t="s">
        <v>87</v>
      </c>
      <c r="I949" t="str">
        <f t="shared" si="92"/>
        <v>Thu</v>
      </c>
      <c r="J949" s="49"/>
      <c r="K949" s="49"/>
      <c r="L949" s="48"/>
      <c r="M949" s="48"/>
      <c r="N949" s="48"/>
      <c r="O949" s="48"/>
    </row>
    <row r="950" spans="1:15">
      <c r="A950" s="12">
        <f t="shared" si="95"/>
        <v>43917</v>
      </c>
      <c r="B950">
        <f t="shared" si="93"/>
        <v>3</v>
      </c>
      <c r="C950">
        <f t="shared" si="94"/>
        <v>2020</v>
      </c>
      <c r="D950" s="22">
        <f>AVERAGEIFS(D$3:D948,$A$3:$A948,"&gt;="&amp;Summary!$D$8-90,$H$3:$H948,"Actual")</f>
        <v>14.602265625000001</v>
      </c>
      <c r="E950" s="22">
        <f>AVERAGEIFS(E$3:E948,$A$3:$A948,"&gt;="&amp;Summary!$D$8-90,$H$3:$H948,"Actual")</f>
        <v>29.823437499999997</v>
      </c>
      <c r="F950" s="22">
        <f>AVERAGEIFS(F$3:F948,$A$3:$A948,"&gt;="&amp;Summary!$D$8-90,$H$3:$H948,"Actual")</f>
        <v>5.8283984374999989</v>
      </c>
      <c r="G950" s="22">
        <f>AVERAGEIFS(G$3:G948,$A$3:$A948,"&gt;="&amp;Summary!$D$8-90,$H$3:$H948,"Actual")</f>
        <v>1.7645</v>
      </c>
      <c r="H950" s="8" t="s">
        <v>87</v>
      </c>
      <c r="I950" t="str">
        <f t="shared" si="92"/>
        <v>Fri</v>
      </c>
      <c r="J950" s="52"/>
      <c r="M950" s="51"/>
      <c r="O950" s="51"/>
    </row>
    <row r="951" spans="1:15">
      <c r="A951" s="12">
        <f t="shared" si="95"/>
        <v>43918</v>
      </c>
      <c r="B951">
        <f t="shared" si="93"/>
        <v>3</v>
      </c>
      <c r="C951">
        <f t="shared" si="94"/>
        <v>2020</v>
      </c>
      <c r="D951" s="22">
        <f>AVERAGEIFS(D$3:D949,$A$3:$A949,"&gt;="&amp;Summary!$D$8-90,$H$3:$H949,"Actual")</f>
        <v>14.602265625000001</v>
      </c>
      <c r="E951" s="22">
        <f>AVERAGEIFS(E$3:E949,$A$3:$A949,"&gt;="&amp;Summary!$D$8-90,$H$3:$H949,"Actual")</f>
        <v>29.823437499999997</v>
      </c>
      <c r="F951" s="22">
        <f>AVERAGEIFS(F$3:F949,$A$3:$A949,"&gt;="&amp;Summary!$D$8-90,$H$3:$H949,"Actual")</f>
        <v>5.8283984374999989</v>
      </c>
      <c r="G951" s="22">
        <f>AVERAGEIFS(G$3:G949,$A$3:$A949,"&gt;="&amp;Summary!$D$8-90,$H$3:$H949,"Actual")</f>
        <v>1.7645</v>
      </c>
      <c r="H951" s="8" t="s">
        <v>87</v>
      </c>
      <c r="I951" t="str">
        <f t="shared" si="92"/>
        <v>Sat</v>
      </c>
      <c r="J951" s="49"/>
      <c r="K951" s="49"/>
      <c r="L951" s="48"/>
      <c r="M951" s="48"/>
      <c r="N951" s="48"/>
      <c r="O951" s="48"/>
    </row>
    <row r="952" spans="1:15">
      <c r="A952" s="12">
        <f t="shared" si="95"/>
        <v>43919</v>
      </c>
      <c r="B952">
        <f t="shared" si="93"/>
        <v>3</v>
      </c>
      <c r="C952">
        <f t="shared" si="94"/>
        <v>2020</v>
      </c>
      <c r="D952" s="22">
        <f>AVERAGEIFS(D$3:D950,$A$3:$A950,"&gt;="&amp;Summary!$D$8-90,$H$3:$H950,"Actual")</f>
        <v>14.602265625000001</v>
      </c>
      <c r="E952" s="22">
        <f>AVERAGEIFS(E$3:E950,$A$3:$A950,"&gt;="&amp;Summary!$D$8-90,$H$3:$H950,"Actual")</f>
        <v>29.823437499999997</v>
      </c>
      <c r="F952" s="22">
        <f>AVERAGEIFS(F$3:F950,$A$3:$A950,"&gt;="&amp;Summary!$D$8-90,$H$3:$H950,"Actual")</f>
        <v>5.8283984374999989</v>
      </c>
      <c r="G952" s="22">
        <f>AVERAGEIFS(G$3:G950,$A$3:$A950,"&gt;="&amp;Summary!$D$8-90,$H$3:$H950,"Actual")</f>
        <v>1.7645</v>
      </c>
      <c r="H952" s="8" t="s">
        <v>87</v>
      </c>
      <c r="I952" t="str">
        <f t="shared" si="92"/>
        <v>Sun</v>
      </c>
      <c r="J952" s="52"/>
      <c r="M952" s="51"/>
      <c r="O952" s="51"/>
    </row>
    <row r="953" spans="1:15">
      <c r="A953" s="12">
        <f t="shared" si="95"/>
        <v>43920</v>
      </c>
      <c r="B953">
        <f t="shared" si="93"/>
        <v>3</v>
      </c>
      <c r="C953">
        <f t="shared" si="94"/>
        <v>2020</v>
      </c>
      <c r="D953" s="22">
        <f>AVERAGEIFS(D$3:D951,$A$3:$A951,"&gt;="&amp;Summary!$D$8-90,$H$3:$H951,"Actual")</f>
        <v>14.602265625000001</v>
      </c>
      <c r="E953" s="22">
        <f>AVERAGEIFS(E$3:E951,$A$3:$A951,"&gt;="&amp;Summary!$D$8-90,$H$3:$H951,"Actual")</f>
        <v>29.823437499999997</v>
      </c>
      <c r="F953" s="22">
        <f>AVERAGEIFS(F$3:F951,$A$3:$A951,"&gt;="&amp;Summary!$D$8-90,$H$3:$H951,"Actual")</f>
        <v>5.8283984374999989</v>
      </c>
      <c r="G953" s="22">
        <f>AVERAGEIFS(G$3:G951,$A$3:$A951,"&gt;="&amp;Summary!$D$8-90,$H$3:$H951,"Actual")</f>
        <v>1.7645</v>
      </c>
      <c r="H953" s="8" t="s">
        <v>87</v>
      </c>
      <c r="I953" t="str">
        <f t="shared" si="92"/>
        <v>Mon</v>
      </c>
      <c r="J953" s="49"/>
      <c r="K953" s="49"/>
      <c r="L953" s="48"/>
      <c r="M953" s="48"/>
      <c r="N953" s="48"/>
      <c r="O953" s="48"/>
    </row>
    <row r="954" spans="1:15">
      <c r="A954" s="12">
        <f t="shared" si="95"/>
        <v>43921</v>
      </c>
      <c r="B954">
        <f t="shared" si="93"/>
        <v>3</v>
      </c>
      <c r="C954">
        <f t="shared" si="94"/>
        <v>2020</v>
      </c>
      <c r="D954" s="22">
        <f>AVERAGEIFS(D$3:D952,$A$3:$A952,"&gt;="&amp;Summary!$D$8-90,$H$3:$H952,"Actual")</f>
        <v>14.602265625000001</v>
      </c>
      <c r="E954" s="22">
        <f>AVERAGEIFS(E$3:E952,$A$3:$A952,"&gt;="&amp;Summary!$D$8-90,$H$3:$H952,"Actual")</f>
        <v>29.823437499999997</v>
      </c>
      <c r="F954" s="22">
        <f>AVERAGEIFS(F$3:F952,$A$3:$A952,"&gt;="&amp;Summary!$D$8-90,$H$3:$H952,"Actual")</f>
        <v>5.8283984374999989</v>
      </c>
      <c r="G954" s="22">
        <f>AVERAGEIFS(G$3:G952,$A$3:$A952,"&gt;="&amp;Summary!$D$8-90,$H$3:$H952,"Actual")</f>
        <v>1.7645</v>
      </c>
      <c r="H954" s="8" t="s">
        <v>87</v>
      </c>
      <c r="I954" t="str">
        <f t="shared" si="92"/>
        <v>Tue</v>
      </c>
      <c r="J954" s="52"/>
      <c r="M954" s="51"/>
      <c r="O954" s="51"/>
    </row>
    <row r="955" spans="1:15">
      <c r="A955" s="12">
        <f t="shared" si="95"/>
        <v>43922</v>
      </c>
      <c r="B955">
        <f t="shared" si="93"/>
        <v>4</v>
      </c>
      <c r="C955">
        <f t="shared" si="94"/>
        <v>2020</v>
      </c>
      <c r="D955" s="22">
        <f>AVERAGEIFS(D$3:D953,$A$3:$A953,"&gt;="&amp;Summary!$D$8-90,$H$3:$H953,"Actual")</f>
        <v>14.602265625000001</v>
      </c>
      <c r="E955" s="22">
        <f>AVERAGEIFS(E$3:E953,$A$3:$A953,"&gt;="&amp;Summary!$D$8-90,$H$3:$H953,"Actual")</f>
        <v>29.823437499999997</v>
      </c>
      <c r="F955" s="22">
        <f>AVERAGEIFS(F$3:F953,$A$3:$A953,"&gt;="&amp;Summary!$D$8-90,$H$3:$H953,"Actual")</f>
        <v>5.8283984374999989</v>
      </c>
      <c r="G955" s="22">
        <f>AVERAGEIFS(G$3:G953,$A$3:$A953,"&gt;="&amp;Summary!$D$8-90,$H$3:$H953,"Actual")</f>
        <v>1.7645</v>
      </c>
      <c r="H955" s="8" t="s">
        <v>87</v>
      </c>
      <c r="I955" t="str">
        <f t="shared" si="92"/>
        <v>Wed</v>
      </c>
      <c r="J955" s="49"/>
      <c r="K955" s="49"/>
      <c r="L955" s="48"/>
      <c r="M955" s="48"/>
      <c r="N955" s="48"/>
      <c r="O955" s="48"/>
    </row>
    <row r="956" spans="1:15">
      <c r="A956" s="12">
        <f t="shared" si="95"/>
        <v>43923</v>
      </c>
      <c r="B956">
        <f t="shared" si="93"/>
        <v>4</v>
      </c>
      <c r="C956">
        <f t="shared" si="94"/>
        <v>2020</v>
      </c>
      <c r="D956" s="22">
        <f>AVERAGEIFS(D$3:D954,$A$3:$A954,"&gt;="&amp;Summary!$D$8-90,$H$3:$H954,"Actual")</f>
        <v>14.602265625000001</v>
      </c>
      <c r="E956" s="22">
        <f>AVERAGEIFS(E$3:E954,$A$3:$A954,"&gt;="&amp;Summary!$D$8-90,$H$3:$H954,"Actual")</f>
        <v>29.823437499999997</v>
      </c>
      <c r="F956" s="22">
        <f>AVERAGEIFS(F$3:F954,$A$3:$A954,"&gt;="&amp;Summary!$D$8-90,$H$3:$H954,"Actual")</f>
        <v>5.8283984374999989</v>
      </c>
      <c r="G956" s="22">
        <f>AVERAGEIFS(G$3:G954,$A$3:$A954,"&gt;="&amp;Summary!$D$8-90,$H$3:$H954,"Actual")</f>
        <v>1.7645</v>
      </c>
      <c r="H956" s="8" t="s">
        <v>87</v>
      </c>
      <c r="I956" t="str">
        <f t="shared" si="92"/>
        <v>Thu</v>
      </c>
      <c r="J956" s="52"/>
      <c r="M956" s="51"/>
      <c r="O956" s="51"/>
    </row>
    <row r="957" spans="1:15">
      <c r="A957" s="12">
        <f t="shared" si="95"/>
        <v>43924</v>
      </c>
      <c r="B957">
        <f t="shared" si="93"/>
        <v>4</v>
      </c>
      <c r="C957">
        <f t="shared" si="94"/>
        <v>2020</v>
      </c>
      <c r="D957" s="22">
        <f>AVERAGEIFS(D$3:D955,$A$3:$A955,"&gt;="&amp;Summary!$D$8-90,$H$3:$H955,"Actual")</f>
        <v>14.602265625000001</v>
      </c>
      <c r="E957" s="22">
        <f>AVERAGEIFS(E$3:E955,$A$3:$A955,"&gt;="&amp;Summary!$D$8-90,$H$3:$H955,"Actual")</f>
        <v>29.823437499999997</v>
      </c>
      <c r="F957" s="22">
        <f>AVERAGEIFS(F$3:F955,$A$3:$A955,"&gt;="&amp;Summary!$D$8-90,$H$3:$H955,"Actual")</f>
        <v>5.8283984374999989</v>
      </c>
      <c r="G957" s="22">
        <f>AVERAGEIFS(G$3:G955,$A$3:$A955,"&gt;="&amp;Summary!$D$8-90,$H$3:$H955,"Actual")</f>
        <v>1.7645</v>
      </c>
      <c r="H957" s="8" t="s">
        <v>87</v>
      </c>
      <c r="I957" t="str">
        <f t="shared" si="92"/>
        <v>Fri</v>
      </c>
      <c r="J957" s="49"/>
      <c r="K957" s="49"/>
      <c r="L957" s="48"/>
      <c r="M957" s="48"/>
      <c r="N957" s="48"/>
      <c r="O957" s="48"/>
    </row>
    <row r="958" spans="1:15">
      <c r="A958" s="12">
        <f t="shared" si="95"/>
        <v>43925</v>
      </c>
      <c r="B958">
        <f t="shared" si="93"/>
        <v>4</v>
      </c>
      <c r="C958">
        <f t="shared" si="94"/>
        <v>2020</v>
      </c>
      <c r="D958" s="22">
        <f>AVERAGEIFS(D$3:D956,$A$3:$A956,"&gt;="&amp;Summary!$D$8-90,$H$3:$H956,"Actual")</f>
        <v>14.602265625000001</v>
      </c>
      <c r="E958" s="22">
        <f>AVERAGEIFS(E$3:E956,$A$3:$A956,"&gt;="&amp;Summary!$D$8-90,$H$3:$H956,"Actual")</f>
        <v>29.823437499999997</v>
      </c>
      <c r="F958" s="22">
        <f>AVERAGEIFS(F$3:F956,$A$3:$A956,"&gt;="&amp;Summary!$D$8-90,$H$3:$H956,"Actual")</f>
        <v>5.8283984374999989</v>
      </c>
      <c r="G958" s="22">
        <f>AVERAGEIFS(G$3:G956,$A$3:$A956,"&gt;="&amp;Summary!$D$8-90,$H$3:$H956,"Actual")</f>
        <v>1.7645</v>
      </c>
      <c r="H958" s="8" t="s">
        <v>87</v>
      </c>
      <c r="I958" t="str">
        <f t="shared" si="92"/>
        <v>Sat</v>
      </c>
      <c r="J958" s="52"/>
      <c r="M958" s="51"/>
      <c r="O958" s="51"/>
    </row>
    <row r="959" spans="1:15">
      <c r="A959" s="12">
        <f t="shared" si="95"/>
        <v>43926</v>
      </c>
      <c r="B959">
        <f t="shared" si="93"/>
        <v>4</v>
      </c>
      <c r="C959">
        <f t="shared" si="94"/>
        <v>2020</v>
      </c>
      <c r="D959" s="22">
        <f>AVERAGEIFS(D$3:D957,$A$3:$A957,"&gt;="&amp;Summary!$D$8-90,$H$3:$H957,"Actual")</f>
        <v>14.602265625000001</v>
      </c>
      <c r="E959" s="22">
        <f>AVERAGEIFS(E$3:E957,$A$3:$A957,"&gt;="&amp;Summary!$D$8-90,$H$3:$H957,"Actual")</f>
        <v>29.823437499999997</v>
      </c>
      <c r="F959" s="22">
        <f>AVERAGEIFS(F$3:F957,$A$3:$A957,"&gt;="&amp;Summary!$D$8-90,$H$3:$H957,"Actual")</f>
        <v>5.8283984374999989</v>
      </c>
      <c r="G959" s="22">
        <f>AVERAGEIFS(G$3:G957,$A$3:$A957,"&gt;="&amp;Summary!$D$8-90,$H$3:$H957,"Actual")</f>
        <v>1.7645</v>
      </c>
      <c r="H959" s="8" t="s">
        <v>87</v>
      </c>
      <c r="I959" t="str">
        <f t="shared" si="92"/>
        <v>Sun</v>
      </c>
      <c r="J959" s="49"/>
      <c r="K959" s="49"/>
      <c r="L959" s="48"/>
      <c r="M959" s="48"/>
      <c r="N959" s="48"/>
      <c r="O959" s="48"/>
    </row>
    <row r="960" spans="1:15">
      <c r="A960" s="12">
        <f t="shared" si="95"/>
        <v>43927</v>
      </c>
      <c r="B960">
        <f t="shared" si="93"/>
        <v>4</v>
      </c>
      <c r="C960">
        <f t="shared" si="94"/>
        <v>2020</v>
      </c>
      <c r="D960" s="22">
        <f>AVERAGEIFS(D$3:D958,$A$3:$A958,"&gt;="&amp;Summary!$D$8-90,$H$3:$H958,"Actual")</f>
        <v>14.602265625000001</v>
      </c>
      <c r="E960" s="22">
        <f>AVERAGEIFS(E$3:E958,$A$3:$A958,"&gt;="&amp;Summary!$D$8-90,$H$3:$H958,"Actual")</f>
        <v>29.823437499999997</v>
      </c>
      <c r="F960" s="22">
        <f>AVERAGEIFS(F$3:F958,$A$3:$A958,"&gt;="&amp;Summary!$D$8-90,$H$3:$H958,"Actual")</f>
        <v>5.8283984374999989</v>
      </c>
      <c r="G960" s="22">
        <f>AVERAGEIFS(G$3:G958,$A$3:$A958,"&gt;="&amp;Summary!$D$8-90,$H$3:$H958,"Actual")</f>
        <v>1.7645</v>
      </c>
      <c r="H960" s="8" t="s">
        <v>87</v>
      </c>
      <c r="I960" t="str">
        <f t="shared" si="92"/>
        <v>Mon</v>
      </c>
      <c r="J960" s="52"/>
      <c r="M960" s="51"/>
      <c r="O960" s="51"/>
    </row>
    <row r="961" spans="1:15">
      <c r="A961" s="12">
        <f t="shared" si="95"/>
        <v>43928</v>
      </c>
      <c r="B961">
        <f t="shared" si="93"/>
        <v>4</v>
      </c>
      <c r="C961">
        <f t="shared" si="94"/>
        <v>2020</v>
      </c>
      <c r="D961" s="22">
        <f>AVERAGEIFS(D$3:D959,$A$3:$A959,"&gt;="&amp;Summary!$D$8-90,$H$3:$H959,"Actual")</f>
        <v>14.602265625000001</v>
      </c>
      <c r="E961" s="22">
        <f>AVERAGEIFS(E$3:E959,$A$3:$A959,"&gt;="&amp;Summary!$D$8-90,$H$3:$H959,"Actual")</f>
        <v>29.823437499999997</v>
      </c>
      <c r="F961" s="22">
        <f>AVERAGEIFS(F$3:F959,$A$3:$A959,"&gt;="&amp;Summary!$D$8-90,$H$3:$H959,"Actual")</f>
        <v>5.8283984374999989</v>
      </c>
      <c r="G961" s="22">
        <f>AVERAGEIFS(G$3:G959,$A$3:$A959,"&gt;="&amp;Summary!$D$8-90,$H$3:$H959,"Actual")</f>
        <v>1.7645</v>
      </c>
      <c r="H961" s="8" t="s">
        <v>87</v>
      </c>
      <c r="I961" t="str">
        <f t="shared" si="92"/>
        <v>Tue</v>
      </c>
      <c r="J961" s="49"/>
      <c r="K961" s="49"/>
      <c r="L961" s="48"/>
      <c r="M961" s="48"/>
      <c r="N961" s="48"/>
      <c r="O961" s="48"/>
    </row>
    <row r="962" spans="1:15">
      <c r="A962" s="12">
        <f t="shared" si="95"/>
        <v>43929</v>
      </c>
      <c r="B962">
        <f t="shared" si="93"/>
        <v>4</v>
      </c>
      <c r="C962">
        <f t="shared" si="94"/>
        <v>2020</v>
      </c>
      <c r="D962" s="22">
        <f>AVERAGEIFS(D$3:D960,$A$3:$A960,"&gt;="&amp;Summary!$D$8-90,$H$3:$H960,"Actual")</f>
        <v>14.602265625000001</v>
      </c>
      <c r="E962" s="22">
        <f>AVERAGEIFS(E$3:E960,$A$3:$A960,"&gt;="&amp;Summary!$D$8-90,$H$3:$H960,"Actual")</f>
        <v>29.823437499999997</v>
      </c>
      <c r="F962" s="22">
        <f>AVERAGEIFS(F$3:F960,$A$3:$A960,"&gt;="&amp;Summary!$D$8-90,$H$3:$H960,"Actual")</f>
        <v>5.8283984374999989</v>
      </c>
      <c r="G962" s="22">
        <f>AVERAGEIFS(G$3:G960,$A$3:$A960,"&gt;="&amp;Summary!$D$8-90,$H$3:$H960,"Actual")</f>
        <v>1.7645</v>
      </c>
      <c r="H962" s="8" t="s">
        <v>87</v>
      </c>
      <c r="I962" t="str">
        <f t="shared" si="92"/>
        <v>Wed</v>
      </c>
      <c r="J962" s="52"/>
      <c r="M962" s="51"/>
      <c r="O962" s="51"/>
    </row>
    <row r="963" spans="1:15">
      <c r="A963" s="12">
        <f t="shared" si="95"/>
        <v>43930</v>
      </c>
      <c r="B963">
        <f t="shared" si="93"/>
        <v>4</v>
      </c>
      <c r="C963">
        <f t="shared" si="94"/>
        <v>2020</v>
      </c>
      <c r="D963" s="22">
        <f>AVERAGEIFS(D$3:D961,$A$3:$A961,"&gt;="&amp;Summary!$D$8-90,$H$3:$H961,"Actual")</f>
        <v>14.602265625000001</v>
      </c>
      <c r="E963" s="22">
        <f>AVERAGEIFS(E$3:E961,$A$3:$A961,"&gt;="&amp;Summary!$D$8-90,$H$3:$H961,"Actual")</f>
        <v>29.823437499999997</v>
      </c>
      <c r="F963" s="22">
        <f>AVERAGEIFS(F$3:F961,$A$3:$A961,"&gt;="&amp;Summary!$D$8-90,$H$3:$H961,"Actual")</f>
        <v>5.8283984374999989</v>
      </c>
      <c r="G963" s="22">
        <f>AVERAGEIFS(G$3:G961,$A$3:$A961,"&gt;="&amp;Summary!$D$8-90,$H$3:$H961,"Actual")</f>
        <v>1.7645</v>
      </c>
      <c r="H963" s="8" t="s">
        <v>87</v>
      </c>
      <c r="I963" t="str">
        <f t="shared" si="92"/>
        <v>Thu</v>
      </c>
      <c r="J963" s="49"/>
      <c r="K963" s="49"/>
      <c r="L963" s="48"/>
      <c r="M963" s="48"/>
      <c r="N963" s="48"/>
      <c r="O963" s="48"/>
    </row>
    <row r="964" spans="1:15">
      <c r="A964" s="12">
        <f t="shared" si="95"/>
        <v>43931</v>
      </c>
      <c r="B964">
        <f t="shared" si="93"/>
        <v>4</v>
      </c>
      <c r="C964">
        <f t="shared" si="94"/>
        <v>2020</v>
      </c>
      <c r="D964" s="22">
        <f>AVERAGEIFS(D$3:D962,$A$3:$A962,"&gt;="&amp;Summary!$D$8-90,$H$3:$H962,"Actual")</f>
        <v>14.602265625000001</v>
      </c>
      <c r="E964" s="22">
        <f>AVERAGEIFS(E$3:E962,$A$3:$A962,"&gt;="&amp;Summary!$D$8-90,$H$3:$H962,"Actual")</f>
        <v>29.823437499999997</v>
      </c>
      <c r="F964" s="22">
        <f>AVERAGEIFS(F$3:F962,$A$3:$A962,"&gt;="&amp;Summary!$D$8-90,$H$3:$H962,"Actual")</f>
        <v>5.8283984374999989</v>
      </c>
      <c r="G964" s="22">
        <f>AVERAGEIFS(G$3:G962,$A$3:$A962,"&gt;="&amp;Summary!$D$8-90,$H$3:$H962,"Actual")</f>
        <v>1.7645</v>
      </c>
      <c r="H964" s="8" t="s">
        <v>87</v>
      </c>
      <c r="I964" t="str">
        <f t="shared" si="92"/>
        <v>Fri</v>
      </c>
      <c r="J964" s="52"/>
      <c r="M964" s="51"/>
      <c r="O964" s="51"/>
    </row>
    <row r="965" spans="1:15">
      <c r="A965" s="12">
        <f t="shared" si="95"/>
        <v>43932</v>
      </c>
      <c r="B965">
        <f t="shared" si="93"/>
        <v>4</v>
      </c>
      <c r="C965">
        <f t="shared" si="94"/>
        <v>2020</v>
      </c>
      <c r="D965" s="22">
        <f>AVERAGEIFS(D$3:D963,$A$3:$A963,"&gt;="&amp;Summary!$D$8-90,$H$3:$H963,"Actual")</f>
        <v>14.602265625000001</v>
      </c>
      <c r="E965" s="22">
        <f>AVERAGEIFS(E$3:E963,$A$3:$A963,"&gt;="&amp;Summary!$D$8-90,$H$3:$H963,"Actual")</f>
        <v>29.823437499999997</v>
      </c>
      <c r="F965" s="22">
        <f>AVERAGEIFS(F$3:F963,$A$3:$A963,"&gt;="&amp;Summary!$D$8-90,$H$3:$H963,"Actual")</f>
        <v>5.8283984374999989</v>
      </c>
      <c r="G965" s="22">
        <f>AVERAGEIFS(G$3:G963,$A$3:$A963,"&gt;="&amp;Summary!$D$8-90,$H$3:$H963,"Actual")</f>
        <v>1.7645</v>
      </c>
      <c r="H965" s="8" t="s">
        <v>87</v>
      </c>
      <c r="I965" t="str">
        <f t="shared" si="92"/>
        <v>Sat</v>
      </c>
      <c r="J965" s="49"/>
      <c r="K965" s="49"/>
      <c r="L965" s="48"/>
      <c r="M965" s="48"/>
      <c r="N965" s="48"/>
      <c r="O965" s="48"/>
    </row>
    <row r="966" spans="1:15">
      <c r="A966" s="12">
        <f t="shared" si="95"/>
        <v>43933</v>
      </c>
      <c r="B966">
        <f t="shared" si="93"/>
        <v>4</v>
      </c>
      <c r="C966">
        <f t="shared" si="94"/>
        <v>2020</v>
      </c>
      <c r="D966" s="22">
        <f>AVERAGEIFS(D$3:D964,$A$3:$A964,"&gt;="&amp;Summary!$D$8-90,$H$3:$H964,"Actual")</f>
        <v>14.602265625000001</v>
      </c>
      <c r="E966" s="22">
        <f>AVERAGEIFS(E$3:E964,$A$3:$A964,"&gt;="&amp;Summary!$D$8-90,$H$3:$H964,"Actual")</f>
        <v>29.823437499999997</v>
      </c>
      <c r="F966" s="22">
        <f>AVERAGEIFS(F$3:F964,$A$3:$A964,"&gt;="&amp;Summary!$D$8-90,$H$3:$H964,"Actual")</f>
        <v>5.8283984374999989</v>
      </c>
      <c r="G966" s="22">
        <f>AVERAGEIFS(G$3:G964,$A$3:$A964,"&gt;="&amp;Summary!$D$8-90,$H$3:$H964,"Actual")</f>
        <v>1.7645</v>
      </c>
      <c r="H966" s="8" t="s">
        <v>87</v>
      </c>
      <c r="I966" t="str">
        <f t="shared" si="92"/>
        <v>Sun</v>
      </c>
      <c r="J966" s="52"/>
      <c r="M966" s="51"/>
      <c r="O966" s="51"/>
    </row>
    <row r="967" spans="1:15">
      <c r="A967" s="12">
        <f t="shared" si="95"/>
        <v>43934</v>
      </c>
      <c r="B967">
        <f t="shared" si="93"/>
        <v>4</v>
      </c>
      <c r="C967">
        <f t="shared" si="94"/>
        <v>2020</v>
      </c>
      <c r="D967" s="22">
        <f>AVERAGEIFS(D$3:D965,$A$3:$A965,"&gt;="&amp;Summary!$D$8-90,$H$3:$H965,"Actual")</f>
        <v>14.602265625000001</v>
      </c>
      <c r="E967" s="22">
        <f>AVERAGEIFS(E$3:E965,$A$3:$A965,"&gt;="&amp;Summary!$D$8-90,$H$3:$H965,"Actual")</f>
        <v>29.823437499999997</v>
      </c>
      <c r="F967" s="22">
        <f>AVERAGEIFS(F$3:F965,$A$3:$A965,"&gt;="&amp;Summary!$D$8-90,$H$3:$H965,"Actual")</f>
        <v>5.8283984374999989</v>
      </c>
      <c r="G967" s="22">
        <f>AVERAGEIFS(G$3:G965,$A$3:$A965,"&gt;="&amp;Summary!$D$8-90,$H$3:$H965,"Actual")</f>
        <v>1.7645</v>
      </c>
      <c r="H967" s="8" t="s">
        <v>87</v>
      </c>
      <c r="I967" t="str">
        <f t="shared" si="92"/>
        <v>Mon</v>
      </c>
      <c r="J967" s="49"/>
      <c r="K967" s="49"/>
      <c r="L967" s="48"/>
      <c r="M967" s="48"/>
      <c r="N967" s="48"/>
      <c r="O967" s="48"/>
    </row>
    <row r="968" spans="1:15">
      <c r="A968" s="12">
        <f t="shared" si="95"/>
        <v>43935</v>
      </c>
      <c r="B968">
        <f t="shared" si="93"/>
        <v>4</v>
      </c>
      <c r="C968">
        <f t="shared" si="94"/>
        <v>2020</v>
      </c>
      <c r="D968" s="22">
        <f>AVERAGEIFS(D$3:D966,$A$3:$A966,"&gt;="&amp;Summary!$D$8-90,$H$3:$H966,"Actual")</f>
        <v>14.602265625000001</v>
      </c>
      <c r="E968" s="22">
        <f>AVERAGEIFS(E$3:E966,$A$3:$A966,"&gt;="&amp;Summary!$D$8-90,$H$3:$H966,"Actual")</f>
        <v>29.823437499999997</v>
      </c>
      <c r="F968" s="22">
        <f>AVERAGEIFS(F$3:F966,$A$3:$A966,"&gt;="&amp;Summary!$D$8-90,$H$3:$H966,"Actual")</f>
        <v>5.8283984374999989</v>
      </c>
      <c r="G968" s="22">
        <f>AVERAGEIFS(G$3:G966,$A$3:$A966,"&gt;="&amp;Summary!$D$8-90,$H$3:$H966,"Actual")</f>
        <v>1.7645</v>
      </c>
      <c r="H968" s="8" t="s">
        <v>87</v>
      </c>
      <c r="I968" t="str">
        <f t="shared" si="92"/>
        <v>Tue</v>
      </c>
      <c r="J968" s="52"/>
      <c r="M968" s="51"/>
      <c r="O968" s="51"/>
    </row>
    <row r="969" spans="1:15">
      <c r="A969" s="12">
        <f t="shared" si="95"/>
        <v>43936</v>
      </c>
      <c r="B969">
        <f t="shared" si="93"/>
        <v>4</v>
      </c>
      <c r="C969">
        <f t="shared" si="94"/>
        <v>2020</v>
      </c>
      <c r="D969" s="22">
        <f>AVERAGEIFS(D$3:D967,$A$3:$A967,"&gt;="&amp;Summary!$D$8-90,$H$3:$H967,"Actual")</f>
        <v>14.602265625000001</v>
      </c>
      <c r="E969" s="22">
        <f>AVERAGEIFS(E$3:E967,$A$3:$A967,"&gt;="&amp;Summary!$D$8-90,$H$3:$H967,"Actual")</f>
        <v>29.823437499999997</v>
      </c>
      <c r="F969" s="22">
        <f>AVERAGEIFS(F$3:F967,$A$3:$A967,"&gt;="&amp;Summary!$D$8-90,$H$3:$H967,"Actual")</f>
        <v>5.8283984374999989</v>
      </c>
      <c r="G969" s="22">
        <f>AVERAGEIFS(G$3:G967,$A$3:$A967,"&gt;="&amp;Summary!$D$8-90,$H$3:$H967,"Actual")</f>
        <v>1.7645</v>
      </c>
      <c r="H969" s="8" t="s">
        <v>87</v>
      </c>
      <c r="I969" t="str">
        <f t="shared" si="92"/>
        <v>Wed</v>
      </c>
      <c r="J969" s="49"/>
      <c r="K969" s="49"/>
      <c r="L969" s="48"/>
      <c r="M969" s="48"/>
      <c r="N969" s="48"/>
      <c r="O969" s="48"/>
    </row>
    <row r="970" spans="1:15">
      <c r="A970" s="12">
        <f t="shared" si="95"/>
        <v>43937</v>
      </c>
      <c r="B970">
        <f t="shared" si="93"/>
        <v>4</v>
      </c>
      <c r="C970">
        <f t="shared" si="94"/>
        <v>2020</v>
      </c>
      <c r="D970" s="22">
        <f>AVERAGEIFS(D$3:D968,$A$3:$A968,"&gt;="&amp;Summary!$D$8-90,$H$3:$H968,"Actual")</f>
        <v>14.602265625000001</v>
      </c>
      <c r="E970" s="22">
        <f>AVERAGEIFS(E$3:E968,$A$3:$A968,"&gt;="&amp;Summary!$D$8-90,$H$3:$H968,"Actual")</f>
        <v>29.823437499999997</v>
      </c>
      <c r="F970" s="22">
        <f>AVERAGEIFS(F$3:F968,$A$3:$A968,"&gt;="&amp;Summary!$D$8-90,$H$3:$H968,"Actual")</f>
        <v>5.8283984374999989</v>
      </c>
      <c r="G970" s="22">
        <f>AVERAGEIFS(G$3:G968,$A$3:$A968,"&gt;="&amp;Summary!$D$8-90,$H$3:$H968,"Actual")</f>
        <v>1.7645</v>
      </c>
      <c r="H970" s="8" t="s">
        <v>87</v>
      </c>
      <c r="I970" t="str">
        <f t="shared" si="92"/>
        <v>Thu</v>
      </c>
      <c r="J970" s="52"/>
      <c r="M970" s="51"/>
      <c r="O970" s="51"/>
    </row>
    <row r="971" spans="1:15">
      <c r="A971" s="12">
        <f t="shared" si="95"/>
        <v>43938</v>
      </c>
      <c r="B971">
        <f t="shared" si="93"/>
        <v>4</v>
      </c>
      <c r="C971">
        <f t="shared" si="94"/>
        <v>2020</v>
      </c>
      <c r="D971" s="22">
        <f>AVERAGEIFS(D$3:D969,$A$3:$A969,"&gt;="&amp;Summary!$D$8-90,$H$3:$H969,"Actual")</f>
        <v>14.602265625000001</v>
      </c>
      <c r="E971" s="22">
        <f>AVERAGEIFS(E$3:E969,$A$3:$A969,"&gt;="&amp;Summary!$D$8-90,$H$3:$H969,"Actual")</f>
        <v>29.823437499999997</v>
      </c>
      <c r="F971" s="22">
        <f>AVERAGEIFS(F$3:F969,$A$3:$A969,"&gt;="&amp;Summary!$D$8-90,$H$3:$H969,"Actual")</f>
        <v>5.8283984374999989</v>
      </c>
      <c r="G971" s="22">
        <f>AVERAGEIFS(G$3:G969,$A$3:$A969,"&gt;="&amp;Summary!$D$8-90,$H$3:$H969,"Actual")</f>
        <v>1.7645</v>
      </c>
      <c r="H971" s="8" t="s">
        <v>87</v>
      </c>
      <c r="I971" t="str">
        <f t="shared" si="92"/>
        <v>Fri</v>
      </c>
      <c r="J971" s="49"/>
      <c r="K971" s="49"/>
      <c r="L971" s="48"/>
      <c r="M971" s="48"/>
      <c r="N971" s="48"/>
      <c r="O971" s="48"/>
    </row>
    <row r="972" spans="1:15">
      <c r="A972" s="12">
        <f t="shared" si="95"/>
        <v>43939</v>
      </c>
      <c r="B972">
        <f t="shared" si="93"/>
        <v>4</v>
      </c>
      <c r="C972">
        <f t="shared" si="94"/>
        <v>2020</v>
      </c>
      <c r="D972" s="22">
        <f>AVERAGEIFS(D$3:D970,$A$3:$A970,"&gt;="&amp;Summary!$D$8-90,$H$3:$H970,"Actual")</f>
        <v>14.602265625000001</v>
      </c>
      <c r="E972" s="22">
        <f>AVERAGEIFS(E$3:E970,$A$3:$A970,"&gt;="&amp;Summary!$D$8-90,$H$3:$H970,"Actual")</f>
        <v>29.823437499999997</v>
      </c>
      <c r="F972" s="22">
        <f>AVERAGEIFS(F$3:F970,$A$3:$A970,"&gt;="&amp;Summary!$D$8-90,$H$3:$H970,"Actual")</f>
        <v>5.8283984374999989</v>
      </c>
      <c r="G972" s="22">
        <f>AVERAGEIFS(G$3:G970,$A$3:$A970,"&gt;="&amp;Summary!$D$8-90,$H$3:$H970,"Actual")</f>
        <v>1.7645</v>
      </c>
      <c r="H972" s="8" t="s">
        <v>87</v>
      </c>
      <c r="I972" t="str">
        <f t="shared" si="92"/>
        <v>Sat</v>
      </c>
      <c r="J972" s="52"/>
      <c r="M972" s="51"/>
      <c r="O972" s="51"/>
    </row>
    <row r="973" spans="1:15">
      <c r="A973" s="12">
        <f t="shared" si="95"/>
        <v>43940</v>
      </c>
      <c r="B973">
        <f t="shared" si="93"/>
        <v>4</v>
      </c>
      <c r="C973">
        <f t="shared" si="94"/>
        <v>2020</v>
      </c>
      <c r="D973" s="22">
        <f>AVERAGEIFS(D$3:D971,$A$3:$A971,"&gt;="&amp;Summary!$D$8-90,$H$3:$H971,"Actual")</f>
        <v>14.602265625000001</v>
      </c>
      <c r="E973" s="22">
        <f>AVERAGEIFS(E$3:E971,$A$3:$A971,"&gt;="&amp;Summary!$D$8-90,$H$3:$H971,"Actual")</f>
        <v>29.823437499999997</v>
      </c>
      <c r="F973" s="22">
        <f>AVERAGEIFS(F$3:F971,$A$3:$A971,"&gt;="&amp;Summary!$D$8-90,$H$3:$H971,"Actual")</f>
        <v>5.8283984374999989</v>
      </c>
      <c r="G973" s="22">
        <f>AVERAGEIFS(G$3:G971,$A$3:$A971,"&gt;="&amp;Summary!$D$8-90,$H$3:$H971,"Actual")</f>
        <v>1.7645</v>
      </c>
      <c r="H973" s="8" t="s">
        <v>87</v>
      </c>
      <c r="I973" t="str">
        <f t="shared" si="92"/>
        <v>Sun</v>
      </c>
      <c r="J973" s="49"/>
      <c r="K973" s="49"/>
      <c r="L973" s="48"/>
      <c r="M973" s="48"/>
      <c r="N973" s="48"/>
      <c r="O973" s="48"/>
    </row>
    <row r="974" spans="1:15">
      <c r="A974" s="12">
        <f t="shared" si="95"/>
        <v>43941</v>
      </c>
      <c r="B974">
        <f t="shared" si="93"/>
        <v>4</v>
      </c>
      <c r="C974">
        <f t="shared" si="94"/>
        <v>2020</v>
      </c>
      <c r="D974" s="22">
        <f>AVERAGEIFS(D$3:D972,$A$3:$A972,"&gt;="&amp;Summary!$D$8-90,$H$3:$H972,"Actual")</f>
        <v>14.602265625000001</v>
      </c>
      <c r="E974" s="22">
        <f>AVERAGEIFS(E$3:E972,$A$3:$A972,"&gt;="&amp;Summary!$D$8-90,$H$3:$H972,"Actual")</f>
        <v>29.823437499999997</v>
      </c>
      <c r="F974" s="22">
        <f>AVERAGEIFS(F$3:F972,$A$3:$A972,"&gt;="&amp;Summary!$D$8-90,$H$3:$H972,"Actual")</f>
        <v>5.8283984374999989</v>
      </c>
      <c r="G974" s="22">
        <f>AVERAGEIFS(G$3:G972,$A$3:$A972,"&gt;="&amp;Summary!$D$8-90,$H$3:$H972,"Actual")</f>
        <v>1.7645</v>
      </c>
      <c r="H974" s="8" t="s">
        <v>87</v>
      </c>
      <c r="I974" t="str">
        <f t="shared" si="92"/>
        <v>Mon</v>
      </c>
      <c r="J974" s="52"/>
      <c r="M974" s="51"/>
      <c r="O974" s="51"/>
    </row>
    <row r="975" spans="1:15">
      <c r="A975" s="12">
        <f t="shared" si="95"/>
        <v>43942</v>
      </c>
      <c r="B975">
        <f t="shared" si="93"/>
        <v>4</v>
      </c>
      <c r="C975">
        <f t="shared" si="94"/>
        <v>2020</v>
      </c>
      <c r="D975" s="22">
        <f>AVERAGEIFS(D$3:D973,$A$3:$A973,"&gt;="&amp;Summary!$D$8-90,$H$3:$H973,"Actual")</f>
        <v>14.602265625000001</v>
      </c>
      <c r="E975" s="22">
        <f>AVERAGEIFS(E$3:E973,$A$3:$A973,"&gt;="&amp;Summary!$D$8-90,$H$3:$H973,"Actual")</f>
        <v>29.823437499999997</v>
      </c>
      <c r="F975" s="22">
        <f>AVERAGEIFS(F$3:F973,$A$3:$A973,"&gt;="&amp;Summary!$D$8-90,$H$3:$H973,"Actual")</f>
        <v>5.8283984374999989</v>
      </c>
      <c r="G975" s="22">
        <f>AVERAGEIFS(G$3:G973,$A$3:$A973,"&gt;="&amp;Summary!$D$8-90,$H$3:$H973,"Actual")</f>
        <v>1.7645</v>
      </c>
      <c r="H975" s="8" t="s">
        <v>87</v>
      </c>
      <c r="I975" t="str">
        <f t="shared" si="92"/>
        <v>Tue</v>
      </c>
      <c r="J975" s="49"/>
      <c r="K975" s="49"/>
      <c r="L975" s="48"/>
      <c r="M975" s="48"/>
      <c r="N975" s="48"/>
      <c r="O975" s="48"/>
    </row>
    <row r="976" spans="1:15">
      <c r="A976" s="12">
        <f t="shared" si="95"/>
        <v>43943</v>
      </c>
      <c r="B976">
        <f t="shared" si="93"/>
        <v>4</v>
      </c>
      <c r="C976">
        <f t="shared" si="94"/>
        <v>2020</v>
      </c>
      <c r="D976" s="22">
        <f>AVERAGEIFS(D$3:D974,$A$3:$A974,"&gt;="&amp;Summary!$D$8-90,$H$3:$H974,"Actual")</f>
        <v>14.602265625000001</v>
      </c>
      <c r="E976" s="22">
        <f>AVERAGEIFS(E$3:E974,$A$3:$A974,"&gt;="&amp;Summary!$D$8-90,$H$3:$H974,"Actual")</f>
        <v>29.823437499999997</v>
      </c>
      <c r="F976" s="22">
        <f>AVERAGEIFS(F$3:F974,$A$3:$A974,"&gt;="&amp;Summary!$D$8-90,$H$3:$H974,"Actual")</f>
        <v>5.8283984374999989</v>
      </c>
      <c r="G976" s="22">
        <f>AVERAGEIFS(G$3:G974,$A$3:$A974,"&gt;="&amp;Summary!$D$8-90,$H$3:$H974,"Actual")</f>
        <v>1.7645</v>
      </c>
      <c r="H976" s="8" t="s">
        <v>87</v>
      </c>
      <c r="I976" t="str">
        <f t="shared" ref="I976:I1039" si="96">TEXT($A976,"ddd")</f>
        <v>Wed</v>
      </c>
      <c r="J976" s="52"/>
      <c r="M976" s="51"/>
      <c r="O976" s="51"/>
    </row>
    <row r="977" spans="1:15">
      <c r="A977" s="12">
        <f t="shared" si="95"/>
        <v>43944</v>
      </c>
      <c r="B977">
        <f t="shared" si="93"/>
        <v>4</v>
      </c>
      <c r="C977">
        <f t="shared" si="94"/>
        <v>2020</v>
      </c>
      <c r="D977" s="22">
        <f>AVERAGEIFS(D$3:D975,$A$3:$A975,"&gt;="&amp;Summary!$D$8-90,$H$3:$H975,"Actual")</f>
        <v>14.602265625000001</v>
      </c>
      <c r="E977" s="22">
        <f>AVERAGEIFS(E$3:E975,$A$3:$A975,"&gt;="&amp;Summary!$D$8-90,$H$3:$H975,"Actual")</f>
        <v>29.823437499999997</v>
      </c>
      <c r="F977" s="22">
        <f>AVERAGEIFS(F$3:F975,$A$3:$A975,"&gt;="&amp;Summary!$D$8-90,$H$3:$H975,"Actual")</f>
        <v>5.8283984374999989</v>
      </c>
      <c r="G977" s="22">
        <f>AVERAGEIFS(G$3:G975,$A$3:$A975,"&gt;="&amp;Summary!$D$8-90,$H$3:$H975,"Actual")</f>
        <v>1.7645</v>
      </c>
      <c r="H977" s="8" t="s">
        <v>87</v>
      </c>
      <c r="I977" t="str">
        <f t="shared" si="96"/>
        <v>Thu</v>
      </c>
      <c r="J977" s="49"/>
      <c r="K977" s="49"/>
      <c r="L977" s="48"/>
      <c r="M977" s="48"/>
      <c r="N977" s="48"/>
      <c r="O977" s="48"/>
    </row>
    <row r="978" spans="1:15">
      <c r="A978" s="12">
        <f t="shared" si="95"/>
        <v>43945</v>
      </c>
      <c r="B978">
        <f t="shared" si="93"/>
        <v>4</v>
      </c>
      <c r="C978">
        <f t="shared" si="94"/>
        <v>2020</v>
      </c>
      <c r="D978" s="22">
        <f>AVERAGEIFS(D$3:D976,$A$3:$A976,"&gt;="&amp;Summary!$D$8-90,$H$3:$H976,"Actual")</f>
        <v>14.602265625000001</v>
      </c>
      <c r="E978" s="22">
        <f>AVERAGEIFS(E$3:E976,$A$3:$A976,"&gt;="&amp;Summary!$D$8-90,$H$3:$H976,"Actual")</f>
        <v>29.823437499999997</v>
      </c>
      <c r="F978" s="22">
        <f>AVERAGEIFS(F$3:F976,$A$3:$A976,"&gt;="&amp;Summary!$D$8-90,$H$3:$H976,"Actual")</f>
        <v>5.8283984374999989</v>
      </c>
      <c r="G978" s="22">
        <f>AVERAGEIFS(G$3:G976,$A$3:$A976,"&gt;="&amp;Summary!$D$8-90,$H$3:$H976,"Actual")</f>
        <v>1.7645</v>
      </c>
      <c r="H978" s="8" t="s">
        <v>87</v>
      </c>
      <c r="I978" t="str">
        <f t="shared" si="96"/>
        <v>Fri</v>
      </c>
      <c r="J978" s="52"/>
      <c r="M978" s="51"/>
      <c r="O978" s="51"/>
    </row>
    <row r="979" spans="1:15">
      <c r="A979" s="12">
        <f t="shared" si="95"/>
        <v>43946</v>
      </c>
      <c r="B979">
        <f t="shared" si="93"/>
        <v>4</v>
      </c>
      <c r="C979">
        <f t="shared" si="94"/>
        <v>2020</v>
      </c>
      <c r="D979" s="22">
        <f>AVERAGEIFS(D$3:D977,$A$3:$A977,"&gt;="&amp;Summary!$D$8-90,$H$3:$H977,"Actual")</f>
        <v>14.602265625000001</v>
      </c>
      <c r="E979" s="22">
        <f>AVERAGEIFS(E$3:E977,$A$3:$A977,"&gt;="&amp;Summary!$D$8-90,$H$3:$H977,"Actual")</f>
        <v>29.823437499999997</v>
      </c>
      <c r="F979" s="22">
        <f>AVERAGEIFS(F$3:F977,$A$3:$A977,"&gt;="&amp;Summary!$D$8-90,$H$3:$H977,"Actual")</f>
        <v>5.8283984374999989</v>
      </c>
      <c r="G979" s="22">
        <f>AVERAGEIFS(G$3:G977,$A$3:$A977,"&gt;="&amp;Summary!$D$8-90,$H$3:$H977,"Actual")</f>
        <v>1.7645</v>
      </c>
      <c r="H979" s="8" t="s">
        <v>87</v>
      </c>
      <c r="I979" t="str">
        <f t="shared" si="96"/>
        <v>Sat</v>
      </c>
      <c r="J979" s="49"/>
      <c r="K979" s="49"/>
      <c r="L979" s="48"/>
      <c r="M979" s="48"/>
      <c r="N979" s="48"/>
      <c r="O979" s="48"/>
    </row>
    <row r="980" spans="1:15">
      <c r="A980" s="12">
        <f t="shared" si="95"/>
        <v>43947</v>
      </c>
      <c r="B980">
        <f t="shared" si="93"/>
        <v>4</v>
      </c>
      <c r="C980">
        <f t="shared" si="94"/>
        <v>2020</v>
      </c>
      <c r="D980" s="22">
        <f>AVERAGEIFS(D$3:D978,$A$3:$A978,"&gt;="&amp;Summary!$D$8-90,$H$3:$H978,"Actual")</f>
        <v>14.602265625000001</v>
      </c>
      <c r="E980" s="22">
        <f>AVERAGEIFS(E$3:E978,$A$3:$A978,"&gt;="&amp;Summary!$D$8-90,$H$3:$H978,"Actual")</f>
        <v>29.823437499999997</v>
      </c>
      <c r="F980" s="22">
        <f>AVERAGEIFS(F$3:F978,$A$3:$A978,"&gt;="&amp;Summary!$D$8-90,$H$3:$H978,"Actual")</f>
        <v>5.8283984374999989</v>
      </c>
      <c r="G980" s="22">
        <f>AVERAGEIFS(G$3:G978,$A$3:$A978,"&gt;="&amp;Summary!$D$8-90,$H$3:$H978,"Actual")</f>
        <v>1.7645</v>
      </c>
      <c r="H980" s="8" t="s">
        <v>87</v>
      </c>
      <c r="I980" t="str">
        <f t="shared" si="96"/>
        <v>Sun</v>
      </c>
      <c r="J980" s="52"/>
      <c r="M980" s="51"/>
      <c r="O980" s="51"/>
    </row>
    <row r="981" spans="1:15">
      <c r="A981" s="12">
        <f t="shared" si="95"/>
        <v>43948</v>
      </c>
      <c r="B981">
        <f t="shared" si="93"/>
        <v>4</v>
      </c>
      <c r="C981">
        <f t="shared" si="94"/>
        <v>2020</v>
      </c>
      <c r="D981" s="22">
        <f>AVERAGEIFS(D$3:D979,$A$3:$A979,"&gt;="&amp;Summary!$D$8-90,$H$3:$H979,"Actual")</f>
        <v>14.602265625000001</v>
      </c>
      <c r="E981" s="22">
        <f>AVERAGEIFS(E$3:E979,$A$3:$A979,"&gt;="&amp;Summary!$D$8-90,$H$3:$H979,"Actual")</f>
        <v>29.823437499999997</v>
      </c>
      <c r="F981" s="22">
        <f>AVERAGEIFS(F$3:F979,$A$3:$A979,"&gt;="&amp;Summary!$D$8-90,$H$3:$H979,"Actual")</f>
        <v>5.8283984374999989</v>
      </c>
      <c r="G981" s="22">
        <f>AVERAGEIFS(G$3:G979,$A$3:$A979,"&gt;="&amp;Summary!$D$8-90,$H$3:$H979,"Actual")</f>
        <v>1.7645</v>
      </c>
      <c r="H981" s="8" t="s">
        <v>87</v>
      </c>
      <c r="I981" t="str">
        <f t="shared" si="96"/>
        <v>Mon</v>
      </c>
      <c r="J981" s="49"/>
      <c r="K981" s="49"/>
      <c r="L981" s="48"/>
      <c r="M981" s="48"/>
      <c r="N981" s="48"/>
      <c r="O981" s="48"/>
    </row>
    <row r="982" spans="1:15">
      <c r="A982" s="12">
        <f t="shared" si="95"/>
        <v>43949</v>
      </c>
      <c r="B982">
        <f t="shared" si="93"/>
        <v>4</v>
      </c>
      <c r="C982">
        <f t="shared" si="94"/>
        <v>2020</v>
      </c>
      <c r="D982" s="22">
        <f>AVERAGEIFS(D$3:D980,$A$3:$A980,"&gt;="&amp;Summary!$D$8-90,$H$3:$H980,"Actual")</f>
        <v>14.602265625000001</v>
      </c>
      <c r="E982" s="22">
        <f>AVERAGEIFS(E$3:E980,$A$3:$A980,"&gt;="&amp;Summary!$D$8-90,$H$3:$H980,"Actual")</f>
        <v>29.823437499999997</v>
      </c>
      <c r="F982" s="22">
        <f>AVERAGEIFS(F$3:F980,$A$3:$A980,"&gt;="&amp;Summary!$D$8-90,$H$3:$H980,"Actual")</f>
        <v>5.8283984374999989</v>
      </c>
      <c r="G982" s="22">
        <f>AVERAGEIFS(G$3:G980,$A$3:$A980,"&gt;="&amp;Summary!$D$8-90,$H$3:$H980,"Actual")</f>
        <v>1.7645</v>
      </c>
      <c r="H982" s="8" t="s">
        <v>87</v>
      </c>
      <c r="I982" t="str">
        <f t="shared" si="96"/>
        <v>Tue</v>
      </c>
      <c r="J982" s="52"/>
      <c r="M982" s="51"/>
      <c r="O982" s="51"/>
    </row>
    <row r="983" spans="1:15">
      <c r="A983" s="12">
        <f t="shared" si="95"/>
        <v>43950</v>
      </c>
      <c r="B983">
        <f t="shared" si="93"/>
        <v>4</v>
      </c>
      <c r="C983">
        <f t="shared" si="94"/>
        <v>2020</v>
      </c>
      <c r="D983" s="22">
        <f>AVERAGEIFS(D$3:D981,$A$3:$A981,"&gt;="&amp;Summary!$D$8-90,$H$3:$H981,"Actual")</f>
        <v>14.602265625000001</v>
      </c>
      <c r="E983" s="22">
        <f>AVERAGEIFS(E$3:E981,$A$3:$A981,"&gt;="&amp;Summary!$D$8-90,$H$3:$H981,"Actual")</f>
        <v>29.823437499999997</v>
      </c>
      <c r="F983" s="22">
        <f>AVERAGEIFS(F$3:F981,$A$3:$A981,"&gt;="&amp;Summary!$D$8-90,$H$3:$H981,"Actual")</f>
        <v>5.8283984374999989</v>
      </c>
      <c r="G983" s="22">
        <f>AVERAGEIFS(G$3:G981,$A$3:$A981,"&gt;="&amp;Summary!$D$8-90,$H$3:$H981,"Actual")</f>
        <v>1.7645</v>
      </c>
      <c r="H983" s="8" t="s">
        <v>87</v>
      </c>
      <c r="I983" t="str">
        <f t="shared" si="96"/>
        <v>Wed</v>
      </c>
      <c r="J983" s="49"/>
      <c r="K983" s="49"/>
      <c r="L983" s="48"/>
      <c r="M983" s="48"/>
      <c r="N983" s="48"/>
      <c r="O983" s="48"/>
    </row>
    <row r="984" spans="1:15">
      <c r="A984" s="12">
        <f t="shared" si="95"/>
        <v>43951</v>
      </c>
      <c r="B984">
        <f t="shared" si="93"/>
        <v>4</v>
      </c>
      <c r="C984">
        <f t="shared" si="94"/>
        <v>2020</v>
      </c>
      <c r="D984" s="22">
        <f>AVERAGEIFS(D$3:D982,$A$3:$A982,"&gt;="&amp;Summary!$D$8-90,$H$3:$H982,"Actual")</f>
        <v>14.602265625000001</v>
      </c>
      <c r="E984" s="22">
        <f>AVERAGEIFS(E$3:E982,$A$3:$A982,"&gt;="&amp;Summary!$D$8-90,$H$3:$H982,"Actual")</f>
        <v>29.823437499999997</v>
      </c>
      <c r="F984" s="22">
        <f>AVERAGEIFS(F$3:F982,$A$3:$A982,"&gt;="&amp;Summary!$D$8-90,$H$3:$H982,"Actual")</f>
        <v>5.8283984374999989</v>
      </c>
      <c r="G984" s="22">
        <f>AVERAGEIFS(G$3:G982,$A$3:$A982,"&gt;="&amp;Summary!$D$8-90,$H$3:$H982,"Actual")</f>
        <v>1.7645</v>
      </c>
      <c r="H984" s="8" t="s">
        <v>87</v>
      </c>
      <c r="I984" t="str">
        <f t="shared" si="96"/>
        <v>Thu</v>
      </c>
      <c r="J984" s="52"/>
      <c r="M984" s="51"/>
      <c r="O984" s="51"/>
    </row>
    <row r="985" spans="1:15">
      <c r="A985" s="12">
        <f t="shared" si="95"/>
        <v>43952</v>
      </c>
      <c r="B985">
        <f t="shared" si="93"/>
        <v>5</v>
      </c>
      <c r="C985">
        <f t="shared" si="94"/>
        <v>2020</v>
      </c>
      <c r="D985" s="22">
        <f>AVERAGEIFS(D$3:D983,$A$3:$A983,"&gt;="&amp;Summary!$D$8-90,$H$3:$H983,"Actual")</f>
        <v>14.602265625000001</v>
      </c>
      <c r="E985" s="22">
        <f>AVERAGEIFS(E$3:E983,$A$3:$A983,"&gt;="&amp;Summary!$D$8-90,$H$3:$H983,"Actual")</f>
        <v>29.823437499999997</v>
      </c>
      <c r="F985" s="22">
        <f>AVERAGEIFS(F$3:F983,$A$3:$A983,"&gt;="&amp;Summary!$D$8-90,$H$3:$H983,"Actual")</f>
        <v>5.8283984374999989</v>
      </c>
      <c r="G985" s="22">
        <f>AVERAGEIFS(G$3:G983,$A$3:$A983,"&gt;="&amp;Summary!$D$8-90,$H$3:$H983,"Actual")</f>
        <v>1.7645</v>
      </c>
      <c r="H985" s="8" t="s">
        <v>87</v>
      </c>
      <c r="I985" t="str">
        <f t="shared" si="96"/>
        <v>Fri</v>
      </c>
      <c r="J985" s="49"/>
      <c r="K985" s="49"/>
      <c r="L985" s="48"/>
      <c r="M985" s="48"/>
      <c r="N985" s="48"/>
      <c r="O985" s="48"/>
    </row>
    <row r="986" spans="1:15">
      <c r="A986" s="12">
        <f t="shared" si="95"/>
        <v>43953</v>
      </c>
      <c r="B986">
        <f t="shared" si="93"/>
        <v>5</v>
      </c>
      <c r="C986">
        <f t="shared" si="94"/>
        <v>2020</v>
      </c>
      <c r="D986" s="22">
        <f>AVERAGEIFS(D$3:D984,$A$3:$A984,"&gt;="&amp;Summary!$D$8-90,$H$3:$H984,"Actual")</f>
        <v>14.602265625000001</v>
      </c>
      <c r="E986" s="22">
        <f>AVERAGEIFS(E$3:E984,$A$3:$A984,"&gt;="&amp;Summary!$D$8-90,$H$3:$H984,"Actual")</f>
        <v>29.823437499999997</v>
      </c>
      <c r="F986" s="22">
        <f>AVERAGEIFS(F$3:F984,$A$3:$A984,"&gt;="&amp;Summary!$D$8-90,$H$3:$H984,"Actual")</f>
        <v>5.8283984374999989</v>
      </c>
      <c r="G986" s="22">
        <f>AVERAGEIFS(G$3:G984,$A$3:$A984,"&gt;="&amp;Summary!$D$8-90,$H$3:$H984,"Actual")</f>
        <v>1.7645</v>
      </c>
      <c r="H986" s="8" t="s">
        <v>87</v>
      </c>
      <c r="I986" t="str">
        <f t="shared" si="96"/>
        <v>Sat</v>
      </c>
      <c r="J986" s="52"/>
      <c r="M986" s="51"/>
      <c r="O986" s="51"/>
    </row>
    <row r="987" spans="1:15">
      <c r="A987" s="12">
        <f t="shared" si="95"/>
        <v>43954</v>
      </c>
      <c r="B987">
        <f t="shared" si="93"/>
        <v>5</v>
      </c>
      <c r="C987">
        <f t="shared" si="94"/>
        <v>2020</v>
      </c>
      <c r="D987" s="22">
        <f>AVERAGEIFS(D$3:D985,$A$3:$A985,"&gt;="&amp;Summary!$D$8-90,$H$3:$H985,"Actual")</f>
        <v>14.602265625000001</v>
      </c>
      <c r="E987" s="22">
        <f>AVERAGEIFS(E$3:E985,$A$3:$A985,"&gt;="&amp;Summary!$D$8-90,$H$3:$H985,"Actual")</f>
        <v>29.823437499999997</v>
      </c>
      <c r="F987" s="22">
        <f>AVERAGEIFS(F$3:F985,$A$3:$A985,"&gt;="&amp;Summary!$D$8-90,$H$3:$H985,"Actual")</f>
        <v>5.8283984374999989</v>
      </c>
      <c r="G987" s="22">
        <f>AVERAGEIFS(G$3:G985,$A$3:$A985,"&gt;="&amp;Summary!$D$8-90,$H$3:$H985,"Actual")</f>
        <v>1.7645</v>
      </c>
      <c r="H987" s="8" t="s">
        <v>87</v>
      </c>
      <c r="I987" t="str">
        <f t="shared" si="96"/>
        <v>Sun</v>
      </c>
      <c r="J987" s="49"/>
      <c r="K987" s="49"/>
      <c r="L987" s="48"/>
      <c r="M987" s="48"/>
      <c r="N987" s="48"/>
      <c r="O987" s="48"/>
    </row>
    <row r="988" spans="1:15">
      <c r="A988" s="12">
        <f t="shared" si="95"/>
        <v>43955</v>
      </c>
      <c r="B988">
        <f t="shared" ref="B988:B1051" si="97">MONTH(A988)</f>
        <v>5</v>
      </c>
      <c r="C988">
        <f t="shared" ref="C988:C1051" si="98">YEAR(A988)</f>
        <v>2020</v>
      </c>
      <c r="D988" s="22">
        <f>AVERAGEIFS(D$3:D986,$A$3:$A986,"&gt;="&amp;Summary!$D$8-90,$H$3:$H986,"Actual")</f>
        <v>14.602265625000001</v>
      </c>
      <c r="E988" s="22">
        <f>AVERAGEIFS(E$3:E986,$A$3:$A986,"&gt;="&amp;Summary!$D$8-90,$H$3:$H986,"Actual")</f>
        <v>29.823437499999997</v>
      </c>
      <c r="F988" s="22">
        <f>AVERAGEIFS(F$3:F986,$A$3:$A986,"&gt;="&amp;Summary!$D$8-90,$H$3:$H986,"Actual")</f>
        <v>5.8283984374999989</v>
      </c>
      <c r="G988" s="22">
        <f>AVERAGEIFS(G$3:G986,$A$3:$A986,"&gt;="&amp;Summary!$D$8-90,$H$3:$H986,"Actual")</f>
        <v>1.7645</v>
      </c>
      <c r="H988" s="8" t="s">
        <v>87</v>
      </c>
      <c r="I988" t="str">
        <f t="shared" si="96"/>
        <v>Mon</v>
      </c>
      <c r="J988" s="52"/>
      <c r="M988" s="51"/>
      <c r="O988" s="51"/>
    </row>
    <row r="989" spans="1:15">
      <c r="A989" s="12">
        <f t="shared" si="95"/>
        <v>43956</v>
      </c>
      <c r="B989">
        <f t="shared" si="97"/>
        <v>5</v>
      </c>
      <c r="C989">
        <f t="shared" si="98"/>
        <v>2020</v>
      </c>
      <c r="D989" s="22">
        <f>AVERAGEIFS(D$3:D987,$A$3:$A987,"&gt;="&amp;Summary!$D$8-90,$H$3:$H987,"Actual")</f>
        <v>14.602265625000001</v>
      </c>
      <c r="E989" s="22">
        <f>AVERAGEIFS(E$3:E987,$A$3:$A987,"&gt;="&amp;Summary!$D$8-90,$H$3:$H987,"Actual")</f>
        <v>29.823437499999997</v>
      </c>
      <c r="F989" s="22">
        <f>AVERAGEIFS(F$3:F987,$A$3:$A987,"&gt;="&amp;Summary!$D$8-90,$H$3:$H987,"Actual")</f>
        <v>5.8283984374999989</v>
      </c>
      <c r="G989" s="22">
        <f>AVERAGEIFS(G$3:G987,$A$3:$A987,"&gt;="&amp;Summary!$D$8-90,$H$3:$H987,"Actual")</f>
        <v>1.7645</v>
      </c>
      <c r="H989" s="8" t="s">
        <v>87</v>
      </c>
      <c r="I989" t="str">
        <f t="shared" si="96"/>
        <v>Tue</v>
      </c>
      <c r="J989" s="49"/>
      <c r="K989" s="49"/>
      <c r="L989" s="48"/>
      <c r="M989" s="48"/>
      <c r="N989" s="48"/>
      <c r="O989" s="48"/>
    </row>
    <row r="990" spans="1:15">
      <c r="A990" s="12">
        <f t="shared" si="95"/>
        <v>43957</v>
      </c>
      <c r="B990">
        <f t="shared" si="97"/>
        <v>5</v>
      </c>
      <c r="C990">
        <f t="shared" si="98"/>
        <v>2020</v>
      </c>
      <c r="D990" s="22">
        <f>AVERAGEIFS(D$3:D988,$A$3:$A988,"&gt;="&amp;Summary!$D$8-90,$H$3:$H988,"Actual")</f>
        <v>14.602265625000001</v>
      </c>
      <c r="E990" s="22">
        <f>AVERAGEIFS(E$3:E988,$A$3:$A988,"&gt;="&amp;Summary!$D$8-90,$H$3:$H988,"Actual")</f>
        <v>29.823437499999997</v>
      </c>
      <c r="F990" s="22">
        <f>AVERAGEIFS(F$3:F988,$A$3:$A988,"&gt;="&amp;Summary!$D$8-90,$H$3:$H988,"Actual")</f>
        <v>5.8283984374999989</v>
      </c>
      <c r="G990" s="22">
        <f>AVERAGEIFS(G$3:G988,$A$3:$A988,"&gt;="&amp;Summary!$D$8-90,$H$3:$H988,"Actual")</f>
        <v>1.7645</v>
      </c>
      <c r="H990" s="8" t="s">
        <v>87</v>
      </c>
      <c r="I990" t="str">
        <f t="shared" si="96"/>
        <v>Wed</v>
      </c>
      <c r="J990" s="52"/>
      <c r="M990" s="51"/>
      <c r="O990" s="51"/>
    </row>
    <row r="991" spans="1:15">
      <c r="A991" s="12">
        <f t="shared" si="95"/>
        <v>43958</v>
      </c>
      <c r="B991">
        <f t="shared" si="97"/>
        <v>5</v>
      </c>
      <c r="C991">
        <f t="shared" si="98"/>
        <v>2020</v>
      </c>
      <c r="D991" s="22">
        <f>AVERAGEIFS(D$3:D989,$A$3:$A989,"&gt;="&amp;Summary!$D$8-90,$H$3:$H989,"Actual")</f>
        <v>14.602265625000001</v>
      </c>
      <c r="E991" s="22">
        <f>AVERAGEIFS(E$3:E989,$A$3:$A989,"&gt;="&amp;Summary!$D$8-90,$H$3:$H989,"Actual")</f>
        <v>29.823437499999997</v>
      </c>
      <c r="F991" s="22">
        <f>AVERAGEIFS(F$3:F989,$A$3:$A989,"&gt;="&amp;Summary!$D$8-90,$H$3:$H989,"Actual")</f>
        <v>5.8283984374999989</v>
      </c>
      <c r="G991" s="22">
        <f>AVERAGEIFS(G$3:G989,$A$3:$A989,"&gt;="&amp;Summary!$D$8-90,$H$3:$H989,"Actual")</f>
        <v>1.7645</v>
      </c>
      <c r="H991" s="8" t="s">
        <v>87</v>
      </c>
      <c r="I991" t="str">
        <f t="shared" si="96"/>
        <v>Thu</v>
      </c>
      <c r="J991" s="49"/>
      <c r="K991" s="49"/>
      <c r="L991" s="48"/>
      <c r="M991" s="48"/>
      <c r="N991" s="48"/>
      <c r="O991" s="48"/>
    </row>
    <row r="992" spans="1:15">
      <c r="A992" s="12">
        <f t="shared" si="95"/>
        <v>43959</v>
      </c>
      <c r="B992">
        <f t="shared" si="97"/>
        <v>5</v>
      </c>
      <c r="C992">
        <f t="shared" si="98"/>
        <v>2020</v>
      </c>
      <c r="D992" s="22">
        <f>AVERAGEIFS(D$3:D990,$A$3:$A990,"&gt;="&amp;Summary!$D$8-90,$H$3:$H990,"Actual")</f>
        <v>14.602265625000001</v>
      </c>
      <c r="E992" s="22">
        <f>AVERAGEIFS(E$3:E990,$A$3:$A990,"&gt;="&amp;Summary!$D$8-90,$H$3:$H990,"Actual")</f>
        <v>29.823437499999997</v>
      </c>
      <c r="F992" s="22">
        <f>AVERAGEIFS(F$3:F990,$A$3:$A990,"&gt;="&amp;Summary!$D$8-90,$H$3:$H990,"Actual")</f>
        <v>5.8283984374999989</v>
      </c>
      <c r="G992" s="22">
        <f>AVERAGEIFS(G$3:G990,$A$3:$A990,"&gt;="&amp;Summary!$D$8-90,$H$3:$H990,"Actual")</f>
        <v>1.7645</v>
      </c>
      <c r="H992" s="8" t="s">
        <v>87</v>
      </c>
      <c r="I992" t="str">
        <f t="shared" si="96"/>
        <v>Fri</v>
      </c>
      <c r="J992" s="52"/>
      <c r="M992" s="51"/>
      <c r="O992" s="51"/>
    </row>
    <row r="993" spans="1:15">
      <c r="A993" s="12">
        <f t="shared" si="95"/>
        <v>43960</v>
      </c>
      <c r="B993">
        <f t="shared" si="97"/>
        <v>5</v>
      </c>
      <c r="C993">
        <f t="shared" si="98"/>
        <v>2020</v>
      </c>
      <c r="D993" s="22">
        <f>AVERAGEIFS(D$3:D991,$A$3:$A991,"&gt;="&amp;Summary!$D$8-90,$H$3:$H991,"Actual")</f>
        <v>14.602265625000001</v>
      </c>
      <c r="E993" s="22">
        <f>AVERAGEIFS(E$3:E991,$A$3:$A991,"&gt;="&amp;Summary!$D$8-90,$H$3:$H991,"Actual")</f>
        <v>29.823437499999997</v>
      </c>
      <c r="F993" s="22">
        <f>AVERAGEIFS(F$3:F991,$A$3:$A991,"&gt;="&amp;Summary!$D$8-90,$H$3:$H991,"Actual")</f>
        <v>5.8283984374999989</v>
      </c>
      <c r="G993" s="22">
        <f>AVERAGEIFS(G$3:G991,$A$3:$A991,"&gt;="&amp;Summary!$D$8-90,$H$3:$H991,"Actual")</f>
        <v>1.7645</v>
      </c>
      <c r="H993" s="8" t="s">
        <v>87</v>
      </c>
      <c r="I993" t="str">
        <f t="shared" si="96"/>
        <v>Sat</v>
      </c>
      <c r="J993" s="49"/>
      <c r="K993" s="49"/>
      <c r="L993" s="48"/>
      <c r="M993" s="48"/>
      <c r="N993" s="48"/>
      <c r="O993" s="48"/>
    </row>
    <row r="994" spans="1:15">
      <c r="A994" s="12">
        <f t="shared" si="95"/>
        <v>43961</v>
      </c>
      <c r="B994">
        <f t="shared" si="97"/>
        <v>5</v>
      </c>
      <c r="C994">
        <f t="shared" si="98"/>
        <v>2020</v>
      </c>
      <c r="D994" s="22">
        <f>AVERAGEIFS(D$3:D992,$A$3:$A992,"&gt;="&amp;Summary!$D$8-90,$H$3:$H992,"Actual")</f>
        <v>14.602265625000001</v>
      </c>
      <c r="E994" s="22">
        <f>AVERAGEIFS(E$3:E992,$A$3:$A992,"&gt;="&amp;Summary!$D$8-90,$H$3:$H992,"Actual")</f>
        <v>29.823437499999997</v>
      </c>
      <c r="F994" s="22">
        <f>AVERAGEIFS(F$3:F992,$A$3:$A992,"&gt;="&amp;Summary!$D$8-90,$H$3:$H992,"Actual")</f>
        <v>5.8283984374999989</v>
      </c>
      <c r="G994" s="22">
        <f>AVERAGEIFS(G$3:G992,$A$3:$A992,"&gt;="&amp;Summary!$D$8-90,$H$3:$H992,"Actual")</f>
        <v>1.7645</v>
      </c>
      <c r="H994" s="8" t="s">
        <v>87</v>
      </c>
      <c r="I994" t="str">
        <f t="shared" si="96"/>
        <v>Sun</v>
      </c>
      <c r="J994" s="52"/>
      <c r="M994" s="51"/>
      <c r="O994" s="51"/>
    </row>
    <row r="995" spans="1:15">
      <c r="A995" s="12">
        <f t="shared" si="95"/>
        <v>43962</v>
      </c>
      <c r="B995">
        <f t="shared" si="97"/>
        <v>5</v>
      </c>
      <c r="C995">
        <f t="shared" si="98"/>
        <v>2020</v>
      </c>
      <c r="D995" s="22">
        <f>AVERAGEIFS(D$3:D993,$A$3:$A993,"&gt;="&amp;Summary!$D$8-90,$H$3:$H993,"Actual")</f>
        <v>14.602265625000001</v>
      </c>
      <c r="E995" s="22">
        <f>AVERAGEIFS(E$3:E993,$A$3:$A993,"&gt;="&amp;Summary!$D$8-90,$H$3:$H993,"Actual")</f>
        <v>29.823437499999997</v>
      </c>
      <c r="F995" s="22">
        <f>AVERAGEIFS(F$3:F993,$A$3:$A993,"&gt;="&amp;Summary!$D$8-90,$H$3:$H993,"Actual")</f>
        <v>5.8283984374999989</v>
      </c>
      <c r="G995" s="22">
        <f>AVERAGEIFS(G$3:G993,$A$3:$A993,"&gt;="&amp;Summary!$D$8-90,$H$3:$H993,"Actual")</f>
        <v>1.7645</v>
      </c>
      <c r="H995" s="8" t="s">
        <v>87</v>
      </c>
      <c r="I995" t="str">
        <f t="shared" si="96"/>
        <v>Mon</v>
      </c>
      <c r="J995" s="49"/>
      <c r="K995" s="49"/>
      <c r="L995" s="48"/>
      <c r="M995" s="48"/>
      <c r="N995" s="48"/>
      <c r="O995" s="48"/>
    </row>
    <row r="996" spans="1:15">
      <c r="A996" s="12">
        <f t="shared" si="95"/>
        <v>43963</v>
      </c>
      <c r="B996">
        <f t="shared" si="97"/>
        <v>5</v>
      </c>
      <c r="C996">
        <f t="shared" si="98"/>
        <v>2020</v>
      </c>
      <c r="D996" s="22">
        <f>AVERAGEIFS(D$3:D994,$A$3:$A994,"&gt;="&amp;Summary!$D$8-90,$H$3:$H994,"Actual")</f>
        <v>14.602265625000001</v>
      </c>
      <c r="E996" s="22">
        <f>AVERAGEIFS(E$3:E994,$A$3:$A994,"&gt;="&amp;Summary!$D$8-90,$H$3:$H994,"Actual")</f>
        <v>29.823437499999997</v>
      </c>
      <c r="F996" s="22">
        <f>AVERAGEIFS(F$3:F994,$A$3:$A994,"&gt;="&amp;Summary!$D$8-90,$H$3:$H994,"Actual")</f>
        <v>5.8283984374999989</v>
      </c>
      <c r="G996" s="22">
        <f>AVERAGEIFS(G$3:G994,$A$3:$A994,"&gt;="&amp;Summary!$D$8-90,$H$3:$H994,"Actual")</f>
        <v>1.7645</v>
      </c>
      <c r="H996" s="8" t="s">
        <v>87</v>
      </c>
      <c r="I996" t="str">
        <f t="shared" si="96"/>
        <v>Tue</v>
      </c>
      <c r="J996" s="52"/>
      <c r="M996" s="51"/>
      <c r="O996" s="51"/>
    </row>
    <row r="997" spans="1:15">
      <c r="A997" s="12">
        <f t="shared" si="95"/>
        <v>43964</v>
      </c>
      <c r="B997">
        <f t="shared" si="97"/>
        <v>5</v>
      </c>
      <c r="C997">
        <f t="shared" si="98"/>
        <v>2020</v>
      </c>
      <c r="D997" s="22">
        <f>AVERAGEIFS(D$3:D995,$A$3:$A995,"&gt;="&amp;Summary!$D$8-90,$H$3:$H995,"Actual")</f>
        <v>14.602265625000001</v>
      </c>
      <c r="E997" s="22">
        <f>AVERAGEIFS(E$3:E995,$A$3:$A995,"&gt;="&amp;Summary!$D$8-90,$H$3:$H995,"Actual")</f>
        <v>29.823437499999997</v>
      </c>
      <c r="F997" s="22">
        <f>AVERAGEIFS(F$3:F995,$A$3:$A995,"&gt;="&amp;Summary!$D$8-90,$H$3:$H995,"Actual")</f>
        <v>5.8283984374999989</v>
      </c>
      <c r="G997" s="22">
        <f>AVERAGEIFS(G$3:G995,$A$3:$A995,"&gt;="&amp;Summary!$D$8-90,$H$3:$H995,"Actual")</f>
        <v>1.7645</v>
      </c>
      <c r="H997" s="8" t="s">
        <v>87</v>
      </c>
      <c r="I997" t="str">
        <f t="shared" si="96"/>
        <v>Wed</v>
      </c>
      <c r="J997" s="49"/>
      <c r="K997" s="49"/>
      <c r="L997" s="48"/>
      <c r="M997" s="48"/>
      <c r="N997" s="48"/>
      <c r="O997" s="48"/>
    </row>
    <row r="998" spans="1:15">
      <c r="A998" s="12">
        <f t="shared" si="95"/>
        <v>43965</v>
      </c>
      <c r="B998">
        <f t="shared" si="97"/>
        <v>5</v>
      </c>
      <c r="C998">
        <f t="shared" si="98"/>
        <v>2020</v>
      </c>
      <c r="D998" s="22">
        <f>AVERAGEIFS(D$3:D996,$A$3:$A996,"&gt;="&amp;Summary!$D$8-90,$H$3:$H996,"Actual")</f>
        <v>14.602265625000001</v>
      </c>
      <c r="E998" s="22">
        <f>AVERAGEIFS(E$3:E996,$A$3:$A996,"&gt;="&amp;Summary!$D$8-90,$H$3:$H996,"Actual")</f>
        <v>29.823437499999997</v>
      </c>
      <c r="F998" s="22">
        <f>AVERAGEIFS(F$3:F996,$A$3:$A996,"&gt;="&amp;Summary!$D$8-90,$H$3:$H996,"Actual")</f>
        <v>5.8283984374999989</v>
      </c>
      <c r="G998" s="22">
        <f>AVERAGEIFS(G$3:G996,$A$3:$A996,"&gt;="&amp;Summary!$D$8-90,$H$3:$H996,"Actual")</f>
        <v>1.7645</v>
      </c>
      <c r="H998" s="8" t="s">
        <v>87</v>
      </c>
      <c r="I998" t="str">
        <f t="shared" si="96"/>
        <v>Thu</v>
      </c>
      <c r="J998" s="52"/>
      <c r="M998" s="51"/>
      <c r="O998" s="51"/>
    </row>
    <row r="999" spans="1:15">
      <c r="A999" s="12">
        <f t="shared" si="95"/>
        <v>43966</v>
      </c>
      <c r="B999">
        <f t="shared" si="97"/>
        <v>5</v>
      </c>
      <c r="C999">
        <f t="shared" si="98"/>
        <v>2020</v>
      </c>
      <c r="D999" s="22">
        <f>AVERAGEIFS(D$3:D997,$A$3:$A997,"&gt;="&amp;Summary!$D$8-90,$H$3:$H997,"Actual")</f>
        <v>14.602265625000001</v>
      </c>
      <c r="E999" s="22">
        <f>AVERAGEIFS(E$3:E997,$A$3:$A997,"&gt;="&amp;Summary!$D$8-90,$H$3:$H997,"Actual")</f>
        <v>29.823437499999997</v>
      </c>
      <c r="F999" s="22">
        <f>AVERAGEIFS(F$3:F997,$A$3:$A997,"&gt;="&amp;Summary!$D$8-90,$H$3:$H997,"Actual")</f>
        <v>5.8283984374999989</v>
      </c>
      <c r="G999" s="22">
        <f>AVERAGEIFS(G$3:G997,$A$3:$A997,"&gt;="&amp;Summary!$D$8-90,$H$3:$H997,"Actual")</f>
        <v>1.7645</v>
      </c>
      <c r="H999" s="8" t="s">
        <v>87</v>
      </c>
      <c r="I999" t="str">
        <f t="shared" si="96"/>
        <v>Fri</v>
      </c>
      <c r="J999" s="49"/>
      <c r="K999" s="49"/>
      <c r="L999" s="48"/>
      <c r="M999" s="48"/>
      <c r="N999" s="48"/>
      <c r="O999" s="48"/>
    </row>
    <row r="1000" spans="1:15">
      <c r="A1000" s="12">
        <f t="shared" si="95"/>
        <v>43967</v>
      </c>
      <c r="B1000">
        <f t="shared" si="97"/>
        <v>5</v>
      </c>
      <c r="C1000">
        <f t="shared" si="98"/>
        <v>2020</v>
      </c>
      <c r="D1000" s="22">
        <f>AVERAGEIFS(D$3:D998,$A$3:$A998,"&gt;="&amp;Summary!$D$8-90,$H$3:$H998,"Actual")</f>
        <v>14.602265625000001</v>
      </c>
      <c r="E1000" s="22">
        <f>AVERAGEIFS(E$3:E998,$A$3:$A998,"&gt;="&amp;Summary!$D$8-90,$H$3:$H998,"Actual")</f>
        <v>29.823437499999997</v>
      </c>
      <c r="F1000" s="22">
        <f>AVERAGEIFS(F$3:F998,$A$3:$A998,"&gt;="&amp;Summary!$D$8-90,$H$3:$H998,"Actual")</f>
        <v>5.8283984374999989</v>
      </c>
      <c r="G1000" s="22">
        <f>AVERAGEIFS(G$3:G998,$A$3:$A998,"&gt;="&amp;Summary!$D$8-90,$H$3:$H998,"Actual")</f>
        <v>1.7645</v>
      </c>
      <c r="H1000" s="8" t="s">
        <v>87</v>
      </c>
      <c r="I1000" t="str">
        <f t="shared" si="96"/>
        <v>Sat</v>
      </c>
      <c r="J1000" s="52"/>
      <c r="M1000" s="51"/>
      <c r="O1000" s="51"/>
    </row>
    <row r="1001" spans="1:15">
      <c r="A1001" s="12">
        <f t="shared" si="95"/>
        <v>43968</v>
      </c>
      <c r="B1001">
        <f t="shared" si="97"/>
        <v>5</v>
      </c>
      <c r="C1001">
        <f t="shared" si="98"/>
        <v>2020</v>
      </c>
      <c r="D1001" s="22">
        <f>AVERAGEIFS(D$3:D999,$A$3:$A999,"&gt;="&amp;Summary!$D$8-90,$H$3:$H999,"Actual")</f>
        <v>14.602265625000001</v>
      </c>
      <c r="E1001" s="22">
        <f>AVERAGEIFS(E$3:E999,$A$3:$A999,"&gt;="&amp;Summary!$D$8-90,$H$3:$H999,"Actual")</f>
        <v>29.823437499999997</v>
      </c>
      <c r="F1001" s="22">
        <f>AVERAGEIFS(F$3:F999,$A$3:$A999,"&gt;="&amp;Summary!$D$8-90,$H$3:$H999,"Actual")</f>
        <v>5.8283984374999989</v>
      </c>
      <c r="G1001" s="22">
        <f>AVERAGEIFS(G$3:G999,$A$3:$A999,"&gt;="&amp;Summary!$D$8-90,$H$3:$H999,"Actual")</f>
        <v>1.7645</v>
      </c>
      <c r="H1001" s="8" t="s">
        <v>87</v>
      </c>
      <c r="I1001" t="str">
        <f t="shared" si="96"/>
        <v>Sun</v>
      </c>
      <c r="J1001" s="49"/>
      <c r="K1001" s="49"/>
      <c r="L1001" s="48"/>
      <c r="M1001" s="48"/>
      <c r="N1001" s="48"/>
      <c r="O1001" s="48"/>
    </row>
    <row r="1002" spans="1:15">
      <c r="A1002" s="12">
        <f t="shared" si="95"/>
        <v>43969</v>
      </c>
      <c r="B1002">
        <f t="shared" si="97"/>
        <v>5</v>
      </c>
      <c r="C1002">
        <f t="shared" si="98"/>
        <v>2020</v>
      </c>
      <c r="D1002" s="22">
        <f>AVERAGEIFS(D$3:D1000,$A$3:$A1000,"&gt;="&amp;Summary!$D$8-90,$H$3:$H1000,"Actual")</f>
        <v>14.602265625000001</v>
      </c>
      <c r="E1002" s="22">
        <f>AVERAGEIFS(E$3:E1000,$A$3:$A1000,"&gt;="&amp;Summary!$D$8-90,$H$3:$H1000,"Actual")</f>
        <v>29.823437499999997</v>
      </c>
      <c r="F1002" s="22">
        <f>AVERAGEIFS(F$3:F1000,$A$3:$A1000,"&gt;="&amp;Summary!$D$8-90,$H$3:$H1000,"Actual")</f>
        <v>5.8283984374999989</v>
      </c>
      <c r="G1002" s="22">
        <f>AVERAGEIFS(G$3:G1000,$A$3:$A1000,"&gt;="&amp;Summary!$D$8-90,$H$3:$H1000,"Actual")</f>
        <v>1.7645</v>
      </c>
      <c r="H1002" s="8" t="s">
        <v>87</v>
      </c>
      <c r="I1002" t="str">
        <f t="shared" si="96"/>
        <v>Mon</v>
      </c>
      <c r="J1002" s="52"/>
      <c r="M1002" s="51"/>
      <c r="O1002" s="51"/>
    </row>
    <row r="1003" spans="1:15">
      <c r="A1003" s="12">
        <f t="shared" si="95"/>
        <v>43970</v>
      </c>
      <c r="B1003">
        <f t="shared" si="97"/>
        <v>5</v>
      </c>
      <c r="C1003">
        <f t="shared" si="98"/>
        <v>2020</v>
      </c>
      <c r="D1003" s="22">
        <f>AVERAGEIFS(D$3:D1001,$A$3:$A1001,"&gt;="&amp;Summary!$D$8-90,$H$3:$H1001,"Actual")</f>
        <v>14.602265625000001</v>
      </c>
      <c r="E1003" s="22">
        <f>AVERAGEIFS(E$3:E1001,$A$3:$A1001,"&gt;="&amp;Summary!$D$8-90,$H$3:$H1001,"Actual")</f>
        <v>29.823437499999997</v>
      </c>
      <c r="F1003" s="22">
        <f>AVERAGEIFS(F$3:F1001,$A$3:$A1001,"&gt;="&amp;Summary!$D$8-90,$H$3:$H1001,"Actual")</f>
        <v>5.8283984374999989</v>
      </c>
      <c r="G1003" s="22">
        <f>AVERAGEIFS(G$3:G1001,$A$3:$A1001,"&gt;="&amp;Summary!$D$8-90,$H$3:$H1001,"Actual")</f>
        <v>1.7645</v>
      </c>
      <c r="H1003" s="8" t="s">
        <v>87</v>
      </c>
      <c r="I1003" t="str">
        <f t="shared" si="96"/>
        <v>Tue</v>
      </c>
      <c r="J1003" s="49"/>
      <c r="K1003" s="49"/>
      <c r="L1003" s="48"/>
      <c r="M1003" s="48"/>
      <c r="N1003" s="48"/>
      <c r="O1003" s="48"/>
    </row>
    <row r="1004" spans="1:15">
      <c r="A1004" s="12">
        <f t="shared" si="95"/>
        <v>43971</v>
      </c>
      <c r="B1004">
        <f t="shared" si="97"/>
        <v>5</v>
      </c>
      <c r="C1004">
        <f t="shared" si="98"/>
        <v>2020</v>
      </c>
      <c r="D1004" s="22">
        <f>AVERAGEIFS(D$3:D1002,$A$3:$A1002,"&gt;="&amp;Summary!$D$8-90,$H$3:$H1002,"Actual")</f>
        <v>14.602265625000001</v>
      </c>
      <c r="E1004" s="22">
        <f>AVERAGEIFS(E$3:E1002,$A$3:$A1002,"&gt;="&amp;Summary!$D$8-90,$H$3:$H1002,"Actual")</f>
        <v>29.823437499999997</v>
      </c>
      <c r="F1004" s="22">
        <f>AVERAGEIFS(F$3:F1002,$A$3:$A1002,"&gt;="&amp;Summary!$D$8-90,$H$3:$H1002,"Actual")</f>
        <v>5.8283984374999989</v>
      </c>
      <c r="G1004" s="22">
        <f>AVERAGEIFS(G$3:G1002,$A$3:$A1002,"&gt;="&amp;Summary!$D$8-90,$H$3:$H1002,"Actual")</f>
        <v>1.7645</v>
      </c>
      <c r="H1004" s="8" t="s">
        <v>87</v>
      </c>
      <c r="I1004" t="str">
        <f t="shared" si="96"/>
        <v>Wed</v>
      </c>
      <c r="J1004" s="52"/>
      <c r="M1004" s="51"/>
      <c r="O1004" s="51"/>
    </row>
    <row r="1005" spans="1:15">
      <c r="A1005" s="12">
        <f t="shared" si="95"/>
        <v>43972</v>
      </c>
      <c r="B1005">
        <f t="shared" si="97"/>
        <v>5</v>
      </c>
      <c r="C1005">
        <f t="shared" si="98"/>
        <v>2020</v>
      </c>
      <c r="D1005" s="22">
        <f>AVERAGEIFS(D$3:D1003,$A$3:$A1003,"&gt;="&amp;Summary!$D$8-90,$H$3:$H1003,"Actual")</f>
        <v>14.602265625000001</v>
      </c>
      <c r="E1005" s="22">
        <f>AVERAGEIFS(E$3:E1003,$A$3:$A1003,"&gt;="&amp;Summary!$D$8-90,$H$3:$H1003,"Actual")</f>
        <v>29.823437499999997</v>
      </c>
      <c r="F1005" s="22">
        <f>AVERAGEIFS(F$3:F1003,$A$3:$A1003,"&gt;="&amp;Summary!$D$8-90,$H$3:$H1003,"Actual")</f>
        <v>5.8283984374999989</v>
      </c>
      <c r="G1005" s="22">
        <f>AVERAGEIFS(G$3:G1003,$A$3:$A1003,"&gt;="&amp;Summary!$D$8-90,$H$3:$H1003,"Actual")</f>
        <v>1.7645</v>
      </c>
      <c r="H1005" s="8" t="s">
        <v>87</v>
      </c>
      <c r="I1005" t="str">
        <f t="shared" si="96"/>
        <v>Thu</v>
      </c>
      <c r="J1005" s="49"/>
      <c r="K1005" s="49"/>
      <c r="L1005" s="48"/>
      <c r="M1005" s="48"/>
      <c r="N1005" s="48"/>
      <c r="O1005" s="48"/>
    </row>
    <row r="1006" spans="1:15">
      <c r="A1006" s="12">
        <f t="shared" si="95"/>
        <v>43973</v>
      </c>
      <c r="B1006">
        <f t="shared" si="97"/>
        <v>5</v>
      </c>
      <c r="C1006">
        <f t="shared" si="98"/>
        <v>2020</v>
      </c>
      <c r="D1006" s="22">
        <f>AVERAGEIFS(D$3:D1004,$A$3:$A1004,"&gt;="&amp;Summary!$D$8-90,$H$3:$H1004,"Actual")</f>
        <v>14.602265625000001</v>
      </c>
      <c r="E1006" s="22">
        <f>AVERAGEIFS(E$3:E1004,$A$3:$A1004,"&gt;="&amp;Summary!$D$8-90,$H$3:$H1004,"Actual")</f>
        <v>29.823437499999997</v>
      </c>
      <c r="F1006" s="22">
        <f>AVERAGEIFS(F$3:F1004,$A$3:$A1004,"&gt;="&amp;Summary!$D$8-90,$H$3:$H1004,"Actual")</f>
        <v>5.8283984374999989</v>
      </c>
      <c r="G1006" s="22">
        <f>AVERAGEIFS(G$3:G1004,$A$3:$A1004,"&gt;="&amp;Summary!$D$8-90,$H$3:$H1004,"Actual")</f>
        <v>1.7645</v>
      </c>
      <c r="H1006" s="8" t="s">
        <v>87</v>
      </c>
      <c r="I1006" t="str">
        <f t="shared" si="96"/>
        <v>Fri</v>
      </c>
      <c r="J1006" s="52"/>
      <c r="M1006" s="51"/>
      <c r="O1006" s="51"/>
    </row>
    <row r="1007" spans="1:15">
      <c r="A1007" s="12">
        <f t="shared" si="95"/>
        <v>43974</v>
      </c>
      <c r="B1007">
        <f t="shared" si="97"/>
        <v>5</v>
      </c>
      <c r="C1007">
        <f t="shared" si="98"/>
        <v>2020</v>
      </c>
      <c r="D1007" s="22">
        <f>AVERAGEIFS(D$3:D1005,$A$3:$A1005,"&gt;="&amp;Summary!$D$8-90,$H$3:$H1005,"Actual")</f>
        <v>14.602265625000001</v>
      </c>
      <c r="E1007" s="22">
        <f>AVERAGEIFS(E$3:E1005,$A$3:$A1005,"&gt;="&amp;Summary!$D$8-90,$H$3:$H1005,"Actual")</f>
        <v>29.823437499999997</v>
      </c>
      <c r="F1007" s="22">
        <f>AVERAGEIFS(F$3:F1005,$A$3:$A1005,"&gt;="&amp;Summary!$D$8-90,$H$3:$H1005,"Actual")</f>
        <v>5.8283984374999989</v>
      </c>
      <c r="G1007" s="22">
        <f>AVERAGEIFS(G$3:G1005,$A$3:$A1005,"&gt;="&amp;Summary!$D$8-90,$H$3:$H1005,"Actual")</f>
        <v>1.7645</v>
      </c>
      <c r="H1007" s="8" t="s">
        <v>87</v>
      </c>
      <c r="I1007" t="str">
        <f t="shared" si="96"/>
        <v>Sat</v>
      </c>
      <c r="J1007" s="49"/>
      <c r="K1007" s="49"/>
      <c r="L1007" s="48"/>
      <c r="M1007" s="48"/>
      <c r="N1007" s="48"/>
      <c r="O1007" s="48"/>
    </row>
    <row r="1008" spans="1:15">
      <c r="A1008" s="12">
        <f t="shared" si="95"/>
        <v>43975</v>
      </c>
      <c r="B1008">
        <f t="shared" si="97"/>
        <v>5</v>
      </c>
      <c r="C1008">
        <f t="shared" si="98"/>
        <v>2020</v>
      </c>
      <c r="D1008" s="22">
        <f>AVERAGEIFS(D$3:D1006,$A$3:$A1006,"&gt;="&amp;Summary!$D$8-90,$H$3:$H1006,"Actual")</f>
        <v>14.602265625000001</v>
      </c>
      <c r="E1008" s="22">
        <f>AVERAGEIFS(E$3:E1006,$A$3:$A1006,"&gt;="&amp;Summary!$D$8-90,$H$3:$H1006,"Actual")</f>
        <v>29.823437499999997</v>
      </c>
      <c r="F1008" s="22">
        <f>AVERAGEIFS(F$3:F1006,$A$3:$A1006,"&gt;="&amp;Summary!$D$8-90,$H$3:$H1006,"Actual")</f>
        <v>5.8283984374999989</v>
      </c>
      <c r="G1008" s="22">
        <f>AVERAGEIFS(G$3:G1006,$A$3:$A1006,"&gt;="&amp;Summary!$D$8-90,$H$3:$H1006,"Actual")</f>
        <v>1.7645</v>
      </c>
      <c r="H1008" s="8" t="s">
        <v>87</v>
      </c>
      <c r="I1008" t="str">
        <f t="shared" si="96"/>
        <v>Sun</v>
      </c>
      <c r="J1008" s="52"/>
      <c r="M1008" s="51"/>
      <c r="O1008" s="51"/>
    </row>
    <row r="1009" spans="1:15">
      <c r="A1009" s="12">
        <f t="shared" si="95"/>
        <v>43976</v>
      </c>
      <c r="B1009">
        <f t="shared" si="97"/>
        <v>5</v>
      </c>
      <c r="C1009">
        <f t="shared" si="98"/>
        <v>2020</v>
      </c>
      <c r="D1009" s="22">
        <f>AVERAGEIFS(D$3:D1007,$A$3:$A1007,"&gt;="&amp;Summary!$D$8-90,$H$3:$H1007,"Actual")</f>
        <v>14.602265625000001</v>
      </c>
      <c r="E1009" s="22">
        <f>AVERAGEIFS(E$3:E1007,$A$3:$A1007,"&gt;="&amp;Summary!$D$8-90,$H$3:$H1007,"Actual")</f>
        <v>29.823437499999997</v>
      </c>
      <c r="F1009" s="22">
        <f>AVERAGEIFS(F$3:F1007,$A$3:$A1007,"&gt;="&amp;Summary!$D$8-90,$H$3:$H1007,"Actual")</f>
        <v>5.8283984374999989</v>
      </c>
      <c r="G1009" s="22">
        <f>AVERAGEIFS(G$3:G1007,$A$3:$A1007,"&gt;="&amp;Summary!$D$8-90,$H$3:$H1007,"Actual")</f>
        <v>1.7645</v>
      </c>
      <c r="H1009" s="8" t="s">
        <v>87</v>
      </c>
      <c r="I1009" t="str">
        <f t="shared" si="96"/>
        <v>Mon</v>
      </c>
      <c r="J1009" s="49"/>
      <c r="K1009" s="49"/>
      <c r="L1009" s="48"/>
      <c r="M1009" s="48"/>
      <c r="N1009" s="48"/>
      <c r="O1009" s="48"/>
    </row>
    <row r="1010" spans="1:15">
      <c r="A1010" s="12">
        <f t="shared" si="95"/>
        <v>43977</v>
      </c>
      <c r="B1010">
        <f t="shared" si="97"/>
        <v>5</v>
      </c>
      <c r="C1010">
        <f t="shared" si="98"/>
        <v>2020</v>
      </c>
      <c r="D1010" s="22">
        <f>AVERAGEIFS(D$3:D1008,$A$3:$A1008,"&gt;="&amp;Summary!$D$8-90,$H$3:$H1008,"Actual")</f>
        <v>14.602265625000001</v>
      </c>
      <c r="E1010" s="22">
        <f>AVERAGEIFS(E$3:E1008,$A$3:$A1008,"&gt;="&amp;Summary!$D$8-90,$H$3:$H1008,"Actual")</f>
        <v>29.823437499999997</v>
      </c>
      <c r="F1010" s="22">
        <f>AVERAGEIFS(F$3:F1008,$A$3:$A1008,"&gt;="&amp;Summary!$D$8-90,$H$3:$H1008,"Actual")</f>
        <v>5.8283984374999989</v>
      </c>
      <c r="G1010" s="22">
        <f>AVERAGEIFS(G$3:G1008,$A$3:$A1008,"&gt;="&amp;Summary!$D$8-90,$H$3:$H1008,"Actual")</f>
        <v>1.7645</v>
      </c>
      <c r="H1010" s="8" t="s">
        <v>87</v>
      </c>
      <c r="I1010" t="str">
        <f t="shared" si="96"/>
        <v>Tue</v>
      </c>
      <c r="J1010" s="52"/>
      <c r="M1010" s="51"/>
      <c r="O1010" s="51"/>
    </row>
    <row r="1011" spans="1:15">
      <c r="A1011" s="12">
        <f t="shared" ref="A1011:A1074" si="99">A1010+1</f>
        <v>43978</v>
      </c>
      <c r="B1011">
        <f t="shared" si="97"/>
        <v>5</v>
      </c>
      <c r="C1011">
        <f t="shared" si="98"/>
        <v>2020</v>
      </c>
      <c r="D1011" s="22">
        <f>AVERAGEIFS(D$3:D1009,$A$3:$A1009,"&gt;="&amp;Summary!$D$8-90,$H$3:$H1009,"Actual")</f>
        <v>14.602265625000001</v>
      </c>
      <c r="E1011" s="22">
        <f>AVERAGEIFS(E$3:E1009,$A$3:$A1009,"&gt;="&amp;Summary!$D$8-90,$H$3:$H1009,"Actual")</f>
        <v>29.823437499999997</v>
      </c>
      <c r="F1011" s="22">
        <f>AVERAGEIFS(F$3:F1009,$A$3:$A1009,"&gt;="&amp;Summary!$D$8-90,$H$3:$H1009,"Actual")</f>
        <v>5.8283984374999989</v>
      </c>
      <c r="G1011" s="22">
        <f>AVERAGEIFS(G$3:G1009,$A$3:$A1009,"&gt;="&amp;Summary!$D$8-90,$H$3:$H1009,"Actual")</f>
        <v>1.7645</v>
      </c>
      <c r="H1011" s="8" t="s">
        <v>87</v>
      </c>
      <c r="I1011" t="str">
        <f t="shared" si="96"/>
        <v>Wed</v>
      </c>
      <c r="J1011" s="49"/>
      <c r="K1011" s="49"/>
      <c r="L1011" s="48"/>
      <c r="M1011" s="48"/>
      <c r="N1011" s="48"/>
      <c r="O1011" s="48"/>
    </row>
    <row r="1012" spans="1:15">
      <c r="A1012" s="12">
        <f t="shared" si="99"/>
        <v>43979</v>
      </c>
      <c r="B1012">
        <f t="shared" si="97"/>
        <v>5</v>
      </c>
      <c r="C1012">
        <f t="shared" si="98"/>
        <v>2020</v>
      </c>
      <c r="D1012" s="22">
        <f>AVERAGEIFS(D$3:D1010,$A$3:$A1010,"&gt;="&amp;Summary!$D$8-90,$H$3:$H1010,"Actual")</f>
        <v>14.602265625000001</v>
      </c>
      <c r="E1012" s="22">
        <f>AVERAGEIFS(E$3:E1010,$A$3:$A1010,"&gt;="&amp;Summary!$D$8-90,$H$3:$H1010,"Actual")</f>
        <v>29.823437499999997</v>
      </c>
      <c r="F1012" s="22">
        <f>AVERAGEIFS(F$3:F1010,$A$3:$A1010,"&gt;="&amp;Summary!$D$8-90,$H$3:$H1010,"Actual")</f>
        <v>5.8283984374999989</v>
      </c>
      <c r="G1012" s="22">
        <f>AVERAGEIFS(G$3:G1010,$A$3:$A1010,"&gt;="&amp;Summary!$D$8-90,$H$3:$H1010,"Actual")</f>
        <v>1.7645</v>
      </c>
      <c r="H1012" s="8" t="s">
        <v>87</v>
      </c>
      <c r="I1012" t="str">
        <f t="shared" si="96"/>
        <v>Thu</v>
      </c>
      <c r="J1012" s="52"/>
      <c r="M1012" s="51"/>
      <c r="O1012" s="51"/>
    </row>
    <row r="1013" spans="1:15">
      <c r="A1013" s="12">
        <f t="shared" si="99"/>
        <v>43980</v>
      </c>
      <c r="B1013">
        <f t="shared" si="97"/>
        <v>5</v>
      </c>
      <c r="C1013">
        <f t="shared" si="98"/>
        <v>2020</v>
      </c>
      <c r="D1013" s="22">
        <f>AVERAGEIFS(D$3:D1011,$A$3:$A1011,"&gt;="&amp;Summary!$D$8-90,$H$3:$H1011,"Actual")</f>
        <v>14.602265625000001</v>
      </c>
      <c r="E1013" s="22">
        <f>AVERAGEIFS(E$3:E1011,$A$3:$A1011,"&gt;="&amp;Summary!$D$8-90,$H$3:$H1011,"Actual")</f>
        <v>29.823437499999997</v>
      </c>
      <c r="F1013" s="22">
        <f>AVERAGEIFS(F$3:F1011,$A$3:$A1011,"&gt;="&amp;Summary!$D$8-90,$H$3:$H1011,"Actual")</f>
        <v>5.8283984374999989</v>
      </c>
      <c r="G1013" s="22">
        <f>AVERAGEIFS(G$3:G1011,$A$3:$A1011,"&gt;="&amp;Summary!$D$8-90,$H$3:$H1011,"Actual")</f>
        <v>1.7645</v>
      </c>
      <c r="H1013" s="8" t="s">
        <v>87</v>
      </c>
      <c r="I1013" t="str">
        <f t="shared" si="96"/>
        <v>Fri</v>
      </c>
      <c r="J1013" s="49"/>
      <c r="K1013" s="49"/>
      <c r="L1013" s="48"/>
      <c r="M1013" s="48"/>
      <c r="N1013" s="48"/>
      <c r="O1013" s="48"/>
    </row>
    <row r="1014" spans="1:15">
      <c r="A1014" s="12">
        <f t="shared" si="99"/>
        <v>43981</v>
      </c>
      <c r="B1014">
        <f t="shared" si="97"/>
        <v>5</v>
      </c>
      <c r="C1014">
        <f t="shared" si="98"/>
        <v>2020</v>
      </c>
      <c r="D1014" s="22">
        <f>AVERAGEIFS(D$3:D1012,$A$3:$A1012,"&gt;="&amp;Summary!$D$8-90,$H$3:$H1012,"Actual")</f>
        <v>14.602265625000001</v>
      </c>
      <c r="E1014" s="22">
        <f>AVERAGEIFS(E$3:E1012,$A$3:$A1012,"&gt;="&amp;Summary!$D$8-90,$H$3:$H1012,"Actual")</f>
        <v>29.823437499999997</v>
      </c>
      <c r="F1014" s="22">
        <f>AVERAGEIFS(F$3:F1012,$A$3:$A1012,"&gt;="&amp;Summary!$D$8-90,$H$3:$H1012,"Actual")</f>
        <v>5.8283984374999989</v>
      </c>
      <c r="G1014" s="22">
        <f>AVERAGEIFS(G$3:G1012,$A$3:$A1012,"&gt;="&amp;Summary!$D$8-90,$H$3:$H1012,"Actual")</f>
        <v>1.7645</v>
      </c>
      <c r="H1014" s="8" t="s">
        <v>87</v>
      </c>
      <c r="I1014" t="str">
        <f t="shared" si="96"/>
        <v>Sat</v>
      </c>
      <c r="J1014" s="52"/>
      <c r="M1014" s="51"/>
      <c r="O1014" s="51"/>
    </row>
    <row r="1015" spans="1:15">
      <c r="A1015" s="12">
        <f t="shared" si="99"/>
        <v>43982</v>
      </c>
      <c r="B1015">
        <f t="shared" si="97"/>
        <v>5</v>
      </c>
      <c r="C1015">
        <f t="shared" si="98"/>
        <v>2020</v>
      </c>
      <c r="D1015" s="22">
        <f>AVERAGEIFS(D$3:D1013,$A$3:$A1013,"&gt;="&amp;Summary!$D$8-90,$H$3:$H1013,"Actual")</f>
        <v>14.602265625000001</v>
      </c>
      <c r="E1015" s="22">
        <f>AVERAGEIFS(E$3:E1013,$A$3:$A1013,"&gt;="&amp;Summary!$D$8-90,$H$3:$H1013,"Actual")</f>
        <v>29.823437499999997</v>
      </c>
      <c r="F1015" s="22">
        <f>AVERAGEIFS(F$3:F1013,$A$3:$A1013,"&gt;="&amp;Summary!$D$8-90,$H$3:$H1013,"Actual")</f>
        <v>5.8283984374999989</v>
      </c>
      <c r="G1015" s="22">
        <f>AVERAGEIFS(G$3:G1013,$A$3:$A1013,"&gt;="&amp;Summary!$D$8-90,$H$3:$H1013,"Actual")</f>
        <v>1.7645</v>
      </c>
      <c r="H1015" s="8" t="s">
        <v>87</v>
      </c>
      <c r="I1015" t="str">
        <f t="shared" si="96"/>
        <v>Sun</v>
      </c>
      <c r="J1015" s="49"/>
      <c r="K1015" s="49"/>
      <c r="L1015" s="48"/>
      <c r="M1015" s="48"/>
      <c r="N1015" s="48"/>
      <c r="O1015" s="48"/>
    </row>
    <row r="1016" spans="1:15">
      <c r="A1016" s="12">
        <f t="shared" si="99"/>
        <v>43983</v>
      </c>
      <c r="B1016">
        <f t="shared" si="97"/>
        <v>6</v>
      </c>
      <c r="C1016">
        <f t="shared" si="98"/>
        <v>2020</v>
      </c>
      <c r="D1016" s="22">
        <f>AVERAGEIFS(D$3:D1014,$A$3:$A1014,"&gt;="&amp;Summary!$D$8-90,$H$3:$H1014,"Actual")</f>
        <v>14.602265625000001</v>
      </c>
      <c r="E1016" s="22">
        <f>AVERAGEIFS(E$3:E1014,$A$3:$A1014,"&gt;="&amp;Summary!$D$8-90,$H$3:$H1014,"Actual")</f>
        <v>29.823437499999997</v>
      </c>
      <c r="F1016" s="22">
        <f>AVERAGEIFS(F$3:F1014,$A$3:$A1014,"&gt;="&amp;Summary!$D$8-90,$H$3:$H1014,"Actual")</f>
        <v>5.8283984374999989</v>
      </c>
      <c r="G1016" s="22">
        <f>AVERAGEIFS(G$3:G1014,$A$3:$A1014,"&gt;="&amp;Summary!$D$8-90,$H$3:$H1014,"Actual")</f>
        <v>1.7645</v>
      </c>
      <c r="H1016" s="8" t="s">
        <v>87</v>
      </c>
      <c r="I1016" t="str">
        <f t="shared" si="96"/>
        <v>Mon</v>
      </c>
      <c r="J1016" s="52"/>
      <c r="M1016" s="51"/>
      <c r="O1016" s="51"/>
    </row>
    <row r="1017" spans="1:15">
      <c r="A1017" s="12">
        <f t="shared" si="99"/>
        <v>43984</v>
      </c>
      <c r="B1017">
        <f t="shared" si="97"/>
        <v>6</v>
      </c>
      <c r="C1017">
        <f t="shared" si="98"/>
        <v>2020</v>
      </c>
      <c r="D1017" s="22">
        <f>AVERAGEIFS(D$3:D1015,$A$3:$A1015,"&gt;="&amp;Summary!$D$8-90,$H$3:$H1015,"Actual")</f>
        <v>14.602265625000001</v>
      </c>
      <c r="E1017" s="22">
        <f>AVERAGEIFS(E$3:E1015,$A$3:$A1015,"&gt;="&amp;Summary!$D$8-90,$H$3:$H1015,"Actual")</f>
        <v>29.823437499999997</v>
      </c>
      <c r="F1017" s="22">
        <f>AVERAGEIFS(F$3:F1015,$A$3:$A1015,"&gt;="&amp;Summary!$D$8-90,$H$3:$H1015,"Actual")</f>
        <v>5.8283984374999989</v>
      </c>
      <c r="G1017" s="22">
        <f>AVERAGEIFS(G$3:G1015,$A$3:$A1015,"&gt;="&amp;Summary!$D$8-90,$H$3:$H1015,"Actual")</f>
        <v>1.7645</v>
      </c>
      <c r="H1017" s="8" t="s">
        <v>87</v>
      </c>
      <c r="I1017" t="str">
        <f t="shared" si="96"/>
        <v>Tue</v>
      </c>
      <c r="J1017" s="49"/>
      <c r="K1017" s="49"/>
      <c r="L1017" s="48"/>
      <c r="M1017" s="48"/>
      <c r="N1017" s="48"/>
      <c r="O1017" s="48"/>
    </row>
    <row r="1018" spans="1:15">
      <c r="A1018" s="12">
        <f t="shared" si="99"/>
        <v>43985</v>
      </c>
      <c r="B1018">
        <f t="shared" si="97"/>
        <v>6</v>
      </c>
      <c r="C1018">
        <f t="shared" si="98"/>
        <v>2020</v>
      </c>
      <c r="D1018" s="22">
        <f>AVERAGEIFS(D$3:D1016,$A$3:$A1016,"&gt;="&amp;Summary!$D$8-90,$H$3:$H1016,"Actual")</f>
        <v>14.602265625000001</v>
      </c>
      <c r="E1018" s="22">
        <f>AVERAGEIFS(E$3:E1016,$A$3:$A1016,"&gt;="&amp;Summary!$D$8-90,$H$3:$H1016,"Actual")</f>
        <v>29.823437499999997</v>
      </c>
      <c r="F1018" s="22">
        <f>AVERAGEIFS(F$3:F1016,$A$3:$A1016,"&gt;="&amp;Summary!$D$8-90,$H$3:$H1016,"Actual")</f>
        <v>5.8283984374999989</v>
      </c>
      <c r="G1018" s="22">
        <f>AVERAGEIFS(G$3:G1016,$A$3:$A1016,"&gt;="&amp;Summary!$D$8-90,$H$3:$H1016,"Actual")</f>
        <v>1.7645</v>
      </c>
      <c r="H1018" s="8" t="s">
        <v>87</v>
      </c>
      <c r="I1018" t="str">
        <f t="shared" si="96"/>
        <v>Wed</v>
      </c>
      <c r="J1018" s="52"/>
      <c r="M1018" s="51"/>
      <c r="O1018" s="51"/>
    </row>
    <row r="1019" spans="1:15">
      <c r="A1019" s="12">
        <f t="shared" si="99"/>
        <v>43986</v>
      </c>
      <c r="B1019">
        <f t="shared" si="97"/>
        <v>6</v>
      </c>
      <c r="C1019">
        <f t="shared" si="98"/>
        <v>2020</v>
      </c>
      <c r="D1019" s="22">
        <f>AVERAGEIFS(D$3:D1017,$A$3:$A1017,"&gt;="&amp;Summary!$D$8-90,$H$3:$H1017,"Actual")</f>
        <v>14.602265625000001</v>
      </c>
      <c r="E1019" s="22">
        <f>AVERAGEIFS(E$3:E1017,$A$3:$A1017,"&gt;="&amp;Summary!$D$8-90,$H$3:$H1017,"Actual")</f>
        <v>29.823437499999997</v>
      </c>
      <c r="F1019" s="22">
        <f>AVERAGEIFS(F$3:F1017,$A$3:$A1017,"&gt;="&amp;Summary!$D$8-90,$H$3:$H1017,"Actual")</f>
        <v>5.8283984374999989</v>
      </c>
      <c r="G1019" s="22">
        <f>AVERAGEIFS(G$3:G1017,$A$3:$A1017,"&gt;="&amp;Summary!$D$8-90,$H$3:$H1017,"Actual")</f>
        <v>1.7645</v>
      </c>
      <c r="H1019" s="8" t="s">
        <v>87</v>
      </c>
      <c r="I1019" t="str">
        <f t="shared" si="96"/>
        <v>Thu</v>
      </c>
      <c r="J1019" s="49"/>
      <c r="K1019" s="49"/>
      <c r="L1019" s="48"/>
      <c r="M1019" s="48"/>
      <c r="N1019" s="48"/>
      <c r="O1019" s="48"/>
    </row>
    <row r="1020" spans="1:15">
      <c r="A1020" s="12">
        <f t="shared" si="99"/>
        <v>43987</v>
      </c>
      <c r="B1020">
        <f t="shared" si="97"/>
        <v>6</v>
      </c>
      <c r="C1020">
        <f t="shared" si="98"/>
        <v>2020</v>
      </c>
      <c r="D1020" s="22">
        <f>AVERAGEIFS(D$3:D1018,$A$3:$A1018,"&gt;="&amp;Summary!$D$8-90,$H$3:$H1018,"Actual")</f>
        <v>14.602265625000001</v>
      </c>
      <c r="E1020" s="22">
        <f>AVERAGEIFS(E$3:E1018,$A$3:$A1018,"&gt;="&amp;Summary!$D$8-90,$H$3:$H1018,"Actual")</f>
        <v>29.823437499999997</v>
      </c>
      <c r="F1020" s="22">
        <f>AVERAGEIFS(F$3:F1018,$A$3:$A1018,"&gt;="&amp;Summary!$D$8-90,$H$3:$H1018,"Actual")</f>
        <v>5.8283984374999989</v>
      </c>
      <c r="G1020" s="22">
        <f>AVERAGEIFS(G$3:G1018,$A$3:$A1018,"&gt;="&amp;Summary!$D$8-90,$H$3:$H1018,"Actual")</f>
        <v>1.7645</v>
      </c>
      <c r="H1020" s="8" t="s">
        <v>87</v>
      </c>
      <c r="I1020" t="str">
        <f t="shared" si="96"/>
        <v>Fri</v>
      </c>
      <c r="J1020" s="52"/>
      <c r="M1020" s="51"/>
      <c r="O1020" s="51"/>
    </row>
    <row r="1021" spans="1:15">
      <c r="A1021" s="12">
        <f t="shared" si="99"/>
        <v>43988</v>
      </c>
      <c r="B1021">
        <f t="shared" si="97"/>
        <v>6</v>
      </c>
      <c r="C1021">
        <f t="shared" si="98"/>
        <v>2020</v>
      </c>
      <c r="D1021" s="22">
        <f>AVERAGEIFS(D$3:D1019,$A$3:$A1019,"&gt;="&amp;Summary!$D$8-90,$H$3:$H1019,"Actual")</f>
        <v>14.602265625000001</v>
      </c>
      <c r="E1021" s="22">
        <f>AVERAGEIFS(E$3:E1019,$A$3:$A1019,"&gt;="&amp;Summary!$D$8-90,$H$3:$H1019,"Actual")</f>
        <v>29.823437499999997</v>
      </c>
      <c r="F1021" s="22">
        <f>AVERAGEIFS(F$3:F1019,$A$3:$A1019,"&gt;="&amp;Summary!$D$8-90,$H$3:$H1019,"Actual")</f>
        <v>5.8283984374999989</v>
      </c>
      <c r="G1021" s="22">
        <f>AVERAGEIFS(G$3:G1019,$A$3:$A1019,"&gt;="&amp;Summary!$D$8-90,$H$3:$H1019,"Actual")</f>
        <v>1.7645</v>
      </c>
      <c r="H1021" s="8" t="s">
        <v>87</v>
      </c>
      <c r="I1021" t="str">
        <f t="shared" si="96"/>
        <v>Sat</v>
      </c>
      <c r="J1021" s="49"/>
      <c r="K1021" s="49"/>
      <c r="L1021" s="48"/>
      <c r="M1021" s="48"/>
      <c r="N1021" s="48"/>
      <c r="O1021" s="48"/>
    </row>
    <row r="1022" spans="1:15">
      <c r="A1022" s="12">
        <f t="shared" si="99"/>
        <v>43989</v>
      </c>
      <c r="B1022">
        <f t="shared" si="97"/>
        <v>6</v>
      </c>
      <c r="C1022">
        <f t="shared" si="98"/>
        <v>2020</v>
      </c>
      <c r="D1022" s="22">
        <f>AVERAGEIFS(D$3:D1020,$A$3:$A1020,"&gt;="&amp;Summary!$D$8-90,$H$3:$H1020,"Actual")</f>
        <v>14.602265625000001</v>
      </c>
      <c r="E1022" s="22">
        <f>AVERAGEIFS(E$3:E1020,$A$3:$A1020,"&gt;="&amp;Summary!$D$8-90,$H$3:$H1020,"Actual")</f>
        <v>29.823437499999997</v>
      </c>
      <c r="F1022" s="22">
        <f>AVERAGEIFS(F$3:F1020,$A$3:$A1020,"&gt;="&amp;Summary!$D$8-90,$H$3:$H1020,"Actual")</f>
        <v>5.8283984374999989</v>
      </c>
      <c r="G1022" s="22">
        <f>AVERAGEIFS(G$3:G1020,$A$3:$A1020,"&gt;="&amp;Summary!$D$8-90,$H$3:$H1020,"Actual")</f>
        <v>1.7645</v>
      </c>
      <c r="H1022" s="8" t="s">
        <v>87</v>
      </c>
      <c r="I1022" t="str">
        <f t="shared" si="96"/>
        <v>Sun</v>
      </c>
      <c r="J1022" s="52"/>
      <c r="M1022" s="51"/>
      <c r="O1022" s="51"/>
    </row>
    <row r="1023" spans="1:15">
      <c r="A1023" s="12">
        <f t="shared" si="99"/>
        <v>43990</v>
      </c>
      <c r="B1023">
        <f t="shared" si="97"/>
        <v>6</v>
      </c>
      <c r="C1023">
        <f t="shared" si="98"/>
        <v>2020</v>
      </c>
      <c r="D1023" s="22">
        <f>AVERAGEIFS(D$3:D1021,$A$3:$A1021,"&gt;="&amp;Summary!$D$8-90,$H$3:$H1021,"Actual")</f>
        <v>14.602265625000001</v>
      </c>
      <c r="E1023" s="22">
        <f>AVERAGEIFS(E$3:E1021,$A$3:$A1021,"&gt;="&amp;Summary!$D$8-90,$H$3:$H1021,"Actual")</f>
        <v>29.823437499999997</v>
      </c>
      <c r="F1023" s="22">
        <f>AVERAGEIFS(F$3:F1021,$A$3:$A1021,"&gt;="&amp;Summary!$D$8-90,$H$3:$H1021,"Actual")</f>
        <v>5.8283984374999989</v>
      </c>
      <c r="G1023" s="22">
        <f>AVERAGEIFS(G$3:G1021,$A$3:$A1021,"&gt;="&amp;Summary!$D$8-90,$H$3:$H1021,"Actual")</f>
        <v>1.7645</v>
      </c>
      <c r="H1023" s="8" t="s">
        <v>87</v>
      </c>
      <c r="I1023" t="str">
        <f t="shared" si="96"/>
        <v>Mon</v>
      </c>
      <c r="J1023" s="49"/>
      <c r="K1023" s="49"/>
      <c r="L1023" s="48"/>
      <c r="M1023" s="48"/>
      <c r="N1023" s="48"/>
      <c r="O1023" s="48"/>
    </row>
    <row r="1024" spans="1:15">
      <c r="A1024" s="12">
        <f t="shared" si="99"/>
        <v>43991</v>
      </c>
      <c r="B1024">
        <f t="shared" si="97"/>
        <v>6</v>
      </c>
      <c r="C1024">
        <f t="shared" si="98"/>
        <v>2020</v>
      </c>
      <c r="D1024" s="22">
        <f>AVERAGEIFS(D$3:D1022,$A$3:$A1022,"&gt;="&amp;Summary!$D$8-90,$H$3:$H1022,"Actual")</f>
        <v>14.602265625000001</v>
      </c>
      <c r="E1024" s="22">
        <f>AVERAGEIFS(E$3:E1022,$A$3:$A1022,"&gt;="&amp;Summary!$D$8-90,$H$3:$H1022,"Actual")</f>
        <v>29.823437499999997</v>
      </c>
      <c r="F1024" s="22">
        <f>AVERAGEIFS(F$3:F1022,$A$3:$A1022,"&gt;="&amp;Summary!$D$8-90,$H$3:$H1022,"Actual")</f>
        <v>5.8283984374999989</v>
      </c>
      <c r="G1024" s="22">
        <f>AVERAGEIFS(G$3:G1022,$A$3:$A1022,"&gt;="&amp;Summary!$D$8-90,$H$3:$H1022,"Actual")</f>
        <v>1.7645</v>
      </c>
      <c r="H1024" s="8" t="s">
        <v>87</v>
      </c>
      <c r="I1024" t="str">
        <f t="shared" si="96"/>
        <v>Tue</v>
      </c>
      <c r="J1024" s="52"/>
      <c r="M1024" s="51"/>
      <c r="O1024" s="51"/>
    </row>
    <row r="1025" spans="1:15">
      <c r="A1025" s="12">
        <f t="shared" si="99"/>
        <v>43992</v>
      </c>
      <c r="B1025">
        <f t="shared" si="97"/>
        <v>6</v>
      </c>
      <c r="C1025">
        <f t="shared" si="98"/>
        <v>2020</v>
      </c>
      <c r="D1025" s="22">
        <f>AVERAGEIFS(D$3:D1023,$A$3:$A1023,"&gt;="&amp;Summary!$D$8-90,$H$3:$H1023,"Actual")</f>
        <v>14.602265625000001</v>
      </c>
      <c r="E1025" s="22">
        <f>AVERAGEIFS(E$3:E1023,$A$3:$A1023,"&gt;="&amp;Summary!$D$8-90,$H$3:$H1023,"Actual")</f>
        <v>29.823437499999997</v>
      </c>
      <c r="F1025" s="22">
        <f>AVERAGEIFS(F$3:F1023,$A$3:$A1023,"&gt;="&amp;Summary!$D$8-90,$H$3:$H1023,"Actual")</f>
        <v>5.8283984374999989</v>
      </c>
      <c r="G1025" s="22">
        <f>AVERAGEIFS(G$3:G1023,$A$3:$A1023,"&gt;="&amp;Summary!$D$8-90,$H$3:$H1023,"Actual")</f>
        <v>1.7645</v>
      </c>
      <c r="H1025" s="8" t="s">
        <v>87</v>
      </c>
      <c r="I1025" t="str">
        <f t="shared" si="96"/>
        <v>Wed</v>
      </c>
      <c r="J1025" s="49"/>
      <c r="K1025" s="49"/>
      <c r="L1025" s="48"/>
      <c r="M1025" s="48"/>
      <c r="N1025" s="48"/>
      <c r="O1025" s="48"/>
    </row>
    <row r="1026" spans="1:15">
      <c r="A1026" s="12">
        <f t="shared" si="99"/>
        <v>43993</v>
      </c>
      <c r="B1026">
        <f t="shared" si="97"/>
        <v>6</v>
      </c>
      <c r="C1026">
        <f t="shared" si="98"/>
        <v>2020</v>
      </c>
      <c r="D1026" s="22">
        <f>AVERAGEIFS(D$3:D1024,$A$3:$A1024,"&gt;="&amp;Summary!$D$8-90,$H$3:$H1024,"Actual")</f>
        <v>14.602265625000001</v>
      </c>
      <c r="E1026" s="22">
        <f>AVERAGEIFS(E$3:E1024,$A$3:$A1024,"&gt;="&amp;Summary!$D$8-90,$H$3:$H1024,"Actual")</f>
        <v>29.823437499999997</v>
      </c>
      <c r="F1026" s="22">
        <f>AVERAGEIFS(F$3:F1024,$A$3:$A1024,"&gt;="&amp;Summary!$D$8-90,$H$3:$H1024,"Actual")</f>
        <v>5.8283984374999989</v>
      </c>
      <c r="G1026" s="22">
        <f>AVERAGEIFS(G$3:G1024,$A$3:$A1024,"&gt;="&amp;Summary!$D$8-90,$H$3:$H1024,"Actual")</f>
        <v>1.7645</v>
      </c>
      <c r="H1026" s="8" t="s">
        <v>87</v>
      </c>
      <c r="I1026" t="str">
        <f t="shared" si="96"/>
        <v>Thu</v>
      </c>
      <c r="J1026" s="52"/>
      <c r="M1026" s="51"/>
      <c r="O1026" s="51"/>
    </row>
    <row r="1027" spans="1:15">
      <c r="A1027" s="12">
        <f t="shared" si="99"/>
        <v>43994</v>
      </c>
      <c r="B1027">
        <f t="shared" si="97"/>
        <v>6</v>
      </c>
      <c r="C1027">
        <f t="shared" si="98"/>
        <v>2020</v>
      </c>
      <c r="D1027" s="22">
        <f>AVERAGEIFS(D$3:D1025,$A$3:$A1025,"&gt;="&amp;Summary!$D$8-90,$H$3:$H1025,"Actual")</f>
        <v>14.602265625000001</v>
      </c>
      <c r="E1027" s="22">
        <f>AVERAGEIFS(E$3:E1025,$A$3:$A1025,"&gt;="&amp;Summary!$D$8-90,$H$3:$H1025,"Actual")</f>
        <v>29.823437499999997</v>
      </c>
      <c r="F1027" s="22">
        <f>AVERAGEIFS(F$3:F1025,$A$3:$A1025,"&gt;="&amp;Summary!$D$8-90,$H$3:$H1025,"Actual")</f>
        <v>5.8283984374999989</v>
      </c>
      <c r="G1027" s="22">
        <f>AVERAGEIFS(G$3:G1025,$A$3:$A1025,"&gt;="&amp;Summary!$D$8-90,$H$3:$H1025,"Actual")</f>
        <v>1.7645</v>
      </c>
      <c r="H1027" s="8" t="s">
        <v>87</v>
      </c>
      <c r="I1027" t="str">
        <f t="shared" si="96"/>
        <v>Fri</v>
      </c>
      <c r="J1027" s="49"/>
      <c r="K1027" s="49"/>
      <c r="L1027" s="48"/>
      <c r="M1027" s="48"/>
      <c r="N1027" s="48"/>
      <c r="O1027" s="48"/>
    </row>
    <row r="1028" spans="1:15">
      <c r="A1028" s="12">
        <f t="shared" si="99"/>
        <v>43995</v>
      </c>
      <c r="B1028">
        <f t="shared" si="97"/>
        <v>6</v>
      </c>
      <c r="C1028">
        <f t="shared" si="98"/>
        <v>2020</v>
      </c>
      <c r="D1028" s="22">
        <f>AVERAGEIFS(D$3:D1026,$A$3:$A1026,"&gt;="&amp;Summary!$D$8-90,$H$3:$H1026,"Actual")</f>
        <v>14.602265625000001</v>
      </c>
      <c r="E1028" s="22">
        <f>AVERAGEIFS(E$3:E1026,$A$3:$A1026,"&gt;="&amp;Summary!$D$8-90,$H$3:$H1026,"Actual")</f>
        <v>29.823437499999997</v>
      </c>
      <c r="F1028" s="22">
        <f>AVERAGEIFS(F$3:F1026,$A$3:$A1026,"&gt;="&amp;Summary!$D$8-90,$H$3:$H1026,"Actual")</f>
        <v>5.8283984374999989</v>
      </c>
      <c r="G1028" s="22">
        <f>AVERAGEIFS(G$3:G1026,$A$3:$A1026,"&gt;="&amp;Summary!$D$8-90,$H$3:$H1026,"Actual")</f>
        <v>1.7645</v>
      </c>
      <c r="H1028" s="8" t="s">
        <v>87</v>
      </c>
      <c r="I1028" t="str">
        <f t="shared" si="96"/>
        <v>Sat</v>
      </c>
      <c r="J1028" s="52"/>
      <c r="M1028" s="51"/>
      <c r="O1028" s="51"/>
    </row>
    <row r="1029" spans="1:15">
      <c r="A1029" s="12">
        <f t="shared" si="99"/>
        <v>43996</v>
      </c>
      <c r="B1029">
        <f t="shared" si="97"/>
        <v>6</v>
      </c>
      <c r="C1029">
        <f t="shared" si="98"/>
        <v>2020</v>
      </c>
      <c r="D1029" s="22">
        <f>AVERAGEIFS(D$3:D1027,$A$3:$A1027,"&gt;="&amp;Summary!$D$8-90,$H$3:$H1027,"Actual")</f>
        <v>14.602265625000001</v>
      </c>
      <c r="E1029" s="22">
        <f>AVERAGEIFS(E$3:E1027,$A$3:$A1027,"&gt;="&amp;Summary!$D$8-90,$H$3:$H1027,"Actual")</f>
        <v>29.823437499999997</v>
      </c>
      <c r="F1029" s="22">
        <f>AVERAGEIFS(F$3:F1027,$A$3:$A1027,"&gt;="&amp;Summary!$D$8-90,$H$3:$H1027,"Actual")</f>
        <v>5.8283984374999989</v>
      </c>
      <c r="G1029" s="22">
        <f>AVERAGEIFS(G$3:G1027,$A$3:$A1027,"&gt;="&amp;Summary!$D$8-90,$H$3:$H1027,"Actual")</f>
        <v>1.7645</v>
      </c>
      <c r="H1029" s="8" t="s">
        <v>87</v>
      </c>
      <c r="I1029" t="str">
        <f t="shared" si="96"/>
        <v>Sun</v>
      </c>
      <c r="J1029" s="49"/>
      <c r="K1029" s="49"/>
      <c r="L1029" s="48"/>
      <c r="M1029" s="48"/>
      <c r="N1029" s="48"/>
      <c r="O1029" s="48"/>
    </row>
    <row r="1030" spans="1:15">
      <c r="A1030" s="12">
        <f t="shared" si="99"/>
        <v>43997</v>
      </c>
      <c r="B1030">
        <f t="shared" si="97"/>
        <v>6</v>
      </c>
      <c r="C1030">
        <f t="shared" si="98"/>
        <v>2020</v>
      </c>
      <c r="D1030" s="22">
        <f>AVERAGEIFS(D$3:D1028,$A$3:$A1028,"&gt;="&amp;Summary!$D$8-90,$H$3:$H1028,"Actual")</f>
        <v>14.602265625000001</v>
      </c>
      <c r="E1030" s="22">
        <f>AVERAGEIFS(E$3:E1028,$A$3:$A1028,"&gt;="&amp;Summary!$D$8-90,$H$3:$H1028,"Actual")</f>
        <v>29.823437499999997</v>
      </c>
      <c r="F1030" s="22">
        <f>AVERAGEIFS(F$3:F1028,$A$3:$A1028,"&gt;="&amp;Summary!$D$8-90,$H$3:$H1028,"Actual")</f>
        <v>5.8283984374999989</v>
      </c>
      <c r="G1030" s="22">
        <f>AVERAGEIFS(G$3:G1028,$A$3:$A1028,"&gt;="&amp;Summary!$D$8-90,$H$3:$H1028,"Actual")</f>
        <v>1.7645</v>
      </c>
      <c r="H1030" s="8" t="s">
        <v>87</v>
      </c>
      <c r="I1030" t="str">
        <f t="shared" si="96"/>
        <v>Mon</v>
      </c>
      <c r="J1030" s="52"/>
      <c r="M1030" s="51"/>
      <c r="O1030" s="51"/>
    </row>
    <row r="1031" spans="1:15">
      <c r="A1031" s="12">
        <f t="shared" si="99"/>
        <v>43998</v>
      </c>
      <c r="B1031">
        <f t="shared" si="97"/>
        <v>6</v>
      </c>
      <c r="C1031">
        <f t="shared" si="98"/>
        <v>2020</v>
      </c>
      <c r="D1031" s="22">
        <f>AVERAGEIFS(D$3:D1029,$A$3:$A1029,"&gt;="&amp;Summary!$D$8-90,$H$3:$H1029,"Actual")</f>
        <v>14.602265625000001</v>
      </c>
      <c r="E1031" s="22">
        <f>AVERAGEIFS(E$3:E1029,$A$3:$A1029,"&gt;="&amp;Summary!$D$8-90,$H$3:$H1029,"Actual")</f>
        <v>29.823437499999997</v>
      </c>
      <c r="F1031" s="22">
        <f>AVERAGEIFS(F$3:F1029,$A$3:$A1029,"&gt;="&amp;Summary!$D$8-90,$H$3:$H1029,"Actual")</f>
        <v>5.8283984374999989</v>
      </c>
      <c r="G1031" s="22">
        <f>AVERAGEIFS(G$3:G1029,$A$3:$A1029,"&gt;="&amp;Summary!$D$8-90,$H$3:$H1029,"Actual")</f>
        <v>1.7645</v>
      </c>
      <c r="H1031" s="8" t="s">
        <v>87</v>
      </c>
      <c r="I1031" t="str">
        <f t="shared" si="96"/>
        <v>Tue</v>
      </c>
      <c r="J1031" s="49"/>
      <c r="K1031" s="49"/>
      <c r="L1031" s="48"/>
      <c r="M1031" s="48"/>
      <c r="N1031" s="48"/>
      <c r="O1031" s="48"/>
    </row>
    <row r="1032" spans="1:15">
      <c r="A1032" s="12">
        <f t="shared" si="99"/>
        <v>43999</v>
      </c>
      <c r="B1032">
        <f t="shared" si="97"/>
        <v>6</v>
      </c>
      <c r="C1032">
        <f t="shared" si="98"/>
        <v>2020</v>
      </c>
      <c r="D1032" s="22">
        <f>AVERAGEIFS(D$3:D1030,$A$3:$A1030,"&gt;="&amp;Summary!$D$8-90,$H$3:$H1030,"Actual")</f>
        <v>14.602265625000001</v>
      </c>
      <c r="E1032" s="22">
        <f>AVERAGEIFS(E$3:E1030,$A$3:$A1030,"&gt;="&amp;Summary!$D$8-90,$H$3:$H1030,"Actual")</f>
        <v>29.823437499999997</v>
      </c>
      <c r="F1032" s="22">
        <f>AVERAGEIFS(F$3:F1030,$A$3:$A1030,"&gt;="&amp;Summary!$D$8-90,$H$3:$H1030,"Actual")</f>
        <v>5.8283984374999989</v>
      </c>
      <c r="G1032" s="22">
        <f>AVERAGEIFS(G$3:G1030,$A$3:$A1030,"&gt;="&amp;Summary!$D$8-90,$H$3:$H1030,"Actual")</f>
        <v>1.7645</v>
      </c>
      <c r="H1032" s="8" t="s">
        <v>87</v>
      </c>
      <c r="I1032" t="str">
        <f t="shared" si="96"/>
        <v>Wed</v>
      </c>
      <c r="J1032" s="52"/>
      <c r="M1032" s="51"/>
      <c r="O1032" s="51"/>
    </row>
    <row r="1033" spans="1:15">
      <c r="A1033" s="12">
        <f t="shared" si="99"/>
        <v>44000</v>
      </c>
      <c r="B1033">
        <f t="shared" si="97"/>
        <v>6</v>
      </c>
      <c r="C1033">
        <f t="shared" si="98"/>
        <v>2020</v>
      </c>
      <c r="D1033" s="22">
        <f>AVERAGEIFS(D$3:D1031,$A$3:$A1031,"&gt;="&amp;Summary!$D$8-90,$H$3:$H1031,"Actual")</f>
        <v>14.602265625000001</v>
      </c>
      <c r="E1033" s="22">
        <f>AVERAGEIFS(E$3:E1031,$A$3:$A1031,"&gt;="&amp;Summary!$D$8-90,$H$3:$H1031,"Actual")</f>
        <v>29.823437499999997</v>
      </c>
      <c r="F1033" s="22">
        <f>AVERAGEIFS(F$3:F1031,$A$3:$A1031,"&gt;="&amp;Summary!$D$8-90,$H$3:$H1031,"Actual")</f>
        <v>5.8283984374999989</v>
      </c>
      <c r="G1033" s="22">
        <f>AVERAGEIFS(G$3:G1031,$A$3:$A1031,"&gt;="&amp;Summary!$D$8-90,$H$3:$H1031,"Actual")</f>
        <v>1.7645</v>
      </c>
      <c r="H1033" s="8" t="s">
        <v>87</v>
      </c>
      <c r="I1033" t="str">
        <f t="shared" si="96"/>
        <v>Thu</v>
      </c>
      <c r="J1033" s="49"/>
      <c r="K1033" s="49"/>
      <c r="L1033" s="48"/>
      <c r="M1033" s="48"/>
      <c r="N1033" s="48"/>
      <c r="O1033" s="48"/>
    </row>
    <row r="1034" spans="1:15">
      <c r="A1034" s="12">
        <f t="shared" si="99"/>
        <v>44001</v>
      </c>
      <c r="B1034">
        <f t="shared" si="97"/>
        <v>6</v>
      </c>
      <c r="C1034">
        <f t="shared" si="98"/>
        <v>2020</v>
      </c>
      <c r="D1034" s="22">
        <f>AVERAGEIFS(D$3:D1032,$A$3:$A1032,"&gt;="&amp;Summary!$D$8-90,$H$3:$H1032,"Actual")</f>
        <v>14.602265625000001</v>
      </c>
      <c r="E1034" s="22">
        <f>AVERAGEIFS(E$3:E1032,$A$3:$A1032,"&gt;="&amp;Summary!$D$8-90,$H$3:$H1032,"Actual")</f>
        <v>29.823437499999997</v>
      </c>
      <c r="F1034" s="22">
        <f>AVERAGEIFS(F$3:F1032,$A$3:$A1032,"&gt;="&amp;Summary!$D$8-90,$H$3:$H1032,"Actual")</f>
        <v>5.8283984374999989</v>
      </c>
      <c r="G1034" s="22">
        <f>AVERAGEIFS(G$3:G1032,$A$3:$A1032,"&gt;="&amp;Summary!$D$8-90,$H$3:$H1032,"Actual")</f>
        <v>1.7645</v>
      </c>
      <c r="H1034" s="8" t="s">
        <v>87</v>
      </c>
      <c r="I1034" t="str">
        <f t="shared" si="96"/>
        <v>Fri</v>
      </c>
      <c r="J1034" s="52"/>
      <c r="M1034" s="51"/>
      <c r="O1034" s="51"/>
    </row>
    <row r="1035" spans="1:15">
      <c r="A1035" s="12">
        <f t="shared" si="99"/>
        <v>44002</v>
      </c>
      <c r="B1035">
        <f t="shared" si="97"/>
        <v>6</v>
      </c>
      <c r="C1035">
        <f t="shared" si="98"/>
        <v>2020</v>
      </c>
      <c r="D1035" s="22">
        <f>AVERAGEIFS(D$3:D1033,$A$3:$A1033,"&gt;="&amp;Summary!$D$8-90,$H$3:$H1033,"Actual")</f>
        <v>14.602265625000001</v>
      </c>
      <c r="E1035" s="22">
        <f>AVERAGEIFS(E$3:E1033,$A$3:$A1033,"&gt;="&amp;Summary!$D$8-90,$H$3:$H1033,"Actual")</f>
        <v>29.823437499999997</v>
      </c>
      <c r="F1035" s="22">
        <f>AVERAGEIFS(F$3:F1033,$A$3:$A1033,"&gt;="&amp;Summary!$D$8-90,$H$3:$H1033,"Actual")</f>
        <v>5.8283984374999989</v>
      </c>
      <c r="G1035" s="22">
        <f>AVERAGEIFS(G$3:G1033,$A$3:$A1033,"&gt;="&amp;Summary!$D$8-90,$H$3:$H1033,"Actual")</f>
        <v>1.7645</v>
      </c>
      <c r="H1035" s="8" t="s">
        <v>87</v>
      </c>
      <c r="I1035" t="str">
        <f t="shared" si="96"/>
        <v>Sat</v>
      </c>
      <c r="J1035" s="49"/>
      <c r="K1035" s="49"/>
      <c r="L1035" s="48"/>
      <c r="M1035" s="48"/>
      <c r="N1035" s="48"/>
      <c r="O1035" s="48"/>
    </row>
    <row r="1036" spans="1:15">
      <c r="A1036" s="12">
        <f t="shared" si="99"/>
        <v>44003</v>
      </c>
      <c r="B1036">
        <f t="shared" si="97"/>
        <v>6</v>
      </c>
      <c r="C1036">
        <f t="shared" si="98"/>
        <v>2020</v>
      </c>
      <c r="D1036" s="22">
        <f>AVERAGEIFS(D$3:D1034,$A$3:$A1034,"&gt;="&amp;Summary!$D$8-90,$H$3:$H1034,"Actual")</f>
        <v>14.602265625000001</v>
      </c>
      <c r="E1036" s="22">
        <f>AVERAGEIFS(E$3:E1034,$A$3:$A1034,"&gt;="&amp;Summary!$D$8-90,$H$3:$H1034,"Actual")</f>
        <v>29.823437499999997</v>
      </c>
      <c r="F1036" s="22">
        <f>AVERAGEIFS(F$3:F1034,$A$3:$A1034,"&gt;="&amp;Summary!$D$8-90,$H$3:$H1034,"Actual")</f>
        <v>5.8283984374999989</v>
      </c>
      <c r="G1036" s="22">
        <f>AVERAGEIFS(G$3:G1034,$A$3:$A1034,"&gt;="&amp;Summary!$D$8-90,$H$3:$H1034,"Actual")</f>
        <v>1.7645</v>
      </c>
      <c r="H1036" s="8" t="s">
        <v>87</v>
      </c>
      <c r="I1036" t="str">
        <f t="shared" si="96"/>
        <v>Sun</v>
      </c>
      <c r="J1036" s="52"/>
      <c r="M1036" s="51"/>
      <c r="O1036" s="51"/>
    </row>
    <row r="1037" spans="1:15">
      <c r="A1037" s="12">
        <f t="shared" si="99"/>
        <v>44004</v>
      </c>
      <c r="B1037">
        <f t="shared" si="97"/>
        <v>6</v>
      </c>
      <c r="C1037">
        <f t="shared" si="98"/>
        <v>2020</v>
      </c>
      <c r="D1037" s="22">
        <f>AVERAGEIFS(D$3:D1035,$A$3:$A1035,"&gt;="&amp;Summary!$D$8-90,$H$3:$H1035,"Actual")</f>
        <v>14.602265625000001</v>
      </c>
      <c r="E1037" s="22">
        <f>AVERAGEIFS(E$3:E1035,$A$3:$A1035,"&gt;="&amp;Summary!$D$8-90,$H$3:$H1035,"Actual")</f>
        <v>29.823437499999997</v>
      </c>
      <c r="F1037" s="22">
        <f>AVERAGEIFS(F$3:F1035,$A$3:$A1035,"&gt;="&amp;Summary!$D$8-90,$H$3:$H1035,"Actual")</f>
        <v>5.8283984374999989</v>
      </c>
      <c r="G1037" s="22">
        <f>AVERAGEIFS(G$3:G1035,$A$3:$A1035,"&gt;="&amp;Summary!$D$8-90,$H$3:$H1035,"Actual")</f>
        <v>1.7645</v>
      </c>
      <c r="H1037" s="8" t="s">
        <v>87</v>
      </c>
      <c r="I1037" t="str">
        <f t="shared" si="96"/>
        <v>Mon</v>
      </c>
      <c r="J1037" s="49"/>
      <c r="K1037" s="49"/>
      <c r="L1037" s="48"/>
      <c r="M1037" s="48"/>
      <c r="N1037" s="48"/>
      <c r="O1037" s="48"/>
    </row>
    <row r="1038" spans="1:15">
      <c r="A1038" s="12">
        <f t="shared" si="99"/>
        <v>44005</v>
      </c>
      <c r="B1038">
        <f t="shared" si="97"/>
        <v>6</v>
      </c>
      <c r="C1038">
        <f t="shared" si="98"/>
        <v>2020</v>
      </c>
      <c r="D1038" s="22">
        <f>AVERAGEIFS(D$3:D1036,$A$3:$A1036,"&gt;="&amp;Summary!$D$8-90,$H$3:$H1036,"Actual")</f>
        <v>14.602265625000001</v>
      </c>
      <c r="E1038" s="22">
        <f>AVERAGEIFS(E$3:E1036,$A$3:$A1036,"&gt;="&amp;Summary!$D$8-90,$H$3:$H1036,"Actual")</f>
        <v>29.823437499999997</v>
      </c>
      <c r="F1038" s="22">
        <f>AVERAGEIFS(F$3:F1036,$A$3:$A1036,"&gt;="&amp;Summary!$D$8-90,$H$3:$H1036,"Actual")</f>
        <v>5.8283984374999989</v>
      </c>
      <c r="G1038" s="22">
        <f>AVERAGEIFS(G$3:G1036,$A$3:$A1036,"&gt;="&amp;Summary!$D$8-90,$H$3:$H1036,"Actual")</f>
        <v>1.7645</v>
      </c>
      <c r="H1038" s="8" t="s">
        <v>87</v>
      </c>
      <c r="I1038" t="str">
        <f t="shared" si="96"/>
        <v>Tue</v>
      </c>
      <c r="J1038" s="52"/>
      <c r="M1038" s="51"/>
      <c r="O1038" s="51"/>
    </row>
    <row r="1039" spans="1:15">
      <c r="A1039" s="12">
        <f t="shared" si="99"/>
        <v>44006</v>
      </c>
      <c r="B1039">
        <f t="shared" si="97"/>
        <v>6</v>
      </c>
      <c r="C1039">
        <f t="shared" si="98"/>
        <v>2020</v>
      </c>
      <c r="D1039" s="22">
        <f>AVERAGEIFS(D$3:D1037,$A$3:$A1037,"&gt;="&amp;Summary!$D$8-90,$H$3:$H1037,"Actual")</f>
        <v>14.602265625000001</v>
      </c>
      <c r="E1039" s="22">
        <f>AVERAGEIFS(E$3:E1037,$A$3:$A1037,"&gt;="&amp;Summary!$D$8-90,$H$3:$H1037,"Actual")</f>
        <v>29.823437499999997</v>
      </c>
      <c r="F1039" s="22">
        <f>AVERAGEIFS(F$3:F1037,$A$3:$A1037,"&gt;="&amp;Summary!$D$8-90,$H$3:$H1037,"Actual")</f>
        <v>5.8283984374999989</v>
      </c>
      <c r="G1039" s="22">
        <f>AVERAGEIFS(G$3:G1037,$A$3:$A1037,"&gt;="&amp;Summary!$D$8-90,$H$3:$H1037,"Actual")</f>
        <v>1.7645</v>
      </c>
      <c r="H1039" s="8" t="s">
        <v>87</v>
      </c>
      <c r="I1039" t="str">
        <f t="shared" si="96"/>
        <v>Wed</v>
      </c>
      <c r="J1039" s="49"/>
      <c r="K1039" s="49"/>
      <c r="L1039" s="48"/>
      <c r="M1039" s="48"/>
      <c r="N1039" s="48"/>
      <c r="O1039" s="48"/>
    </row>
    <row r="1040" spans="1:15">
      <c r="A1040" s="12">
        <f t="shared" si="99"/>
        <v>44007</v>
      </c>
      <c r="B1040">
        <f t="shared" si="97"/>
        <v>6</v>
      </c>
      <c r="C1040">
        <f t="shared" si="98"/>
        <v>2020</v>
      </c>
      <c r="D1040" s="22">
        <f>AVERAGEIFS(D$3:D1038,$A$3:$A1038,"&gt;="&amp;Summary!$D$8-90,$H$3:$H1038,"Actual")</f>
        <v>14.602265625000001</v>
      </c>
      <c r="E1040" s="22">
        <f>AVERAGEIFS(E$3:E1038,$A$3:$A1038,"&gt;="&amp;Summary!$D$8-90,$H$3:$H1038,"Actual")</f>
        <v>29.823437499999997</v>
      </c>
      <c r="F1040" s="22">
        <f>AVERAGEIFS(F$3:F1038,$A$3:$A1038,"&gt;="&amp;Summary!$D$8-90,$H$3:$H1038,"Actual")</f>
        <v>5.8283984374999989</v>
      </c>
      <c r="G1040" s="22">
        <f>AVERAGEIFS(G$3:G1038,$A$3:$A1038,"&gt;="&amp;Summary!$D$8-90,$H$3:$H1038,"Actual")</f>
        <v>1.7645</v>
      </c>
      <c r="H1040" s="8" t="s">
        <v>87</v>
      </c>
      <c r="I1040" t="str">
        <f t="shared" ref="I1040:I1084" si="100">TEXT($A1040,"ddd")</f>
        <v>Thu</v>
      </c>
      <c r="J1040" s="52"/>
      <c r="M1040" s="51"/>
      <c r="O1040" s="51"/>
    </row>
    <row r="1041" spans="1:15">
      <c r="A1041" s="12">
        <f t="shared" si="99"/>
        <v>44008</v>
      </c>
      <c r="B1041">
        <f t="shared" si="97"/>
        <v>6</v>
      </c>
      <c r="C1041">
        <f t="shared" si="98"/>
        <v>2020</v>
      </c>
      <c r="D1041" s="22">
        <f>AVERAGEIFS(D$3:D1039,$A$3:$A1039,"&gt;="&amp;Summary!$D$8-90,$H$3:$H1039,"Actual")</f>
        <v>14.602265625000001</v>
      </c>
      <c r="E1041" s="22">
        <f>AVERAGEIFS(E$3:E1039,$A$3:$A1039,"&gt;="&amp;Summary!$D$8-90,$H$3:$H1039,"Actual")</f>
        <v>29.823437499999997</v>
      </c>
      <c r="F1041" s="22">
        <f>AVERAGEIFS(F$3:F1039,$A$3:$A1039,"&gt;="&amp;Summary!$D$8-90,$H$3:$H1039,"Actual")</f>
        <v>5.8283984374999989</v>
      </c>
      <c r="G1041" s="22">
        <f>AVERAGEIFS(G$3:G1039,$A$3:$A1039,"&gt;="&amp;Summary!$D$8-90,$H$3:$H1039,"Actual")</f>
        <v>1.7645</v>
      </c>
      <c r="H1041" s="8" t="s">
        <v>87</v>
      </c>
      <c r="I1041" t="str">
        <f t="shared" si="100"/>
        <v>Fri</v>
      </c>
      <c r="J1041" s="49"/>
      <c r="K1041" s="49"/>
      <c r="L1041" s="48"/>
      <c r="M1041" s="48"/>
      <c r="N1041" s="48"/>
      <c r="O1041" s="48"/>
    </row>
    <row r="1042" spans="1:15">
      <c r="A1042" s="12">
        <f t="shared" si="99"/>
        <v>44009</v>
      </c>
      <c r="B1042">
        <f t="shared" si="97"/>
        <v>6</v>
      </c>
      <c r="C1042">
        <f t="shared" si="98"/>
        <v>2020</v>
      </c>
      <c r="D1042" s="22">
        <f>AVERAGEIFS(D$3:D1040,$A$3:$A1040,"&gt;="&amp;Summary!$D$8-90,$H$3:$H1040,"Actual")</f>
        <v>14.602265625000001</v>
      </c>
      <c r="E1042" s="22">
        <f>AVERAGEIFS(E$3:E1040,$A$3:$A1040,"&gt;="&amp;Summary!$D$8-90,$H$3:$H1040,"Actual")</f>
        <v>29.823437499999997</v>
      </c>
      <c r="F1042" s="22">
        <f>AVERAGEIFS(F$3:F1040,$A$3:$A1040,"&gt;="&amp;Summary!$D$8-90,$H$3:$H1040,"Actual")</f>
        <v>5.8283984374999989</v>
      </c>
      <c r="G1042" s="22">
        <f>AVERAGEIFS(G$3:G1040,$A$3:$A1040,"&gt;="&amp;Summary!$D$8-90,$H$3:$H1040,"Actual")</f>
        <v>1.7645</v>
      </c>
      <c r="H1042" s="8" t="s">
        <v>87</v>
      </c>
      <c r="I1042" t="str">
        <f t="shared" si="100"/>
        <v>Sat</v>
      </c>
      <c r="J1042" s="52"/>
      <c r="M1042" s="51"/>
      <c r="O1042" s="51"/>
    </row>
    <row r="1043" spans="1:15">
      <c r="A1043" s="12">
        <f t="shared" si="99"/>
        <v>44010</v>
      </c>
      <c r="B1043">
        <f t="shared" si="97"/>
        <v>6</v>
      </c>
      <c r="C1043">
        <f t="shared" si="98"/>
        <v>2020</v>
      </c>
      <c r="D1043" s="22">
        <f>AVERAGEIFS(D$3:D1041,$A$3:$A1041,"&gt;="&amp;Summary!$D$8-90,$H$3:$H1041,"Actual")</f>
        <v>14.602265625000001</v>
      </c>
      <c r="E1043" s="22">
        <f>AVERAGEIFS(E$3:E1041,$A$3:$A1041,"&gt;="&amp;Summary!$D$8-90,$H$3:$H1041,"Actual")</f>
        <v>29.823437499999997</v>
      </c>
      <c r="F1043" s="22">
        <f>AVERAGEIFS(F$3:F1041,$A$3:$A1041,"&gt;="&amp;Summary!$D$8-90,$H$3:$H1041,"Actual")</f>
        <v>5.8283984374999989</v>
      </c>
      <c r="G1043" s="22">
        <f>AVERAGEIFS(G$3:G1041,$A$3:$A1041,"&gt;="&amp;Summary!$D$8-90,$H$3:$H1041,"Actual")</f>
        <v>1.7645</v>
      </c>
      <c r="H1043" s="8" t="s">
        <v>87</v>
      </c>
      <c r="I1043" t="str">
        <f t="shared" si="100"/>
        <v>Sun</v>
      </c>
      <c r="J1043" s="49"/>
      <c r="K1043" s="49"/>
      <c r="L1043" s="48"/>
      <c r="M1043" s="48"/>
      <c r="N1043" s="48"/>
      <c r="O1043" s="48"/>
    </row>
    <row r="1044" spans="1:15">
      <c r="A1044" s="12">
        <f t="shared" si="99"/>
        <v>44011</v>
      </c>
      <c r="B1044">
        <f t="shared" si="97"/>
        <v>6</v>
      </c>
      <c r="C1044">
        <f t="shared" si="98"/>
        <v>2020</v>
      </c>
      <c r="D1044" s="22">
        <f>AVERAGEIFS(D$3:D1042,$A$3:$A1042,"&gt;="&amp;Summary!$D$8-90,$H$3:$H1042,"Actual")</f>
        <v>14.602265625000001</v>
      </c>
      <c r="E1044" s="22">
        <f>AVERAGEIFS(E$3:E1042,$A$3:$A1042,"&gt;="&amp;Summary!$D$8-90,$H$3:$H1042,"Actual")</f>
        <v>29.823437499999997</v>
      </c>
      <c r="F1044" s="22">
        <f>AVERAGEIFS(F$3:F1042,$A$3:$A1042,"&gt;="&amp;Summary!$D$8-90,$H$3:$H1042,"Actual")</f>
        <v>5.8283984374999989</v>
      </c>
      <c r="G1044" s="22">
        <f>AVERAGEIFS(G$3:G1042,$A$3:$A1042,"&gt;="&amp;Summary!$D$8-90,$H$3:$H1042,"Actual")</f>
        <v>1.7645</v>
      </c>
      <c r="H1044" s="8" t="s">
        <v>87</v>
      </c>
      <c r="I1044" t="str">
        <f t="shared" si="100"/>
        <v>Mon</v>
      </c>
      <c r="J1044" s="52"/>
      <c r="M1044" s="51"/>
      <c r="O1044" s="51"/>
    </row>
    <row r="1045" spans="1:15">
      <c r="A1045" s="12">
        <f t="shared" si="99"/>
        <v>44012</v>
      </c>
      <c r="B1045">
        <f t="shared" si="97"/>
        <v>6</v>
      </c>
      <c r="C1045">
        <f t="shared" si="98"/>
        <v>2020</v>
      </c>
      <c r="D1045" s="22">
        <f>AVERAGEIFS(D$3:D1043,$A$3:$A1043,"&gt;="&amp;Summary!$D$8-90,$H$3:$H1043,"Actual")</f>
        <v>14.602265625000001</v>
      </c>
      <c r="E1045" s="22">
        <f>AVERAGEIFS(E$3:E1043,$A$3:$A1043,"&gt;="&amp;Summary!$D$8-90,$H$3:$H1043,"Actual")</f>
        <v>29.823437499999997</v>
      </c>
      <c r="F1045" s="22">
        <f>AVERAGEIFS(F$3:F1043,$A$3:$A1043,"&gt;="&amp;Summary!$D$8-90,$H$3:$H1043,"Actual")</f>
        <v>5.8283984374999989</v>
      </c>
      <c r="G1045" s="22">
        <f>AVERAGEIFS(G$3:G1043,$A$3:$A1043,"&gt;="&amp;Summary!$D$8-90,$H$3:$H1043,"Actual")</f>
        <v>1.7645</v>
      </c>
      <c r="H1045" s="8" t="s">
        <v>87</v>
      </c>
      <c r="I1045" t="str">
        <f t="shared" si="100"/>
        <v>Tue</v>
      </c>
      <c r="J1045" s="49"/>
      <c r="K1045" s="49"/>
      <c r="L1045" s="48"/>
      <c r="M1045" s="48"/>
      <c r="N1045" s="48"/>
      <c r="O1045" s="48"/>
    </row>
    <row r="1046" spans="1:15">
      <c r="A1046" s="12">
        <f t="shared" si="99"/>
        <v>44013</v>
      </c>
      <c r="B1046">
        <f t="shared" si="97"/>
        <v>7</v>
      </c>
      <c r="C1046">
        <f t="shared" si="98"/>
        <v>2020</v>
      </c>
      <c r="D1046" s="22">
        <f>AVERAGEIFS(D$3:D1044,$A$3:$A1044,"&gt;="&amp;Summary!$D$8-90,$H$3:$H1044,"Actual")</f>
        <v>14.602265625000001</v>
      </c>
      <c r="E1046" s="22">
        <f>AVERAGEIFS(E$3:E1044,$A$3:$A1044,"&gt;="&amp;Summary!$D$8-90,$H$3:$H1044,"Actual")</f>
        <v>29.823437499999997</v>
      </c>
      <c r="F1046" s="22">
        <f>AVERAGEIFS(F$3:F1044,$A$3:$A1044,"&gt;="&amp;Summary!$D$8-90,$H$3:$H1044,"Actual")</f>
        <v>5.8283984374999989</v>
      </c>
      <c r="G1046" s="22">
        <f>AVERAGEIFS(G$3:G1044,$A$3:$A1044,"&gt;="&amp;Summary!$D$8-90,$H$3:$H1044,"Actual")</f>
        <v>1.7645</v>
      </c>
      <c r="H1046" s="8" t="s">
        <v>87</v>
      </c>
      <c r="I1046" t="str">
        <f t="shared" si="100"/>
        <v>Wed</v>
      </c>
      <c r="J1046" s="52"/>
      <c r="M1046" s="51"/>
      <c r="O1046" s="51"/>
    </row>
    <row r="1047" spans="1:15">
      <c r="A1047" s="12">
        <f t="shared" si="99"/>
        <v>44014</v>
      </c>
      <c r="B1047">
        <f t="shared" si="97"/>
        <v>7</v>
      </c>
      <c r="C1047">
        <f t="shared" si="98"/>
        <v>2020</v>
      </c>
      <c r="D1047" s="22">
        <f>AVERAGEIFS(D$3:D1045,$A$3:$A1045,"&gt;="&amp;Summary!$D$8-90,$H$3:$H1045,"Actual")</f>
        <v>14.602265625000001</v>
      </c>
      <c r="E1047" s="22">
        <f>AVERAGEIFS(E$3:E1045,$A$3:$A1045,"&gt;="&amp;Summary!$D$8-90,$H$3:$H1045,"Actual")</f>
        <v>29.823437499999997</v>
      </c>
      <c r="F1047" s="22">
        <f>AVERAGEIFS(F$3:F1045,$A$3:$A1045,"&gt;="&amp;Summary!$D$8-90,$H$3:$H1045,"Actual")</f>
        <v>5.8283984374999989</v>
      </c>
      <c r="G1047" s="22">
        <f>AVERAGEIFS(G$3:G1045,$A$3:$A1045,"&gt;="&amp;Summary!$D$8-90,$H$3:$H1045,"Actual")</f>
        <v>1.7645</v>
      </c>
      <c r="H1047" s="8" t="s">
        <v>87</v>
      </c>
      <c r="I1047" t="str">
        <f t="shared" si="100"/>
        <v>Thu</v>
      </c>
      <c r="J1047" s="49"/>
      <c r="K1047" s="49"/>
      <c r="L1047" s="48"/>
      <c r="M1047" s="48"/>
      <c r="N1047" s="48"/>
      <c r="O1047" s="48"/>
    </row>
    <row r="1048" spans="1:15">
      <c r="A1048" s="12">
        <f t="shared" si="99"/>
        <v>44015</v>
      </c>
      <c r="B1048">
        <f t="shared" si="97"/>
        <v>7</v>
      </c>
      <c r="C1048">
        <f t="shared" si="98"/>
        <v>2020</v>
      </c>
      <c r="D1048" s="22">
        <f>AVERAGEIFS(D$3:D1046,$A$3:$A1046,"&gt;="&amp;Summary!$D$8-90,$H$3:$H1046,"Actual")</f>
        <v>14.602265625000001</v>
      </c>
      <c r="E1048" s="22">
        <f>AVERAGEIFS(E$3:E1046,$A$3:$A1046,"&gt;="&amp;Summary!$D$8-90,$H$3:$H1046,"Actual")</f>
        <v>29.823437499999997</v>
      </c>
      <c r="F1048" s="22">
        <f>AVERAGEIFS(F$3:F1046,$A$3:$A1046,"&gt;="&amp;Summary!$D$8-90,$H$3:$H1046,"Actual")</f>
        <v>5.8283984374999989</v>
      </c>
      <c r="G1048" s="22">
        <f>AVERAGEIFS(G$3:G1046,$A$3:$A1046,"&gt;="&amp;Summary!$D$8-90,$H$3:$H1046,"Actual")</f>
        <v>1.7645</v>
      </c>
      <c r="H1048" s="8" t="s">
        <v>87</v>
      </c>
      <c r="I1048" t="str">
        <f t="shared" si="100"/>
        <v>Fri</v>
      </c>
      <c r="J1048" s="52"/>
      <c r="M1048" s="51"/>
      <c r="O1048" s="51"/>
    </row>
    <row r="1049" spans="1:15">
      <c r="A1049" s="12">
        <f t="shared" si="99"/>
        <v>44016</v>
      </c>
      <c r="B1049">
        <f t="shared" si="97"/>
        <v>7</v>
      </c>
      <c r="C1049">
        <f t="shared" si="98"/>
        <v>2020</v>
      </c>
      <c r="D1049" s="22">
        <f>AVERAGEIFS(D$3:D1047,$A$3:$A1047,"&gt;="&amp;Summary!$D$8-90,$H$3:$H1047,"Actual")</f>
        <v>14.602265625000001</v>
      </c>
      <c r="E1049" s="22">
        <f>AVERAGEIFS(E$3:E1047,$A$3:$A1047,"&gt;="&amp;Summary!$D$8-90,$H$3:$H1047,"Actual")</f>
        <v>29.823437499999997</v>
      </c>
      <c r="F1049" s="22">
        <f>AVERAGEIFS(F$3:F1047,$A$3:$A1047,"&gt;="&amp;Summary!$D$8-90,$H$3:$H1047,"Actual")</f>
        <v>5.8283984374999989</v>
      </c>
      <c r="G1049" s="22">
        <f>AVERAGEIFS(G$3:G1047,$A$3:$A1047,"&gt;="&amp;Summary!$D$8-90,$H$3:$H1047,"Actual")</f>
        <v>1.7645</v>
      </c>
      <c r="H1049" s="8" t="s">
        <v>87</v>
      </c>
      <c r="I1049" t="str">
        <f t="shared" si="100"/>
        <v>Sat</v>
      </c>
      <c r="J1049" s="49"/>
      <c r="K1049" s="49"/>
      <c r="L1049" s="48"/>
      <c r="M1049" s="48"/>
      <c r="N1049" s="48"/>
      <c r="O1049" s="48"/>
    </row>
    <row r="1050" spans="1:15">
      <c r="A1050" s="12">
        <f t="shared" si="99"/>
        <v>44017</v>
      </c>
      <c r="B1050">
        <f t="shared" si="97"/>
        <v>7</v>
      </c>
      <c r="C1050">
        <f t="shared" si="98"/>
        <v>2020</v>
      </c>
      <c r="D1050" s="22">
        <f>AVERAGEIFS(D$3:D1048,$A$3:$A1048,"&gt;="&amp;Summary!$D$8-90,$H$3:$H1048,"Actual")</f>
        <v>14.602265625000001</v>
      </c>
      <c r="E1050" s="22">
        <f>AVERAGEIFS(E$3:E1048,$A$3:$A1048,"&gt;="&amp;Summary!$D$8-90,$H$3:$H1048,"Actual")</f>
        <v>29.823437499999997</v>
      </c>
      <c r="F1050" s="22">
        <f>AVERAGEIFS(F$3:F1048,$A$3:$A1048,"&gt;="&amp;Summary!$D$8-90,$H$3:$H1048,"Actual")</f>
        <v>5.8283984374999989</v>
      </c>
      <c r="G1050" s="22">
        <f>AVERAGEIFS(G$3:G1048,$A$3:$A1048,"&gt;="&amp;Summary!$D$8-90,$H$3:$H1048,"Actual")</f>
        <v>1.7645</v>
      </c>
      <c r="H1050" s="8" t="s">
        <v>87</v>
      </c>
      <c r="I1050" t="str">
        <f t="shared" si="100"/>
        <v>Sun</v>
      </c>
      <c r="J1050" s="52"/>
      <c r="M1050" s="51"/>
      <c r="O1050" s="51"/>
    </row>
    <row r="1051" spans="1:15">
      <c r="A1051" s="12">
        <f t="shared" si="99"/>
        <v>44018</v>
      </c>
      <c r="B1051">
        <f t="shared" si="97"/>
        <v>7</v>
      </c>
      <c r="C1051">
        <f t="shared" si="98"/>
        <v>2020</v>
      </c>
      <c r="D1051" s="22">
        <f>AVERAGEIFS(D$3:D1049,$A$3:$A1049,"&gt;="&amp;Summary!$D$8-90,$H$3:$H1049,"Actual")</f>
        <v>14.602265625000001</v>
      </c>
      <c r="E1051" s="22">
        <f>AVERAGEIFS(E$3:E1049,$A$3:$A1049,"&gt;="&amp;Summary!$D$8-90,$H$3:$H1049,"Actual")</f>
        <v>29.823437499999997</v>
      </c>
      <c r="F1051" s="22">
        <f>AVERAGEIFS(F$3:F1049,$A$3:$A1049,"&gt;="&amp;Summary!$D$8-90,$H$3:$H1049,"Actual")</f>
        <v>5.8283984374999989</v>
      </c>
      <c r="G1051" s="22">
        <f>AVERAGEIFS(G$3:G1049,$A$3:$A1049,"&gt;="&amp;Summary!$D$8-90,$H$3:$H1049,"Actual")</f>
        <v>1.7645</v>
      </c>
      <c r="H1051" s="8" t="s">
        <v>87</v>
      </c>
      <c r="I1051" t="str">
        <f t="shared" si="100"/>
        <v>Mon</v>
      </c>
      <c r="J1051" s="49"/>
      <c r="K1051" s="49"/>
      <c r="L1051" s="48"/>
      <c r="M1051" s="48"/>
      <c r="N1051" s="48"/>
      <c r="O1051" s="48"/>
    </row>
    <row r="1052" spans="1:15">
      <c r="A1052" s="12">
        <f t="shared" si="99"/>
        <v>44019</v>
      </c>
      <c r="B1052">
        <f t="shared" ref="B1052:B1084" si="101">MONTH(A1052)</f>
        <v>7</v>
      </c>
      <c r="C1052">
        <f t="shared" ref="C1052:C1084" si="102">YEAR(A1052)</f>
        <v>2020</v>
      </c>
      <c r="D1052" s="22">
        <f>AVERAGEIFS(D$3:D1050,$A$3:$A1050,"&gt;="&amp;Summary!$D$8-90,$H$3:$H1050,"Actual")</f>
        <v>14.602265625000001</v>
      </c>
      <c r="E1052" s="22">
        <f>AVERAGEIFS(E$3:E1050,$A$3:$A1050,"&gt;="&amp;Summary!$D$8-90,$H$3:$H1050,"Actual")</f>
        <v>29.823437499999997</v>
      </c>
      <c r="F1052" s="22">
        <f>AVERAGEIFS(F$3:F1050,$A$3:$A1050,"&gt;="&amp;Summary!$D$8-90,$H$3:$H1050,"Actual")</f>
        <v>5.8283984374999989</v>
      </c>
      <c r="G1052" s="22">
        <f>AVERAGEIFS(G$3:G1050,$A$3:$A1050,"&gt;="&amp;Summary!$D$8-90,$H$3:$H1050,"Actual")</f>
        <v>1.7645</v>
      </c>
      <c r="H1052" s="8" t="s">
        <v>87</v>
      </c>
      <c r="I1052" t="str">
        <f t="shared" si="100"/>
        <v>Tue</v>
      </c>
      <c r="J1052" s="52"/>
      <c r="M1052" s="51"/>
      <c r="O1052" s="51"/>
    </row>
    <row r="1053" spans="1:15">
      <c r="A1053" s="12">
        <f t="shared" si="99"/>
        <v>44020</v>
      </c>
      <c r="B1053">
        <f t="shared" si="101"/>
        <v>7</v>
      </c>
      <c r="C1053">
        <f t="shared" si="102"/>
        <v>2020</v>
      </c>
      <c r="D1053" s="22">
        <f>AVERAGEIFS(D$3:D1051,$A$3:$A1051,"&gt;="&amp;Summary!$D$8-90,$H$3:$H1051,"Actual")</f>
        <v>14.602265625000001</v>
      </c>
      <c r="E1053" s="22">
        <f>AVERAGEIFS(E$3:E1051,$A$3:$A1051,"&gt;="&amp;Summary!$D$8-90,$H$3:$H1051,"Actual")</f>
        <v>29.823437499999997</v>
      </c>
      <c r="F1053" s="22">
        <f>AVERAGEIFS(F$3:F1051,$A$3:$A1051,"&gt;="&amp;Summary!$D$8-90,$H$3:$H1051,"Actual")</f>
        <v>5.8283984374999989</v>
      </c>
      <c r="G1053" s="22">
        <f>AVERAGEIFS(G$3:G1051,$A$3:$A1051,"&gt;="&amp;Summary!$D$8-90,$H$3:$H1051,"Actual")</f>
        <v>1.7645</v>
      </c>
      <c r="H1053" s="8" t="s">
        <v>87</v>
      </c>
      <c r="I1053" t="str">
        <f t="shared" si="100"/>
        <v>Wed</v>
      </c>
      <c r="J1053" s="49"/>
      <c r="K1053" s="49"/>
      <c r="L1053" s="48"/>
      <c r="M1053" s="48"/>
      <c r="N1053" s="48"/>
      <c r="O1053" s="48"/>
    </row>
    <row r="1054" spans="1:15">
      <c r="A1054" s="12">
        <f t="shared" si="99"/>
        <v>44021</v>
      </c>
      <c r="B1054">
        <f t="shared" si="101"/>
        <v>7</v>
      </c>
      <c r="C1054">
        <f t="shared" si="102"/>
        <v>2020</v>
      </c>
      <c r="D1054" s="22">
        <f>AVERAGEIFS(D$3:D1052,$A$3:$A1052,"&gt;="&amp;Summary!$D$8-90,$H$3:$H1052,"Actual")</f>
        <v>14.602265625000001</v>
      </c>
      <c r="E1054" s="22">
        <f>AVERAGEIFS(E$3:E1052,$A$3:$A1052,"&gt;="&amp;Summary!$D$8-90,$H$3:$H1052,"Actual")</f>
        <v>29.823437499999997</v>
      </c>
      <c r="F1054" s="22">
        <f>AVERAGEIFS(F$3:F1052,$A$3:$A1052,"&gt;="&amp;Summary!$D$8-90,$H$3:$H1052,"Actual")</f>
        <v>5.8283984374999989</v>
      </c>
      <c r="G1054" s="22">
        <f>AVERAGEIFS(G$3:G1052,$A$3:$A1052,"&gt;="&amp;Summary!$D$8-90,$H$3:$H1052,"Actual")</f>
        <v>1.7645</v>
      </c>
      <c r="H1054" s="8" t="s">
        <v>87</v>
      </c>
      <c r="I1054" t="str">
        <f t="shared" si="100"/>
        <v>Thu</v>
      </c>
      <c r="J1054" s="52"/>
      <c r="M1054" s="51"/>
      <c r="O1054" s="51"/>
    </row>
    <row r="1055" spans="1:15">
      <c r="A1055" s="12">
        <f t="shared" si="99"/>
        <v>44022</v>
      </c>
      <c r="B1055">
        <f t="shared" si="101"/>
        <v>7</v>
      </c>
      <c r="C1055">
        <f t="shared" si="102"/>
        <v>2020</v>
      </c>
      <c r="D1055" s="22">
        <f>AVERAGEIFS(D$3:D1053,$A$3:$A1053,"&gt;="&amp;Summary!$D$8-90,$H$3:$H1053,"Actual")</f>
        <v>14.602265625000001</v>
      </c>
      <c r="E1055" s="22">
        <f>AVERAGEIFS(E$3:E1053,$A$3:$A1053,"&gt;="&amp;Summary!$D$8-90,$H$3:$H1053,"Actual")</f>
        <v>29.823437499999997</v>
      </c>
      <c r="F1055" s="22">
        <f>AVERAGEIFS(F$3:F1053,$A$3:$A1053,"&gt;="&amp;Summary!$D$8-90,$H$3:$H1053,"Actual")</f>
        <v>5.8283984374999989</v>
      </c>
      <c r="G1055" s="22">
        <f>AVERAGEIFS(G$3:G1053,$A$3:$A1053,"&gt;="&amp;Summary!$D$8-90,$H$3:$H1053,"Actual")</f>
        <v>1.7645</v>
      </c>
      <c r="H1055" s="8" t="s">
        <v>87</v>
      </c>
      <c r="I1055" t="str">
        <f t="shared" si="100"/>
        <v>Fri</v>
      </c>
      <c r="J1055" s="49"/>
      <c r="K1055" s="49"/>
      <c r="L1055" s="48"/>
      <c r="M1055" s="48"/>
      <c r="N1055" s="48"/>
      <c r="O1055" s="48"/>
    </row>
    <row r="1056" spans="1:15">
      <c r="A1056" s="12">
        <f t="shared" si="99"/>
        <v>44023</v>
      </c>
      <c r="B1056">
        <f t="shared" si="101"/>
        <v>7</v>
      </c>
      <c r="C1056">
        <f t="shared" si="102"/>
        <v>2020</v>
      </c>
      <c r="D1056" s="22">
        <f>AVERAGEIFS(D$3:D1054,$A$3:$A1054,"&gt;="&amp;Summary!$D$8-90,$H$3:$H1054,"Actual")</f>
        <v>14.602265625000001</v>
      </c>
      <c r="E1056" s="22">
        <f>AVERAGEIFS(E$3:E1054,$A$3:$A1054,"&gt;="&amp;Summary!$D$8-90,$H$3:$H1054,"Actual")</f>
        <v>29.823437499999997</v>
      </c>
      <c r="F1056" s="22">
        <f>AVERAGEIFS(F$3:F1054,$A$3:$A1054,"&gt;="&amp;Summary!$D$8-90,$H$3:$H1054,"Actual")</f>
        <v>5.8283984374999989</v>
      </c>
      <c r="G1056" s="22">
        <f>AVERAGEIFS(G$3:G1054,$A$3:$A1054,"&gt;="&amp;Summary!$D$8-90,$H$3:$H1054,"Actual")</f>
        <v>1.7645</v>
      </c>
      <c r="H1056" s="8" t="s">
        <v>87</v>
      </c>
      <c r="I1056" t="str">
        <f t="shared" si="100"/>
        <v>Sat</v>
      </c>
      <c r="J1056" s="52"/>
      <c r="M1056" s="51"/>
      <c r="O1056" s="51"/>
    </row>
    <row r="1057" spans="1:15">
      <c r="A1057" s="12">
        <f t="shared" si="99"/>
        <v>44024</v>
      </c>
      <c r="B1057">
        <f t="shared" si="101"/>
        <v>7</v>
      </c>
      <c r="C1057">
        <f t="shared" si="102"/>
        <v>2020</v>
      </c>
      <c r="D1057" s="22">
        <f>AVERAGEIFS(D$3:D1055,$A$3:$A1055,"&gt;="&amp;Summary!$D$8-90,$H$3:$H1055,"Actual")</f>
        <v>14.602265625000001</v>
      </c>
      <c r="E1057" s="22">
        <f>AVERAGEIFS(E$3:E1055,$A$3:$A1055,"&gt;="&amp;Summary!$D$8-90,$H$3:$H1055,"Actual")</f>
        <v>29.823437499999997</v>
      </c>
      <c r="F1057" s="22">
        <f>AVERAGEIFS(F$3:F1055,$A$3:$A1055,"&gt;="&amp;Summary!$D$8-90,$H$3:$H1055,"Actual")</f>
        <v>5.8283984374999989</v>
      </c>
      <c r="G1057" s="22">
        <f>AVERAGEIFS(G$3:G1055,$A$3:$A1055,"&gt;="&amp;Summary!$D$8-90,$H$3:$H1055,"Actual")</f>
        <v>1.7645</v>
      </c>
      <c r="H1057" s="8" t="s">
        <v>87</v>
      </c>
      <c r="I1057" t="str">
        <f t="shared" si="100"/>
        <v>Sun</v>
      </c>
      <c r="J1057" s="49"/>
      <c r="K1057" s="49"/>
      <c r="L1057" s="48"/>
      <c r="M1057" s="48"/>
      <c r="N1057" s="48"/>
      <c r="O1057" s="48"/>
    </row>
    <row r="1058" spans="1:15">
      <c r="A1058" s="12">
        <f t="shared" si="99"/>
        <v>44025</v>
      </c>
      <c r="B1058">
        <f t="shared" si="101"/>
        <v>7</v>
      </c>
      <c r="C1058">
        <f t="shared" si="102"/>
        <v>2020</v>
      </c>
      <c r="D1058" s="22">
        <f>AVERAGEIFS(D$3:D1056,$A$3:$A1056,"&gt;="&amp;Summary!$D$8-90,$H$3:$H1056,"Actual")</f>
        <v>14.602265625000001</v>
      </c>
      <c r="E1058" s="22">
        <f>AVERAGEIFS(E$3:E1056,$A$3:$A1056,"&gt;="&amp;Summary!$D$8-90,$H$3:$H1056,"Actual")</f>
        <v>29.823437499999997</v>
      </c>
      <c r="F1058" s="22">
        <f>AVERAGEIFS(F$3:F1056,$A$3:$A1056,"&gt;="&amp;Summary!$D$8-90,$H$3:$H1056,"Actual")</f>
        <v>5.8283984374999989</v>
      </c>
      <c r="G1058" s="22">
        <f>AVERAGEIFS(G$3:G1056,$A$3:$A1056,"&gt;="&amp;Summary!$D$8-90,$H$3:$H1056,"Actual")</f>
        <v>1.7645</v>
      </c>
      <c r="H1058" s="8" t="s">
        <v>87</v>
      </c>
      <c r="I1058" t="str">
        <f t="shared" si="100"/>
        <v>Mon</v>
      </c>
      <c r="J1058" s="52"/>
      <c r="M1058" s="51"/>
      <c r="O1058" s="51"/>
    </row>
    <row r="1059" spans="1:15">
      <c r="A1059" s="12">
        <f t="shared" si="99"/>
        <v>44026</v>
      </c>
      <c r="B1059">
        <f t="shared" si="101"/>
        <v>7</v>
      </c>
      <c r="C1059">
        <f t="shared" si="102"/>
        <v>2020</v>
      </c>
      <c r="D1059" s="22">
        <f>AVERAGEIFS(D$3:D1057,$A$3:$A1057,"&gt;="&amp;Summary!$D$8-90,$H$3:$H1057,"Actual")</f>
        <v>14.602265625000001</v>
      </c>
      <c r="E1059" s="22">
        <f>AVERAGEIFS(E$3:E1057,$A$3:$A1057,"&gt;="&amp;Summary!$D$8-90,$H$3:$H1057,"Actual")</f>
        <v>29.823437499999997</v>
      </c>
      <c r="F1059" s="22">
        <f>AVERAGEIFS(F$3:F1057,$A$3:$A1057,"&gt;="&amp;Summary!$D$8-90,$H$3:$H1057,"Actual")</f>
        <v>5.8283984374999989</v>
      </c>
      <c r="G1059" s="22">
        <f>AVERAGEIFS(G$3:G1057,$A$3:$A1057,"&gt;="&amp;Summary!$D$8-90,$H$3:$H1057,"Actual")</f>
        <v>1.7645</v>
      </c>
      <c r="H1059" s="8" t="s">
        <v>87</v>
      </c>
      <c r="I1059" t="str">
        <f t="shared" si="100"/>
        <v>Tue</v>
      </c>
      <c r="J1059" s="49"/>
      <c r="K1059" s="49"/>
      <c r="L1059" s="48"/>
      <c r="M1059" s="48"/>
      <c r="N1059" s="48"/>
      <c r="O1059" s="48"/>
    </row>
    <row r="1060" spans="1:15">
      <c r="A1060" s="12">
        <f t="shared" si="99"/>
        <v>44027</v>
      </c>
      <c r="B1060">
        <f t="shared" si="101"/>
        <v>7</v>
      </c>
      <c r="C1060">
        <f t="shared" si="102"/>
        <v>2020</v>
      </c>
      <c r="D1060" s="22">
        <f>AVERAGEIFS(D$3:D1058,$A$3:$A1058,"&gt;="&amp;Summary!$D$8-90,$H$3:$H1058,"Actual")</f>
        <v>14.602265625000001</v>
      </c>
      <c r="E1060" s="22">
        <f>AVERAGEIFS(E$3:E1058,$A$3:$A1058,"&gt;="&amp;Summary!$D$8-90,$H$3:$H1058,"Actual")</f>
        <v>29.823437499999997</v>
      </c>
      <c r="F1060" s="22">
        <f>AVERAGEIFS(F$3:F1058,$A$3:$A1058,"&gt;="&amp;Summary!$D$8-90,$H$3:$H1058,"Actual")</f>
        <v>5.8283984374999989</v>
      </c>
      <c r="G1060" s="22">
        <f>AVERAGEIFS(G$3:G1058,$A$3:$A1058,"&gt;="&amp;Summary!$D$8-90,$H$3:$H1058,"Actual")</f>
        <v>1.7645</v>
      </c>
      <c r="H1060" s="8" t="s">
        <v>87</v>
      </c>
      <c r="I1060" t="str">
        <f t="shared" si="100"/>
        <v>Wed</v>
      </c>
      <c r="J1060" s="52"/>
      <c r="M1060" s="51"/>
      <c r="O1060" s="51"/>
    </row>
    <row r="1061" spans="1:15">
      <c r="A1061" s="12">
        <f t="shared" si="99"/>
        <v>44028</v>
      </c>
      <c r="B1061">
        <f t="shared" si="101"/>
        <v>7</v>
      </c>
      <c r="C1061">
        <f t="shared" si="102"/>
        <v>2020</v>
      </c>
      <c r="D1061" s="22">
        <f>AVERAGEIFS(D$3:D1059,$A$3:$A1059,"&gt;="&amp;Summary!$D$8-90,$H$3:$H1059,"Actual")</f>
        <v>14.602265625000001</v>
      </c>
      <c r="E1061" s="22">
        <f>AVERAGEIFS(E$3:E1059,$A$3:$A1059,"&gt;="&amp;Summary!$D$8-90,$H$3:$H1059,"Actual")</f>
        <v>29.823437499999997</v>
      </c>
      <c r="F1061" s="22">
        <f>AVERAGEIFS(F$3:F1059,$A$3:$A1059,"&gt;="&amp;Summary!$D$8-90,$H$3:$H1059,"Actual")</f>
        <v>5.8283984374999989</v>
      </c>
      <c r="G1061" s="22">
        <f>AVERAGEIFS(G$3:G1059,$A$3:$A1059,"&gt;="&amp;Summary!$D$8-90,$H$3:$H1059,"Actual")</f>
        <v>1.7645</v>
      </c>
      <c r="H1061" s="8" t="s">
        <v>87</v>
      </c>
      <c r="I1061" t="str">
        <f t="shared" si="100"/>
        <v>Thu</v>
      </c>
      <c r="J1061" s="49"/>
      <c r="K1061" s="49"/>
      <c r="L1061" s="48"/>
      <c r="M1061" s="48"/>
      <c r="N1061" s="48"/>
      <c r="O1061" s="48"/>
    </row>
    <row r="1062" spans="1:15">
      <c r="A1062" s="12">
        <f t="shared" si="99"/>
        <v>44029</v>
      </c>
      <c r="B1062">
        <f t="shared" si="101"/>
        <v>7</v>
      </c>
      <c r="C1062">
        <f t="shared" si="102"/>
        <v>2020</v>
      </c>
      <c r="D1062" s="22">
        <f>AVERAGEIFS(D$3:D1060,$A$3:$A1060,"&gt;="&amp;Summary!$D$8-90,$H$3:$H1060,"Actual")</f>
        <v>14.602265625000001</v>
      </c>
      <c r="E1062" s="22">
        <f>AVERAGEIFS(E$3:E1060,$A$3:$A1060,"&gt;="&amp;Summary!$D$8-90,$H$3:$H1060,"Actual")</f>
        <v>29.823437499999997</v>
      </c>
      <c r="F1062" s="22">
        <f>AVERAGEIFS(F$3:F1060,$A$3:$A1060,"&gt;="&amp;Summary!$D$8-90,$H$3:$H1060,"Actual")</f>
        <v>5.8283984374999989</v>
      </c>
      <c r="G1062" s="22">
        <f>AVERAGEIFS(G$3:G1060,$A$3:$A1060,"&gt;="&amp;Summary!$D$8-90,$H$3:$H1060,"Actual")</f>
        <v>1.7645</v>
      </c>
      <c r="H1062" s="8" t="s">
        <v>87</v>
      </c>
      <c r="I1062" t="str">
        <f t="shared" si="100"/>
        <v>Fri</v>
      </c>
      <c r="J1062" s="52"/>
      <c r="M1062" s="51"/>
      <c r="O1062" s="51"/>
    </row>
    <row r="1063" spans="1:15">
      <c r="A1063" s="12">
        <f t="shared" si="99"/>
        <v>44030</v>
      </c>
      <c r="B1063">
        <f t="shared" si="101"/>
        <v>7</v>
      </c>
      <c r="C1063">
        <f t="shared" si="102"/>
        <v>2020</v>
      </c>
      <c r="D1063" s="22">
        <f>AVERAGEIFS(D$3:D1061,$A$3:$A1061,"&gt;="&amp;Summary!$D$8-90,$H$3:$H1061,"Actual")</f>
        <v>14.602265625000001</v>
      </c>
      <c r="E1063" s="22">
        <f>AVERAGEIFS(E$3:E1061,$A$3:$A1061,"&gt;="&amp;Summary!$D$8-90,$H$3:$H1061,"Actual")</f>
        <v>29.823437499999997</v>
      </c>
      <c r="F1063" s="22">
        <f>AVERAGEIFS(F$3:F1061,$A$3:$A1061,"&gt;="&amp;Summary!$D$8-90,$H$3:$H1061,"Actual")</f>
        <v>5.8283984374999989</v>
      </c>
      <c r="G1063" s="22">
        <f>AVERAGEIFS(G$3:G1061,$A$3:$A1061,"&gt;="&amp;Summary!$D$8-90,$H$3:$H1061,"Actual")</f>
        <v>1.7645</v>
      </c>
      <c r="H1063" s="8" t="s">
        <v>87</v>
      </c>
      <c r="I1063" t="str">
        <f t="shared" si="100"/>
        <v>Sat</v>
      </c>
      <c r="J1063" s="49"/>
      <c r="K1063" s="49"/>
      <c r="L1063" s="48"/>
      <c r="M1063" s="48"/>
      <c r="N1063" s="48"/>
      <c r="O1063" s="48"/>
    </row>
    <row r="1064" spans="1:15">
      <c r="A1064" s="12">
        <f t="shared" si="99"/>
        <v>44031</v>
      </c>
      <c r="B1064">
        <f t="shared" si="101"/>
        <v>7</v>
      </c>
      <c r="C1064">
        <f t="shared" si="102"/>
        <v>2020</v>
      </c>
      <c r="D1064" s="22">
        <f>AVERAGEIFS(D$3:D1062,$A$3:$A1062,"&gt;="&amp;Summary!$D$8-90,$H$3:$H1062,"Actual")</f>
        <v>14.602265625000001</v>
      </c>
      <c r="E1064" s="22">
        <f>AVERAGEIFS(E$3:E1062,$A$3:$A1062,"&gt;="&amp;Summary!$D$8-90,$H$3:$H1062,"Actual")</f>
        <v>29.823437499999997</v>
      </c>
      <c r="F1064" s="22">
        <f>AVERAGEIFS(F$3:F1062,$A$3:$A1062,"&gt;="&amp;Summary!$D$8-90,$H$3:$H1062,"Actual")</f>
        <v>5.8283984374999989</v>
      </c>
      <c r="G1064" s="22">
        <f>AVERAGEIFS(G$3:G1062,$A$3:$A1062,"&gt;="&amp;Summary!$D$8-90,$H$3:$H1062,"Actual")</f>
        <v>1.7645</v>
      </c>
      <c r="H1064" s="8" t="s">
        <v>87</v>
      </c>
      <c r="I1064" t="str">
        <f t="shared" si="100"/>
        <v>Sun</v>
      </c>
      <c r="J1064" s="52"/>
      <c r="M1064" s="51"/>
      <c r="O1064" s="51"/>
    </row>
    <row r="1065" spans="1:15">
      <c r="A1065" s="12">
        <f t="shared" si="99"/>
        <v>44032</v>
      </c>
      <c r="B1065">
        <f t="shared" si="101"/>
        <v>7</v>
      </c>
      <c r="C1065">
        <f t="shared" si="102"/>
        <v>2020</v>
      </c>
      <c r="D1065" s="22">
        <f>AVERAGEIFS(D$3:D1063,$A$3:$A1063,"&gt;="&amp;Summary!$D$8-90,$H$3:$H1063,"Actual")</f>
        <v>14.602265625000001</v>
      </c>
      <c r="E1065" s="22">
        <f>AVERAGEIFS(E$3:E1063,$A$3:$A1063,"&gt;="&amp;Summary!$D$8-90,$H$3:$H1063,"Actual")</f>
        <v>29.823437499999997</v>
      </c>
      <c r="F1065" s="22">
        <f>AVERAGEIFS(F$3:F1063,$A$3:$A1063,"&gt;="&amp;Summary!$D$8-90,$H$3:$H1063,"Actual")</f>
        <v>5.8283984374999989</v>
      </c>
      <c r="G1065" s="22">
        <f>AVERAGEIFS(G$3:G1063,$A$3:$A1063,"&gt;="&amp;Summary!$D$8-90,$H$3:$H1063,"Actual")</f>
        <v>1.7645</v>
      </c>
      <c r="H1065" s="8" t="s">
        <v>87</v>
      </c>
      <c r="I1065" t="str">
        <f t="shared" si="100"/>
        <v>Mon</v>
      </c>
      <c r="J1065" s="49"/>
      <c r="K1065" s="49"/>
      <c r="L1065" s="48"/>
      <c r="M1065" s="48"/>
      <c r="N1065" s="48"/>
      <c r="O1065" s="48"/>
    </row>
    <row r="1066" spans="1:15">
      <c r="A1066" s="12">
        <f t="shared" si="99"/>
        <v>44033</v>
      </c>
      <c r="B1066">
        <f t="shared" si="101"/>
        <v>7</v>
      </c>
      <c r="C1066">
        <f t="shared" si="102"/>
        <v>2020</v>
      </c>
      <c r="D1066" s="22">
        <f>AVERAGEIFS(D$3:D1064,$A$3:$A1064,"&gt;="&amp;Summary!$D$8-90,$H$3:$H1064,"Actual")</f>
        <v>14.602265625000001</v>
      </c>
      <c r="E1066" s="22">
        <f>AVERAGEIFS(E$3:E1064,$A$3:$A1064,"&gt;="&amp;Summary!$D$8-90,$H$3:$H1064,"Actual")</f>
        <v>29.823437499999997</v>
      </c>
      <c r="F1066" s="22">
        <f>AVERAGEIFS(F$3:F1064,$A$3:$A1064,"&gt;="&amp;Summary!$D$8-90,$H$3:$H1064,"Actual")</f>
        <v>5.8283984374999989</v>
      </c>
      <c r="G1066" s="22">
        <f>AVERAGEIFS(G$3:G1064,$A$3:$A1064,"&gt;="&amp;Summary!$D$8-90,$H$3:$H1064,"Actual")</f>
        <v>1.7645</v>
      </c>
      <c r="H1066" s="8" t="s">
        <v>87</v>
      </c>
      <c r="I1066" t="str">
        <f t="shared" si="100"/>
        <v>Tue</v>
      </c>
      <c r="J1066" s="52"/>
      <c r="M1066" s="51"/>
      <c r="O1066" s="51"/>
    </row>
    <row r="1067" spans="1:15">
      <c r="A1067" s="12">
        <f t="shared" si="99"/>
        <v>44034</v>
      </c>
      <c r="B1067">
        <f t="shared" si="101"/>
        <v>7</v>
      </c>
      <c r="C1067">
        <f t="shared" si="102"/>
        <v>2020</v>
      </c>
      <c r="D1067" s="22">
        <f>AVERAGEIFS(D$3:D1065,$A$3:$A1065,"&gt;="&amp;Summary!$D$8-90,$H$3:$H1065,"Actual")</f>
        <v>14.602265625000001</v>
      </c>
      <c r="E1067" s="22">
        <f>AVERAGEIFS(E$3:E1065,$A$3:$A1065,"&gt;="&amp;Summary!$D$8-90,$H$3:$H1065,"Actual")</f>
        <v>29.823437499999997</v>
      </c>
      <c r="F1067" s="22">
        <f>AVERAGEIFS(F$3:F1065,$A$3:$A1065,"&gt;="&amp;Summary!$D$8-90,$H$3:$H1065,"Actual")</f>
        <v>5.8283984374999989</v>
      </c>
      <c r="G1067" s="22">
        <f>AVERAGEIFS(G$3:G1065,$A$3:$A1065,"&gt;="&amp;Summary!$D$8-90,$H$3:$H1065,"Actual")</f>
        <v>1.7645</v>
      </c>
      <c r="H1067" s="8" t="s">
        <v>87</v>
      </c>
      <c r="I1067" t="str">
        <f t="shared" si="100"/>
        <v>Wed</v>
      </c>
      <c r="J1067" s="49"/>
      <c r="K1067" s="49"/>
      <c r="L1067" s="48"/>
      <c r="M1067" s="48"/>
      <c r="N1067" s="48"/>
      <c r="O1067" s="48"/>
    </row>
    <row r="1068" spans="1:15">
      <c r="A1068" s="12">
        <f t="shared" si="99"/>
        <v>44035</v>
      </c>
      <c r="B1068">
        <f t="shared" si="101"/>
        <v>7</v>
      </c>
      <c r="C1068">
        <f t="shared" si="102"/>
        <v>2020</v>
      </c>
      <c r="D1068" s="22">
        <f>AVERAGEIFS(D$3:D1066,$A$3:$A1066,"&gt;="&amp;Summary!$D$8-90,$H$3:$H1066,"Actual")</f>
        <v>14.602265625000001</v>
      </c>
      <c r="E1068" s="22">
        <f>AVERAGEIFS(E$3:E1066,$A$3:$A1066,"&gt;="&amp;Summary!$D$8-90,$H$3:$H1066,"Actual")</f>
        <v>29.823437499999997</v>
      </c>
      <c r="F1068" s="22">
        <f>AVERAGEIFS(F$3:F1066,$A$3:$A1066,"&gt;="&amp;Summary!$D$8-90,$H$3:$H1066,"Actual")</f>
        <v>5.8283984374999989</v>
      </c>
      <c r="G1068" s="22">
        <f>AVERAGEIFS(G$3:G1066,$A$3:$A1066,"&gt;="&amp;Summary!$D$8-90,$H$3:$H1066,"Actual")</f>
        <v>1.7645</v>
      </c>
      <c r="H1068" s="8" t="s">
        <v>87</v>
      </c>
      <c r="I1068" t="str">
        <f t="shared" si="100"/>
        <v>Thu</v>
      </c>
      <c r="J1068" s="52"/>
      <c r="M1068" s="51"/>
      <c r="O1068" s="51"/>
    </row>
    <row r="1069" spans="1:15">
      <c r="A1069" s="12">
        <f t="shared" si="99"/>
        <v>44036</v>
      </c>
      <c r="B1069">
        <f t="shared" si="101"/>
        <v>7</v>
      </c>
      <c r="C1069">
        <f t="shared" si="102"/>
        <v>2020</v>
      </c>
      <c r="D1069" s="22">
        <f>AVERAGEIFS(D$3:D1067,$A$3:$A1067,"&gt;="&amp;Summary!$D$8-90,$H$3:$H1067,"Actual")</f>
        <v>14.602265625000001</v>
      </c>
      <c r="E1069" s="22">
        <f>AVERAGEIFS(E$3:E1067,$A$3:$A1067,"&gt;="&amp;Summary!$D$8-90,$H$3:$H1067,"Actual")</f>
        <v>29.823437499999997</v>
      </c>
      <c r="F1069" s="22">
        <f>AVERAGEIFS(F$3:F1067,$A$3:$A1067,"&gt;="&amp;Summary!$D$8-90,$H$3:$H1067,"Actual")</f>
        <v>5.8283984374999989</v>
      </c>
      <c r="G1069" s="22">
        <f>AVERAGEIFS(G$3:G1067,$A$3:$A1067,"&gt;="&amp;Summary!$D$8-90,$H$3:$H1067,"Actual")</f>
        <v>1.7645</v>
      </c>
      <c r="H1069" s="8" t="s">
        <v>87</v>
      </c>
      <c r="I1069" t="str">
        <f t="shared" si="100"/>
        <v>Fri</v>
      </c>
      <c r="J1069" s="49"/>
      <c r="K1069" s="49"/>
      <c r="L1069" s="48"/>
      <c r="M1069" s="48"/>
      <c r="N1069" s="48"/>
      <c r="O1069" s="48"/>
    </row>
    <row r="1070" spans="1:15">
      <c r="A1070" s="12">
        <f t="shared" si="99"/>
        <v>44037</v>
      </c>
      <c r="B1070">
        <f t="shared" si="101"/>
        <v>7</v>
      </c>
      <c r="C1070">
        <f t="shared" si="102"/>
        <v>2020</v>
      </c>
      <c r="D1070" s="22">
        <f>AVERAGEIFS(D$3:D1068,$A$3:$A1068,"&gt;="&amp;Summary!$D$8-90,$H$3:$H1068,"Actual")</f>
        <v>14.602265625000001</v>
      </c>
      <c r="E1070" s="22">
        <f>AVERAGEIFS(E$3:E1068,$A$3:$A1068,"&gt;="&amp;Summary!$D$8-90,$H$3:$H1068,"Actual")</f>
        <v>29.823437499999997</v>
      </c>
      <c r="F1070" s="22">
        <f>AVERAGEIFS(F$3:F1068,$A$3:$A1068,"&gt;="&amp;Summary!$D$8-90,$H$3:$H1068,"Actual")</f>
        <v>5.8283984374999989</v>
      </c>
      <c r="G1070" s="22">
        <f>AVERAGEIFS(G$3:G1068,$A$3:$A1068,"&gt;="&amp;Summary!$D$8-90,$H$3:$H1068,"Actual")</f>
        <v>1.7645</v>
      </c>
      <c r="H1070" s="8" t="s">
        <v>87</v>
      </c>
      <c r="I1070" t="str">
        <f t="shared" si="100"/>
        <v>Sat</v>
      </c>
      <c r="J1070" s="52"/>
      <c r="M1070" s="51"/>
      <c r="O1070" s="51"/>
    </row>
    <row r="1071" spans="1:15">
      <c r="A1071" s="12">
        <f t="shared" si="99"/>
        <v>44038</v>
      </c>
      <c r="B1071">
        <f t="shared" si="101"/>
        <v>7</v>
      </c>
      <c r="C1071">
        <f t="shared" si="102"/>
        <v>2020</v>
      </c>
      <c r="D1071" s="22">
        <f>AVERAGEIFS(D$3:D1069,$A$3:$A1069,"&gt;="&amp;Summary!$D$8-90,$H$3:$H1069,"Actual")</f>
        <v>14.602265625000001</v>
      </c>
      <c r="E1071" s="22">
        <f>AVERAGEIFS(E$3:E1069,$A$3:$A1069,"&gt;="&amp;Summary!$D$8-90,$H$3:$H1069,"Actual")</f>
        <v>29.823437499999997</v>
      </c>
      <c r="F1071" s="22">
        <f>AVERAGEIFS(F$3:F1069,$A$3:$A1069,"&gt;="&amp;Summary!$D$8-90,$H$3:$H1069,"Actual")</f>
        <v>5.8283984374999989</v>
      </c>
      <c r="G1071" s="22">
        <f>AVERAGEIFS(G$3:G1069,$A$3:$A1069,"&gt;="&amp;Summary!$D$8-90,$H$3:$H1069,"Actual")</f>
        <v>1.7645</v>
      </c>
      <c r="H1071" s="8" t="s">
        <v>87</v>
      </c>
      <c r="I1071" t="str">
        <f t="shared" si="100"/>
        <v>Sun</v>
      </c>
      <c r="J1071" s="49"/>
      <c r="K1071" s="49"/>
      <c r="L1071" s="48"/>
      <c r="M1071" s="48"/>
      <c r="N1071" s="48"/>
      <c r="O1071" s="48"/>
    </row>
    <row r="1072" spans="1:15">
      <c r="A1072" s="12">
        <f t="shared" si="99"/>
        <v>44039</v>
      </c>
      <c r="B1072">
        <f t="shared" si="101"/>
        <v>7</v>
      </c>
      <c r="C1072">
        <f t="shared" si="102"/>
        <v>2020</v>
      </c>
      <c r="D1072" s="22">
        <f>AVERAGEIFS(D$3:D1070,$A$3:$A1070,"&gt;="&amp;Summary!$D$8-90,$H$3:$H1070,"Actual")</f>
        <v>14.602265625000001</v>
      </c>
      <c r="E1072" s="22">
        <f>AVERAGEIFS(E$3:E1070,$A$3:$A1070,"&gt;="&amp;Summary!$D$8-90,$H$3:$H1070,"Actual")</f>
        <v>29.823437499999997</v>
      </c>
      <c r="F1072" s="22">
        <f>AVERAGEIFS(F$3:F1070,$A$3:$A1070,"&gt;="&amp;Summary!$D$8-90,$H$3:$H1070,"Actual")</f>
        <v>5.8283984374999989</v>
      </c>
      <c r="G1072" s="22">
        <f>AVERAGEIFS(G$3:G1070,$A$3:$A1070,"&gt;="&amp;Summary!$D$8-90,$H$3:$H1070,"Actual")</f>
        <v>1.7645</v>
      </c>
      <c r="H1072" s="8" t="s">
        <v>87</v>
      </c>
      <c r="I1072" t="str">
        <f t="shared" si="100"/>
        <v>Mon</v>
      </c>
      <c r="J1072" s="52"/>
      <c r="M1072" s="51"/>
      <c r="O1072" s="51"/>
    </row>
    <row r="1073" spans="1:15">
      <c r="A1073" s="12">
        <f t="shared" si="99"/>
        <v>44040</v>
      </c>
      <c r="B1073">
        <f t="shared" si="101"/>
        <v>7</v>
      </c>
      <c r="C1073">
        <f t="shared" si="102"/>
        <v>2020</v>
      </c>
      <c r="D1073" s="22">
        <f>AVERAGEIFS(D$3:D1071,$A$3:$A1071,"&gt;="&amp;Summary!$D$8-90,$H$3:$H1071,"Actual")</f>
        <v>14.602265625000001</v>
      </c>
      <c r="E1073" s="22">
        <f>AVERAGEIFS(E$3:E1071,$A$3:$A1071,"&gt;="&amp;Summary!$D$8-90,$H$3:$H1071,"Actual")</f>
        <v>29.823437499999997</v>
      </c>
      <c r="F1073" s="22">
        <f>AVERAGEIFS(F$3:F1071,$A$3:$A1071,"&gt;="&amp;Summary!$D$8-90,$H$3:$H1071,"Actual")</f>
        <v>5.8283984374999989</v>
      </c>
      <c r="G1073" s="22">
        <f>AVERAGEIFS(G$3:G1071,$A$3:$A1071,"&gt;="&amp;Summary!$D$8-90,$H$3:$H1071,"Actual")</f>
        <v>1.7645</v>
      </c>
      <c r="H1073" s="8" t="s">
        <v>87</v>
      </c>
      <c r="I1073" t="str">
        <f t="shared" si="100"/>
        <v>Tue</v>
      </c>
      <c r="J1073" s="49"/>
      <c r="K1073" s="49"/>
      <c r="L1073" s="48"/>
      <c r="M1073" s="48"/>
      <c r="N1073" s="48"/>
      <c r="O1073" s="48"/>
    </row>
    <row r="1074" spans="1:15">
      <c r="A1074" s="12">
        <f t="shared" si="99"/>
        <v>44041</v>
      </c>
      <c r="B1074">
        <f t="shared" si="101"/>
        <v>7</v>
      </c>
      <c r="C1074">
        <f t="shared" si="102"/>
        <v>2020</v>
      </c>
      <c r="D1074" s="22">
        <f>AVERAGEIFS(D$3:D1072,$A$3:$A1072,"&gt;="&amp;Summary!$D$8-90,$H$3:$H1072,"Actual")</f>
        <v>14.602265625000001</v>
      </c>
      <c r="E1074" s="22">
        <f>AVERAGEIFS(E$3:E1072,$A$3:$A1072,"&gt;="&amp;Summary!$D$8-90,$H$3:$H1072,"Actual")</f>
        <v>29.823437499999997</v>
      </c>
      <c r="F1074" s="22">
        <f>AVERAGEIFS(F$3:F1072,$A$3:$A1072,"&gt;="&amp;Summary!$D$8-90,$H$3:$H1072,"Actual")</f>
        <v>5.8283984374999989</v>
      </c>
      <c r="G1074" s="22">
        <f>AVERAGEIFS(G$3:G1072,$A$3:$A1072,"&gt;="&amp;Summary!$D$8-90,$H$3:$H1072,"Actual")</f>
        <v>1.7645</v>
      </c>
      <c r="H1074" s="8" t="s">
        <v>87</v>
      </c>
      <c r="I1074" t="str">
        <f t="shared" si="100"/>
        <v>Wed</v>
      </c>
      <c r="J1074" s="52"/>
      <c r="M1074" s="51"/>
      <c r="O1074" s="51"/>
    </row>
    <row r="1075" spans="1:15">
      <c r="A1075" s="12">
        <f t="shared" ref="A1075:A1083" si="103">A1074+1</f>
        <v>44042</v>
      </c>
      <c r="B1075">
        <f t="shared" si="101"/>
        <v>7</v>
      </c>
      <c r="C1075">
        <f t="shared" si="102"/>
        <v>2020</v>
      </c>
      <c r="D1075" s="22">
        <f>AVERAGEIFS(D$3:D1073,$A$3:$A1073,"&gt;="&amp;Summary!$D$8-90,$H$3:$H1073,"Actual")</f>
        <v>14.602265625000001</v>
      </c>
      <c r="E1075" s="22">
        <f>AVERAGEIFS(E$3:E1073,$A$3:$A1073,"&gt;="&amp;Summary!$D$8-90,$H$3:$H1073,"Actual")</f>
        <v>29.823437499999997</v>
      </c>
      <c r="F1075" s="22">
        <f>AVERAGEIFS(F$3:F1073,$A$3:$A1073,"&gt;="&amp;Summary!$D$8-90,$H$3:$H1073,"Actual")</f>
        <v>5.8283984374999989</v>
      </c>
      <c r="G1075" s="22">
        <f>AVERAGEIFS(G$3:G1073,$A$3:$A1073,"&gt;="&amp;Summary!$D$8-90,$H$3:$H1073,"Actual")</f>
        <v>1.7645</v>
      </c>
      <c r="H1075" s="8" t="s">
        <v>87</v>
      </c>
      <c r="I1075" t="str">
        <f t="shared" si="100"/>
        <v>Thu</v>
      </c>
      <c r="J1075" s="49"/>
      <c r="K1075" s="49"/>
      <c r="L1075" s="48"/>
      <c r="M1075" s="48"/>
      <c r="N1075" s="48"/>
      <c r="O1075" s="48"/>
    </row>
    <row r="1076" spans="1:15">
      <c r="A1076" s="12">
        <f t="shared" si="103"/>
        <v>44043</v>
      </c>
      <c r="B1076">
        <f t="shared" si="101"/>
        <v>7</v>
      </c>
      <c r="C1076">
        <f t="shared" si="102"/>
        <v>2020</v>
      </c>
      <c r="D1076" s="22">
        <f>AVERAGEIFS(D$3:D1074,$A$3:$A1074,"&gt;="&amp;Summary!$D$8-90,$H$3:$H1074,"Actual")</f>
        <v>14.602265625000001</v>
      </c>
      <c r="E1076" s="22">
        <f>AVERAGEIFS(E$3:E1074,$A$3:$A1074,"&gt;="&amp;Summary!$D$8-90,$H$3:$H1074,"Actual")</f>
        <v>29.823437499999997</v>
      </c>
      <c r="F1076" s="22">
        <f>AVERAGEIFS(F$3:F1074,$A$3:$A1074,"&gt;="&amp;Summary!$D$8-90,$H$3:$H1074,"Actual")</f>
        <v>5.8283984374999989</v>
      </c>
      <c r="G1076" s="22">
        <f>AVERAGEIFS(G$3:G1074,$A$3:$A1074,"&gt;="&amp;Summary!$D$8-90,$H$3:$H1074,"Actual")</f>
        <v>1.7645</v>
      </c>
      <c r="H1076" s="8" t="s">
        <v>87</v>
      </c>
      <c r="I1076" t="str">
        <f t="shared" si="100"/>
        <v>Fri</v>
      </c>
      <c r="J1076" s="52"/>
      <c r="M1076" s="51"/>
      <c r="O1076" s="51"/>
    </row>
    <row r="1077" spans="1:15">
      <c r="A1077" s="12">
        <f t="shared" si="103"/>
        <v>44044</v>
      </c>
      <c r="B1077">
        <f t="shared" si="101"/>
        <v>8</v>
      </c>
      <c r="C1077">
        <f t="shared" si="102"/>
        <v>2020</v>
      </c>
      <c r="D1077" s="22">
        <f>AVERAGEIFS(D$3:D1075,$A$3:$A1075,"&gt;="&amp;Summary!$D$8-90,$H$3:$H1075,"Actual")</f>
        <v>14.602265625000001</v>
      </c>
      <c r="E1077" s="22">
        <f>AVERAGEIFS(E$3:E1075,$A$3:$A1075,"&gt;="&amp;Summary!$D$8-90,$H$3:$H1075,"Actual")</f>
        <v>29.823437499999997</v>
      </c>
      <c r="F1077" s="22">
        <f>AVERAGEIFS(F$3:F1075,$A$3:$A1075,"&gt;="&amp;Summary!$D$8-90,$H$3:$H1075,"Actual")</f>
        <v>5.8283984374999989</v>
      </c>
      <c r="G1077" s="22">
        <f>AVERAGEIFS(G$3:G1075,$A$3:$A1075,"&gt;="&amp;Summary!$D$8-90,$H$3:$H1075,"Actual")</f>
        <v>1.7645</v>
      </c>
      <c r="H1077" s="8" t="s">
        <v>87</v>
      </c>
      <c r="I1077" t="str">
        <f t="shared" si="100"/>
        <v>Sat</v>
      </c>
      <c r="J1077" s="49"/>
      <c r="K1077" s="49"/>
      <c r="L1077" s="48"/>
      <c r="M1077" s="48"/>
      <c r="N1077" s="48"/>
      <c r="O1077" s="48"/>
    </row>
    <row r="1078" spans="1:15">
      <c r="A1078" s="12">
        <f t="shared" si="103"/>
        <v>44045</v>
      </c>
      <c r="B1078">
        <f t="shared" si="101"/>
        <v>8</v>
      </c>
      <c r="C1078">
        <f t="shared" si="102"/>
        <v>2020</v>
      </c>
      <c r="D1078" s="22">
        <f>AVERAGEIFS(D$3:D1076,$A$3:$A1076,"&gt;="&amp;Summary!$D$8-90,$H$3:$H1076,"Actual")</f>
        <v>14.602265625000001</v>
      </c>
      <c r="E1078" s="22">
        <f>AVERAGEIFS(E$3:E1076,$A$3:$A1076,"&gt;="&amp;Summary!$D$8-90,$H$3:$H1076,"Actual")</f>
        <v>29.823437499999997</v>
      </c>
      <c r="F1078" s="22">
        <f>AVERAGEIFS(F$3:F1076,$A$3:$A1076,"&gt;="&amp;Summary!$D$8-90,$H$3:$H1076,"Actual")</f>
        <v>5.8283984374999989</v>
      </c>
      <c r="G1078" s="22">
        <f>AVERAGEIFS(G$3:G1076,$A$3:$A1076,"&gt;="&amp;Summary!$D$8-90,$H$3:$H1076,"Actual")</f>
        <v>1.7645</v>
      </c>
      <c r="H1078" s="8" t="s">
        <v>87</v>
      </c>
      <c r="I1078" t="str">
        <f t="shared" si="100"/>
        <v>Sun</v>
      </c>
      <c r="J1078" s="52"/>
      <c r="M1078" s="51"/>
      <c r="O1078" s="51"/>
    </row>
    <row r="1079" spans="1:15">
      <c r="A1079" s="12">
        <f t="shared" si="103"/>
        <v>44046</v>
      </c>
      <c r="B1079">
        <f t="shared" si="101"/>
        <v>8</v>
      </c>
      <c r="C1079">
        <f t="shared" si="102"/>
        <v>2020</v>
      </c>
      <c r="D1079" s="22">
        <f>AVERAGEIFS(D$3:D1077,$A$3:$A1077,"&gt;="&amp;Summary!$D$8-90,$H$3:$H1077,"Actual")</f>
        <v>14.602265625000001</v>
      </c>
      <c r="E1079" s="22">
        <f>AVERAGEIFS(E$3:E1077,$A$3:$A1077,"&gt;="&amp;Summary!$D$8-90,$H$3:$H1077,"Actual")</f>
        <v>29.823437499999997</v>
      </c>
      <c r="F1079" s="22">
        <f>AVERAGEIFS(F$3:F1077,$A$3:$A1077,"&gt;="&amp;Summary!$D$8-90,$H$3:$H1077,"Actual")</f>
        <v>5.8283984374999989</v>
      </c>
      <c r="G1079" s="22">
        <f>AVERAGEIFS(G$3:G1077,$A$3:$A1077,"&gt;="&amp;Summary!$D$8-90,$H$3:$H1077,"Actual")</f>
        <v>1.7645</v>
      </c>
      <c r="H1079" s="8" t="s">
        <v>87</v>
      </c>
      <c r="I1079" t="str">
        <f t="shared" si="100"/>
        <v>Mon</v>
      </c>
      <c r="J1079" s="49"/>
      <c r="K1079" s="49"/>
      <c r="L1079" s="48"/>
      <c r="M1079" s="48"/>
      <c r="N1079" s="48"/>
      <c r="O1079" s="48"/>
    </row>
    <row r="1080" spans="1:15">
      <c r="A1080" s="12">
        <f t="shared" si="103"/>
        <v>44047</v>
      </c>
      <c r="B1080">
        <f t="shared" si="101"/>
        <v>8</v>
      </c>
      <c r="C1080">
        <f t="shared" si="102"/>
        <v>2020</v>
      </c>
      <c r="D1080" s="22">
        <f>AVERAGEIFS(D$3:D1078,$A$3:$A1078,"&gt;="&amp;Summary!$D$8-90,$H$3:$H1078,"Actual")</f>
        <v>14.602265625000001</v>
      </c>
      <c r="E1080" s="22">
        <f>AVERAGEIFS(E$3:E1078,$A$3:$A1078,"&gt;="&amp;Summary!$D$8-90,$H$3:$H1078,"Actual")</f>
        <v>29.823437499999997</v>
      </c>
      <c r="F1080" s="22">
        <f>AVERAGEIFS(F$3:F1078,$A$3:$A1078,"&gt;="&amp;Summary!$D$8-90,$H$3:$H1078,"Actual")</f>
        <v>5.8283984374999989</v>
      </c>
      <c r="G1080" s="22">
        <f>AVERAGEIFS(G$3:G1078,$A$3:$A1078,"&gt;="&amp;Summary!$D$8-90,$H$3:$H1078,"Actual")</f>
        <v>1.7645</v>
      </c>
      <c r="H1080" s="8" t="s">
        <v>87</v>
      </c>
      <c r="I1080" t="str">
        <f t="shared" si="100"/>
        <v>Tue</v>
      </c>
      <c r="J1080" s="52"/>
      <c r="M1080" s="51"/>
      <c r="O1080" s="51"/>
    </row>
    <row r="1081" spans="1:15">
      <c r="A1081" s="12">
        <f t="shared" si="103"/>
        <v>44048</v>
      </c>
      <c r="B1081">
        <f t="shared" si="101"/>
        <v>8</v>
      </c>
      <c r="C1081">
        <f t="shared" si="102"/>
        <v>2020</v>
      </c>
      <c r="D1081" s="22">
        <f>AVERAGEIFS(D$3:D1079,$A$3:$A1079,"&gt;="&amp;Summary!$D$8-90,$H$3:$H1079,"Actual")</f>
        <v>14.602265625000001</v>
      </c>
      <c r="E1081" s="22">
        <f>AVERAGEIFS(E$3:E1079,$A$3:$A1079,"&gt;="&amp;Summary!$D$8-90,$H$3:$H1079,"Actual")</f>
        <v>29.823437499999997</v>
      </c>
      <c r="F1081" s="22">
        <f>AVERAGEIFS(F$3:F1079,$A$3:$A1079,"&gt;="&amp;Summary!$D$8-90,$H$3:$H1079,"Actual")</f>
        <v>5.8283984374999989</v>
      </c>
      <c r="G1081" s="22">
        <f>AVERAGEIFS(G$3:G1079,$A$3:$A1079,"&gt;="&amp;Summary!$D$8-90,$H$3:$H1079,"Actual")</f>
        <v>1.7645</v>
      </c>
      <c r="H1081" s="8" t="s">
        <v>87</v>
      </c>
      <c r="I1081" t="str">
        <f t="shared" si="100"/>
        <v>Wed</v>
      </c>
      <c r="J1081" s="49"/>
      <c r="K1081" s="49"/>
      <c r="L1081" s="48"/>
      <c r="M1081" s="48"/>
      <c r="N1081" s="48"/>
      <c r="O1081" s="48"/>
    </row>
    <row r="1082" spans="1:15">
      <c r="A1082" s="12">
        <f t="shared" si="103"/>
        <v>44049</v>
      </c>
      <c r="B1082">
        <f t="shared" si="101"/>
        <v>8</v>
      </c>
      <c r="C1082">
        <f t="shared" si="102"/>
        <v>2020</v>
      </c>
      <c r="D1082" s="22">
        <f>AVERAGEIFS(D$3:D1080,$A$3:$A1080,"&gt;="&amp;Summary!$D$8-90,$H$3:$H1080,"Actual")</f>
        <v>14.602265625000001</v>
      </c>
      <c r="E1082" s="22">
        <f>AVERAGEIFS(E$3:E1080,$A$3:$A1080,"&gt;="&amp;Summary!$D$8-90,$H$3:$H1080,"Actual")</f>
        <v>29.823437499999997</v>
      </c>
      <c r="F1082" s="22">
        <f>AVERAGEIFS(F$3:F1080,$A$3:$A1080,"&gt;="&amp;Summary!$D$8-90,$H$3:$H1080,"Actual")</f>
        <v>5.8283984374999989</v>
      </c>
      <c r="G1082" s="22">
        <f>AVERAGEIFS(G$3:G1080,$A$3:$A1080,"&gt;="&amp;Summary!$D$8-90,$H$3:$H1080,"Actual")</f>
        <v>1.7645</v>
      </c>
      <c r="H1082" s="8" t="s">
        <v>87</v>
      </c>
      <c r="I1082" t="str">
        <f t="shared" si="100"/>
        <v>Thu</v>
      </c>
      <c r="J1082" s="52"/>
      <c r="M1082" s="51"/>
      <c r="O1082" s="51"/>
    </row>
    <row r="1083" spans="1:15">
      <c r="A1083" s="12">
        <f t="shared" si="103"/>
        <v>44050</v>
      </c>
      <c r="B1083">
        <f t="shared" si="101"/>
        <v>8</v>
      </c>
      <c r="C1083">
        <f t="shared" si="102"/>
        <v>2020</v>
      </c>
      <c r="D1083" s="22">
        <f>AVERAGEIFS(D$3:D1081,$A$3:$A1081,"&gt;="&amp;Summary!$D$8-90,$H$3:$H1081,"Actual")</f>
        <v>14.602265625000001</v>
      </c>
      <c r="E1083" s="22">
        <f>AVERAGEIFS(E$3:E1081,$A$3:$A1081,"&gt;="&amp;Summary!$D$8-90,$H$3:$H1081,"Actual")</f>
        <v>29.823437499999997</v>
      </c>
      <c r="F1083" s="22">
        <f>AVERAGEIFS(F$3:F1081,$A$3:$A1081,"&gt;="&amp;Summary!$D$8-90,$H$3:$H1081,"Actual")</f>
        <v>5.8283984374999989</v>
      </c>
      <c r="G1083" s="22">
        <f>AVERAGEIFS(G$3:G1081,$A$3:$A1081,"&gt;="&amp;Summary!$D$8-90,$H$3:$H1081,"Actual")</f>
        <v>1.7645</v>
      </c>
      <c r="H1083" s="8" t="s">
        <v>87</v>
      </c>
      <c r="I1083" t="str">
        <f t="shared" si="100"/>
        <v>Fri</v>
      </c>
      <c r="J1083" s="49"/>
      <c r="K1083" s="49"/>
      <c r="L1083" s="48"/>
      <c r="M1083" s="48"/>
      <c r="N1083" s="48"/>
      <c r="O1083" s="48"/>
    </row>
    <row r="1084" spans="1:15" hidden="1">
      <c r="A1084">
        <f t="shared" ref="A1084" si="104">A1083+1</f>
        <v>44051</v>
      </c>
      <c r="B1084">
        <f t="shared" si="101"/>
        <v>8</v>
      </c>
      <c r="C1084">
        <f t="shared" si="102"/>
        <v>2020</v>
      </c>
      <c r="D1084" s="22">
        <f>AVERAGEIFS(D$3:D1066,$A$3:$A1066,"&gt;="&amp;Summary!$D$8-90,$H$3:$H1066,"Actual")</f>
        <v>14.602265625000001</v>
      </c>
      <c r="E1084" s="22">
        <f>AVERAGEIFS(E$3:E1066,$A$3:$A1066,"&gt;="&amp;Summary!$D$8-90,$H$3:$H1066,"Actual")</f>
        <v>29.823437499999997</v>
      </c>
      <c r="F1084" s="22">
        <f>AVERAGEIFS(F$3:F1066,$A$3:$A1066,"&gt;="&amp;Summary!$D$8-90,$H$3:$H1066,"Actual")</f>
        <v>5.8283984374999989</v>
      </c>
      <c r="G1084" s="22">
        <f>AVERAGEIFS(G$3:G1066,$A$3:$A1066,"&gt;="&amp;Summary!$D$8-90,$H$3:$H1066,"Actual")</f>
        <v>1.7645</v>
      </c>
      <c r="H1084" t="s">
        <v>87</v>
      </c>
      <c r="I1084" t="str">
        <f t="shared" si="100"/>
        <v>Sat</v>
      </c>
    </row>
  </sheetData>
  <autoFilter ref="J2:M2" xr:uid="{00000000-0009-0000-0000-000008000000}"/>
  <mergeCells count="3">
    <mergeCell ref="A1:H1"/>
    <mergeCell ref="J1:M1"/>
    <mergeCell ref="N1:O1"/>
  </mergeCells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Q581"/>
  <sheetViews>
    <sheetView topLeftCell="A4" zoomScale="70" zoomScaleNormal="70" workbookViewId="0">
      <selection activeCell="D19" sqref="D19"/>
    </sheetView>
  </sheetViews>
  <sheetFormatPr defaultRowHeight="15"/>
  <cols>
    <col min="1" max="1" width="10.5703125" bestFit="1" customWidth="1"/>
    <col min="2" max="2" width="16.5703125" customWidth="1"/>
    <col min="3" max="3" width="24.5703125" customWidth="1"/>
    <col min="4" max="4" width="23.7109375" customWidth="1"/>
    <col min="5" max="5" width="16.28515625" customWidth="1"/>
    <col min="6" max="6" width="13" customWidth="1"/>
    <col min="7" max="7" width="11" customWidth="1"/>
    <col min="8" max="8" width="42.42578125" bestFit="1" customWidth="1"/>
    <col min="15" max="15" width="10.28515625" customWidth="1"/>
  </cols>
  <sheetData>
    <row r="1" spans="1:17" s="3" customFormat="1" ht="30">
      <c r="A1" s="1" t="s">
        <v>110</v>
      </c>
      <c r="B1" s="1" t="s">
        <v>128</v>
      </c>
      <c r="C1" s="1" t="s">
        <v>129</v>
      </c>
      <c r="D1" s="1" t="s">
        <v>130</v>
      </c>
      <c r="E1" s="1" t="s">
        <v>131</v>
      </c>
      <c r="F1" s="2" t="s">
        <v>132</v>
      </c>
      <c r="G1" s="2" t="s">
        <v>118</v>
      </c>
      <c r="H1" s="1" t="s">
        <v>112</v>
      </c>
      <c r="O1" s="11"/>
    </row>
    <row r="2" spans="1:17">
      <c r="A2" s="4">
        <v>42278</v>
      </c>
      <c r="B2" s="5">
        <v>120.13129032258065</v>
      </c>
      <c r="F2">
        <f t="shared" ref="F2:F34" si="0">IF(B2=0,IF(C2=0,E2,C2),B2)</f>
        <v>120.13129032258065</v>
      </c>
      <c r="G2" t="s">
        <v>35</v>
      </c>
      <c r="H2" t="s">
        <v>133</v>
      </c>
      <c r="Q2" s="13"/>
    </row>
    <row r="3" spans="1:17">
      <c r="A3" s="4">
        <v>42309</v>
      </c>
      <c r="B3" s="5">
        <v>122.56433333333334</v>
      </c>
      <c r="F3">
        <f t="shared" si="0"/>
        <v>122.56433333333334</v>
      </c>
      <c r="G3" t="s">
        <v>35</v>
      </c>
      <c r="H3" t="s">
        <v>133</v>
      </c>
    </row>
    <row r="4" spans="1:17">
      <c r="A4" s="4">
        <v>42339</v>
      </c>
      <c r="B4" s="5">
        <v>121.591935483871</v>
      </c>
      <c r="F4">
        <f t="shared" si="0"/>
        <v>121.591935483871</v>
      </c>
      <c r="G4" t="s">
        <v>35</v>
      </c>
      <c r="H4" t="s">
        <v>133</v>
      </c>
      <c r="Q4" s="16"/>
    </row>
    <row r="5" spans="1:17">
      <c r="A5" s="6">
        <v>42370</v>
      </c>
      <c r="B5" s="5">
        <v>118.45387096774193</v>
      </c>
      <c r="F5">
        <f t="shared" si="0"/>
        <v>118.45387096774193</v>
      </c>
      <c r="G5" t="s">
        <v>35</v>
      </c>
      <c r="H5" t="s">
        <v>133</v>
      </c>
    </row>
    <row r="6" spans="1:17">
      <c r="A6" s="6">
        <v>42401</v>
      </c>
      <c r="B6" s="5">
        <v>114.64999999999999</v>
      </c>
      <c r="F6">
        <f t="shared" si="0"/>
        <v>114.64999999999999</v>
      </c>
      <c r="G6" t="s">
        <v>35</v>
      </c>
      <c r="H6" t="s">
        <v>133</v>
      </c>
    </row>
    <row r="7" spans="1:17">
      <c r="A7" s="6">
        <v>42430</v>
      </c>
      <c r="B7" s="5">
        <v>112.98645161290324</v>
      </c>
      <c r="F7">
        <f t="shared" si="0"/>
        <v>112.98645161290324</v>
      </c>
      <c r="G7" t="s">
        <v>35</v>
      </c>
      <c r="H7" t="s">
        <v>133</v>
      </c>
    </row>
    <row r="8" spans="1:17">
      <c r="A8" s="6">
        <v>42491</v>
      </c>
      <c r="B8" s="5">
        <v>108.8493548387097</v>
      </c>
      <c r="F8">
        <f t="shared" si="0"/>
        <v>108.8493548387097</v>
      </c>
      <c r="G8" t="s">
        <v>35</v>
      </c>
      <c r="H8" t="s">
        <v>133</v>
      </c>
    </row>
    <row r="9" spans="1:17">
      <c r="A9" s="6"/>
      <c r="B9" s="5"/>
    </row>
    <row r="10" spans="1:17">
      <c r="A10" s="6">
        <v>42522</v>
      </c>
      <c r="B10" s="5">
        <v>105.34443333333333</v>
      </c>
      <c r="F10">
        <f t="shared" si="0"/>
        <v>105.34443333333333</v>
      </c>
      <c r="G10" t="s">
        <v>35</v>
      </c>
      <c r="H10" t="s">
        <v>133</v>
      </c>
    </row>
    <row r="11" spans="1:17">
      <c r="A11" s="6">
        <v>42552</v>
      </c>
      <c r="B11" s="5">
        <v>103.8151935483871</v>
      </c>
      <c r="F11">
        <f t="shared" si="0"/>
        <v>103.8151935483871</v>
      </c>
      <c r="G11" t="s">
        <v>35</v>
      </c>
      <c r="H11" t="s">
        <v>133</v>
      </c>
    </row>
    <row r="12" spans="1:17">
      <c r="A12" s="6">
        <v>42583</v>
      </c>
      <c r="B12" s="5">
        <v>101.27990322580645</v>
      </c>
      <c r="F12">
        <f t="shared" si="0"/>
        <v>101.27990322580645</v>
      </c>
      <c r="G12" t="s">
        <v>35</v>
      </c>
      <c r="H12" t="s">
        <v>133</v>
      </c>
    </row>
    <row r="13" spans="1:17">
      <c r="A13" s="6">
        <v>42614</v>
      </c>
      <c r="B13" s="5">
        <v>102.05423333333331</v>
      </c>
      <c r="F13">
        <f t="shared" si="0"/>
        <v>102.05423333333331</v>
      </c>
      <c r="G13" t="s">
        <v>35</v>
      </c>
      <c r="H13" t="s">
        <v>133</v>
      </c>
    </row>
    <row r="14" spans="1:17">
      <c r="A14" s="6">
        <v>42644</v>
      </c>
      <c r="B14" s="5">
        <v>103.66248387096773</v>
      </c>
      <c r="F14">
        <f t="shared" si="0"/>
        <v>103.66248387096773</v>
      </c>
      <c r="G14" t="s">
        <v>35</v>
      </c>
      <c r="H14" t="s">
        <v>133</v>
      </c>
    </row>
    <row r="15" spans="1:17">
      <c r="A15" s="6">
        <v>42675</v>
      </c>
      <c r="B15" s="5">
        <v>108.33879999999999</v>
      </c>
      <c r="F15">
        <f t="shared" si="0"/>
        <v>108.33879999999999</v>
      </c>
      <c r="G15" t="s">
        <v>35</v>
      </c>
      <c r="H15" t="s">
        <v>133</v>
      </c>
    </row>
    <row r="16" spans="1:17">
      <c r="A16" s="6">
        <v>42705</v>
      </c>
      <c r="B16" s="5">
        <v>116.08109677419353</v>
      </c>
      <c r="F16">
        <f t="shared" si="0"/>
        <v>116.08109677419353</v>
      </c>
      <c r="G16" t="s">
        <v>35</v>
      </c>
      <c r="H16" t="s">
        <v>133</v>
      </c>
    </row>
    <row r="17" spans="1:8">
      <c r="A17" s="6">
        <v>42736</v>
      </c>
      <c r="B17" s="7">
        <v>115.15183870967743</v>
      </c>
      <c r="F17">
        <f t="shared" si="0"/>
        <v>115.15183870967743</v>
      </c>
      <c r="G17" t="s">
        <v>35</v>
      </c>
      <c r="H17" t="s">
        <v>134</v>
      </c>
    </row>
    <row r="18" spans="1:8">
      <c r="A18" s="6">
        <v>42767</v>
      </c>
      <c r="B18" s="7">
        <v>112.91917857142859</v>
      </c>
      <c r="F18">
        <f t="shared" si="0"/>
        <v>112.91917857142859</v>
      </c>
      <c r="G18" t="s">
        <v>35</v>
      </c>
      <c r="H18" t="s">
        <v>134</v>
      </c>
    </row>
    <row r="19" spans="1:8">
      <c r="A19" s="6">
        <v>42795</v>
      </c>
      <c r="B19" s="7">
        <v>113.027475</v>
      </c>
      <c r="F19">
        <f t="shared" si="0"/>
        <v>113.027475</v>
      </c>
      <c r="G19" t="s">
        <v>35</v>
      </c>
      <c r="H19" t="s">
        <v>134</v>
      </c>
    </row>
    <row r="20" spans="1:8">
      <c r="A20" s="6">
        <v>42826</v>
      </c>
      <c r="B20" s="7">
        <v>110.17842633333333</v>
      </c>
      <c r="F20">
        <f t="shared" si="0"/>
        <v>110.17842633333333</v>
      </c>
      <c r="G20" t="s">
        <v>35</v>
      </c>
      <c r="H20" t="s">
        <v>134</v>
      </c>
    </row>
    <row r="21" spans="1:8">
      <c r="A21" s="6">
        <v>42856</v>
      </c>
      <c r="B21" s="7">
        <v>112.20565032258067</v>
      </c>
      <c r="F21">
        <f t="shared" si="0"/>
        <v>112.20565032258067</v>
      </c>
      <c r="G21" t="s">
        <v>35</v>
      </c>
      <c r="H21" t="s">
        <v>134</v>
      </c>
    </row>
    <row r="22" spans="1:8">
      <c r="A22" s="6">
        <v>42887</v>
      </c>
      <c r="B22" s="7">
        <v>110.857084</v>
      </c>
      <c r="F22">
        <f t="shared" si="0"/>
        <v>110.857084</v>
      </c>
      <c r="G22" t="s">
        <v>35</v>
      </c>
      <c r="H22" t="s">
        <v>134</v>
      </c>
    </row>
    <row r="23" spans="1:8">
      <c r="A23" s="6">
        <v>42917</v>
      </c>
      <c r="B23" s="7">
        <v>112.324893</v>
      </c>
      <c r="F23">
        <f t="shared" si="0"/>
        <v>112.324893</v>
      </c>
      <c r="G23" t="s">
        <v>35</v>
      </c>
      <c r="H23" t="s">
        <v>134</v>
      </c>
    </row>
    <row r="24" spans="1:8">
      <c r="A24" s="6">
        <v>42948</v>
      </c>
      <c r="B24" s="7">
        <v>109.78416900000001</v>
      </c>
      <c r="F24">
        <f t="shared" si="0"/>
        <v>109.78416900000001</v>
      </c>
      <c r="G24" t="s">
        <v>35</v>
      </c>
      <c r="H24" t="s">
        <v>134</v>
      </c>
    </row>
    <row r="25" spans="1:8">
      <c r="A25" s="6">
        <v>42979</v>
      </c>
      <c r="B25">
        <v>110.67592</v>
      </c>
      <c r="C25" s="8">
        <v>109.763724</v>
      </c>
      <c r="D25" s="8"/>
      <c r="E25" s="8"/>
      <c r="F25">
        <f t="shared" si="0"/>
        <v>110.67592</v>
      </c>
      <c r="G25" t="s">
        <v>35</v>
      </c>
      <c r="H25" t="s">
        <v>134</v>
      </c>
    </row>
    <row r="26" spans="1:8">
      <c r="A26" s="6">
        <v>43009</v>
      </c>
      <c r="B26" s="7">
        <v>112.922203</v>
      </c>
      <c r="C26" s="9">
        <v>112.645656</v>
      </c>
      <c r="D26" s="9"/>
      <c r="E26" s="9"/>
      <c r="F26">
        <f t="shared" si="0"/>
        <v>112.922203</v>
      </c>
      <c r="G26" t="s">
        <v>35</v>
      </c>
      <c r="H26" t="s">
        <v>134</v>
      </c>
    </row>
    <row r="27" spans="1:8">
      <c r="A27" s="6">
        <v>43040</v>
      </c>
      <c r="B27">
        <v>112.81841900000001</v>
      </c>
      <c r="E27" s="10"/>
      <c r="F27">
        <f t="shared" si="0"/>
        <v>112.81841900000001</v>
      </c>
      <c r="G27" t="s">
        <v>35</v>
      </c>
      <c r="H27" t="s">
        <v>134</v>
      </c>
    </row>
    <row r="28" spans="1:8">
      <c r="A28" s="6">
        <v>43070</v>
      </c>
      <c r="B28">
        <v>112.90627000000001</v>
      </c>
      <c r="C28">
        <v>112.921333</v>
      </c>
      <c r="D28" s="14">
        <v>43096</v>
      </c>
      <c r="E28" s="10"/>
      <c r="F28">
        <f t="shared" si="0"/>
        <v>112.90627000000001</v>
      </c>
      <c r="G28" t="s">
        <v>35</v>
      </c>
    </row>
    <row r="29" spans="1:8">
      <c r="A29" s="6">
        <v>43101</v>
      </c>
      <c r="B29">
        <v>110.982006</v>
      </c>
      <c r="C29">
        <v>112.27795399999999</v>
      </c>
      <c r="D29" s="13">
        <v>43115</v>
      </c>
      <c r="E29" s="10"/>
      <c r="F29">
        <f t="shared" si="0"/>
        <v>110.982006</v>
      </c>
      <c r="G29" t="s">
        <v>35</v>
      </c>
    </row>
    <row r="30" spans="1:8">
      <c r="A30" s="6">
        <v>43132</v>
      </c>
      <c r="B30">
        <v>107.945059</v>
      </c>
      <c r="C30">
        <v>109.430019</v>
      </c>
      <c r="D30" s="14">
        <v>43143</v>
      </c>
      <c r="E30" s="10"/>
      <c r="F30">
        <f t="shared" si="0"/>
        <v>107.945059</v>
      </c>
      <c r="G30" t="s">
        <v>35</v>
      </c>
    </row>
    <row r="31" spans="1:8">
      <c r="A31" s="6">
        <v>43160</v>
      </c>
      <c r="B31">
        <v>106.00852</v>
      </c>
      <c r="C31">
        <v>106.015888</v>
      </c>
      <c r="D31" s="14">
        <v>43184</v>
      </c>
      <c r="E31" s="10">
        <f>AVERAGE(F28:F30)</f>
        <v>110.61111166666667</v>
      </c>
      <c r="F31">
        <f t="shared" si="0"/>
        <v>106.00852</v>
      </c>
      <c r="G31" t="s">
        <v>35</v>
      </c>
    </row>
    <row r="32" spans="1:8">
      <c r="A32" s="6">
        <v>43191</v>
      </c>
      <c r="B32">
        <v>107.58726900000001</v>
      </c>
      <c r="C32">
        <v>106.285629</v>
      </c>
      <c r="D32" s="14">
        <v>43192</v>
      </c>
      <c r="E32" s="10">
        <f>Summary!$D$5</f>
        <v>107.29976410989013</v>
      </c>
      <c r="F32">
        <f t="shared" si="0"/>
        <v>107.58726900000001</v>
      </c>
      <c r="G32" t="s">
        <v>35</v>
      </c>
    </row>
    <row r="33" spans="1:8">
      <c r="A33" s="18">
        <v>43221</v>
      </c>
      <c r="B33" s="15"/>
      <c r="C33" s="15">
        <v>109.32449</v>
      </c>
      <c r="D33" s="19">
        <v>43229</v>
      </c>
      <c r="E33" s="17">
        <f>Summary!$D$5</f>
        <v>107.29976410989013</v>
      </c>
      <c r="F33" s="15">
        <f t="shared" si="0"/>
        <v>109.32449</v>
      </c>
      <c r="G33" s="15" t="s">
        <v>87</v>
      </c>
      <c r="H33" s="15"/>
    </row>
    <row r="34" spans="1:8">
      <c r="A34" s="18">
        <v>43252</v>
      </c>
      <c r="B34" s="15"/>
      <c r="C34" s="15"/>
      <c r="D34" s="15"/>
      <c r="E34" s="17">
        <f>Summary!$D$5</f>
        <v>107.29976410989013</v>
      </c>
      <c r="F34" s="15">
        <f t="shared" si="0"/>
        <v>107.29976410989013</v>
      </c>
      <c r="G34" s="15" t="s">
        <v>87</v>
      </c>
      <c r="H34" s="15"/>
    </row>
    <row r="35" spans="1:8">
      <c r="A35" s="18">
        <v>43282</v>
      </c>
      <c r="B35" s="15"/>
      <c r="C35" s="15"/>
      <c r="D35" s="15"/>
      <c r="E35" s="17">
        <f>Summary!$D$5</f>
        <v>107.29976410989013</v>
      </c>
      <c r="F35" s="15">
        <f t="shared" ref="F35:F64" si="1">IF(B35=0,IF(C35=0,E35,C35),B35)</f>
        <v>107.29976410989013</v>
      </c>
      <c r="G35" s="15" t="s">
        <v>87</v>
      </c>
      <c r="H35" s="15"/>
    </row>
    <row r="36" spans="1:8">
      <c r="A36" s="18">
        <v>43313</v>
      </c>
      <c r="B36" s="15"/>
      <c r="C36" s="15"/>
      <c r="D36" s="15"/>
      <c r="E36" s="17">
        <f>Summary!$D$5</f>
        <v>107.29976410989013</v>
      </c>
      <c r="F36" s="15">
        <f t="shared" si="1"/>
        <v>107.29976410989013</v>
      </c>
      <c r="G36" s="15" t="s">
        <v>87</v>
      </c>
      <c r="H36" s="15"/>
    </row>
    <row r="37" spans="1:8">
      <c r="A37" s="18">
        <v>43344</v>
      </c>
      <c r="B37" s="15"/>
      <c r="C37" s="15"/>
      <c r="D37" s="15"/>
      <c r="E37" s="17">
        <f>Summary!$D$5</f>
        <v>107.29976410989013</v>
      </c>
      <c r="F37" s="15">
        <f t="shared" si="1"/>
        <v>107.29976410989013</v>
      </c>
      <c r="G37" s="15" t="s">
        <v>87</v>
      </c>
      <c r="H37" s="15"/>
    </row>
    <row r="38" spans="1:8">
      <c r="A38" s="18">
        <v>43374</v>
      </c>
      <c r="B38" s="15"/>
      <c r="C38" s="15"/>
      <c r="D38" s="15"/>
      <c r="E38" s="17">
        <f>Summary!$D$5</f>
        <v>107.29976410989013</v>
      </c>
      <c r="F38" s="15">
        <f t="shared" si="1"/>
        <v>107.29976410989013</v>
      </c>
      <c r="G38" s="15" t="s">
        <v>87</v>
      </c>
      <c r="H38" s="15"/>
    </row>
    <row r="39" spans="1:8">
      <c r="A39" s="18">
        <v>43405</v>
      </c>
      <c r="B39" s="15"/>
      <c r="C39" s="15"/>
      <c r="D39" s="15"/>
      <c r="E39" s="17">
        <f>Summary!$D$5</f>
        <v>107.29976410989013</v>
      </c>
      <c r="F39" s="15">
        <f t="shared" si="1"/>
        <v>107.29976410989013</v>
      </c>
      <c r="G39" s="15" t="s">
        <v>87</v>
      </c>
      <c r="H39" s="15"/>
    </row>
    <row r="40" spans="1:8">
      <c r="A40" s="18">
        <v>43435</v>
      </c>
      <c r="B40" s="15"/>
      <c r="C40" s="15"/>
      <c r="D40" s="15"/>
      <c r="E40" s="17">
        <f>Summary!$D$5</f>
        <v>107.29976410989013</v>
      </c>
      <c r="F40" s="15">
        <f t="shared" si="1"/>
        <v>107.29976410989013</v>
      </c>
      <c r="G40" s="15" t="s">
        <v>87</v>
      </c>
      <c r="H40" s="15"/>
    </row>
    <row r="41" spans="1:8">
      <c r="A41" s="18">
        <v>43466</v>
      </c>
      <c r="B41" s="15"/>
      <c r="C41" s="15"/>
      <c r="D41" s="15"/>
      <c r="E41" s="17">
        <f>Summary!$D$5</f>
        <v>107.29976410989013</v>
      </c>
      <c r="F41" s="15">
        <f t="shared" si="1"/>
        <v>107.29976410989013</v>
      </c>
      <c r="G41" s="15" t="s">
        <v>87</v>
      </c>
      <c r="H41" s="15"/>
    </row>
    <row r="42" spans="1:8">
      <c r="A42" s="18">
        <v>43497</v>
      </c>
      <c r="B42" s="15"/>
      <c r="C42" s="15"/>
      <c r="D42" s="15"/>
      <c r="E42" s="17">
        <f>Summary!$D$5</f>
        <v>107.29976410989013</v>
      </c>
      <c r="F42" s="15">
        <f t="shared" si="1"/>
        <v>107.29976410989013</v>
      </c>
      <c r="G42" s="15" t="s">
        <v>87</v>
      </c>
      <c r="H42" s="15"/>
    </row>
    <row r="43" spans="1:8">
      <c r="A43" s="18">
        <v>43525</v>
      </c>
      <c r="B43" s="15"/>
      <c r="C43" s="15"/>
      <c r="D43" s="15"/>
      <c r="E43" s="17">
        <f>Summary!$D$5</f>
        <v>107.29976410989013</v>
      </c>
      <c r="F43" s="15">
        <f t="shared" si="1"/>
        <v>107.29976410989013</v>
      </c>
      <c r="G43" s="15" t="s">
        <v>87</v>
      </c>
      <c r="H43" s="15"/>
    </row>
    <row r="44" spans="1:8">
      <c r="A44" s="18">
        <v>43556</v>
      </c>
      <c r="B44" s="15"/>
      <c r="C44" s="15"/>
      <c r="D44" s="15"/>
      <c r="E44" s="17">
        <f>Summary!$D$5</f>
        <v>107.29976410989013</v>
      </c>
      <c r="F44" s="15">
        <f t="shared" si="1"/>
        <v>107.29976410989013</v>
      </c>
      <c r="G44" s="15" t="s">
        <v>87</v>
      </c>
      <c r="H44" s="15"/>
    </row>
    <row r="45" spans="1:8">
      <c r="A45" s="18">
        <v>43586</v>
      </c>
      <c r="B45" s="15"/>
      <c r="C45" s="15"/>
      <c r="D45" s="15"/>
      <c r="E45" s="17">
        <f>Summary!$D$5</f>
        <v>107.29976410989013</v>
      </c>
      <c r="F45" s="15">
        <f t="shared" si="1"/>
        <v>107.29976410989013</v>
      </c>
      <c r="G45" s="15" t="s">
        <v>87</v>
      </c>
      <c r="H45" s="15"/>
    </row>
    <row r="46" spans="1:8">
      <c r="A46" s="18">
        <v>43617</v>
      </c>
      <c r="B46" s="15"/>
      <c r="C46" s="15"/>
      <c r="D46" s="15"/>
      <c r="E46" s="17">
        <f>Summary!$D$5</f>
        <v>107.29976410989013</v>
      </c>
      <c r="F46" s="15">
        <f t="shared" si="1"/>
        <v>107.29976410989013</v>
      </c>
      <c r="G46" s="15" t="s">
        <v>87</v>
      </c>
      <c r="H46" s="15"/>
    </row>
    <row r="47" spans="1:8">
      <c r="A47" s="18">
        <v>43647</v>
      </c>
      <c r="B47" s="15"/>
      <c r="C47" s="15"/>
      <c r="D47" s="15"/>
      <c r="E47" s="17">
        <f>Summary!$D$5</f>
        <v>107.29976410989013</v>
      </c>
      <c r="F47" s="15">
        <f t="shared" si="1"/>
        <v>107.29976410989013</v>
      </c>
      <c r="G47" s="15" t="s">
        <v>87</v>
      </c>
      <c r="H47" s="15"/>
    </row>
    <row r="48" spans="1:8">
      <c r="A48" s="18">
        <v>43678</v>
      </c>
      <c r="B48" s="15"/>
      <c r="C48" s="15"/>
      <c r="D48" s="15"/>
      <c r="E48" s="17">
        <f>Summary!$D$5</f>
        <v>107.29976410989013</v>
      </c>
      <c r="F48" s="15">
        <f t="shared" si="1"/>
        <v>107.29976410989013</v>
      </c>
      <c r="G48" s="15" t="s">
        <v>87</v>
      </c>
      <c r="H48" s="15"/>
    </row>
    <row r="49" spans="1:8">
      <c r="A49" s="18">
        <v>43709</v>
      </c>
      <c r="B49" s="15"/>
      <c r="C49" s="15"/>
      <c r="D49" s="15"/>
      <c r="E49" s="17">
        <f>Summary!$D$5</f>
        <v>107.29976410989013</v>
      </c>
      <c r="F49" s="15">
        <f t="shared" si="1"/>
        <v>107.29976410989013</v>
      </c>
      <c r="G49" s="15" t="s">
        <v>87</v>
      </c>
      <c r="H49" s="15"/>
    </row>
    <row r="50" spans="1:8">
      <c r="A50" s="18">
        <v>43739</v>
      </c>
      <c r="B50" s="15"/>
      <c r="C50" s="15"/>
      <c r="D50" s="15"/>
      <c r="E50" s="17">
        <f>Summary!$D$5</f>
        <v>107.29976410989013</v>
      </c>
      <c r="F50" s="15">
        <f t="shared" si="1"/>
        <v>107.29976410989013</v>
      </c>
      <c r="G50" s="15" t="s">
        <v>87</v>
      </c>
      <c r="H50" s="15"/>
    </row>
    <row r="51" spans="1:8">
      <c r="A51" s="18">
        <v>43770</v>
      </c>
      <c r="B51" s="15"/>
      <c r="C51" s="15"/>
      <c r="D51" s="15"/>
      <c r="E51" s="17">
        <f>Summary!$D$5</f>
        <v>107.29976410989013</v>
      </c>
      <c r="F51" s="15">
        <f t="shared" si="1"/>
        <v>107.29976410989013</v>
      </c>
      <c r="G51" s="15" t="s">
        <v>87</v>
      </c>
      <c r="H51" s="15"/>
    </row>
    <row r="52" spans="1:8">
      <c r="A52" s="18">
        <v>43800</v>
      </c>
      <c r="B52" s="15"/>
      <c r="C52" s="15"/>
      <c r="D52" s="15"/>
      <c r="E52" s="17">
        <f>Summary!$D$5</f>
        <v>107.29976410989013</v>
      </c>
      <c r="F52" s="15">
        <f t="shared" si="1"/>
        <v>107.29976410989013</v>
      </c>
      <c r="G52" s="15" t="s">
        <v>87</v>
      </c>
      <c r="H52" s="15"/>
    </row>
    <row r="53" spans="1:8">
      <c r="A53" s="18">
        <v>43831</v>
      </c>
      <c r="B53" s="15"/>
      <c r="C53" s="15"/>
      <c r="D53" s="15"/>
      <c r="E53" s="17">
        <f>Summary!$D$5</f>
        <v>107.29976410989013</v>
      </c>
      <c r="F53" s="15">
        <f t="shared" si="1"/>
        <v>107.29976410989013</v>
      </c>
      <c r="G53" s="15" t="s">
        <v>87</v>
      </c>
      <c r="H53" s="15"/>
    </row>
    <row r="54" spans="1:8">
      <c r="A54" s="18">
        <v>43862</v>
      </c>
      <c r="B54" s="15"/>
      <c r="C54" s="15"/>
      <c r="D54" s="15"/>
      <c r="E54" s="17">
        <f>Summary!$D$5</f>
        <v>107.29976410989013</v>
      </c>
      <c r="F54" s="15">
        <f t="shared" si="1"/>
        <v>107.29976410989013</v>
      </c>
      <c r="G54" s="15" t="s">
        <v>87</v>
      </c>
      <c r="H54" s="15"/>
    </row>
    <row r="55" spans="1:8">
      <c r="A55" s="18">
        <v>43891</v>
      </c>
      <c r="B55" s="15"/>
      <c r="C55" s="15"/>
      <c r="D55" s="15"/>
      <c r="E55" s="17">
        <f>Summary!$D$5</f>
        <v>107.29976410989013</v>
      </c>
      <c r="F55" s="15">
        <f t="shared" si="1"/>
        <v>107.29976410989013</v>
      </c>
      <c r="G55" s="15" t="s">
        <v>87</v>
      </c>
      <c r="H55" s="15"/>
    </row>
    <row r="56" spans="1:8">
      <c r="A56" s="18">
        <v>43922</v>
      </c>
      <c r="B56" s="15"/>
      <c r="C56" s="15"/>
      <c r="D56" s="15"/>
      <c r="E56" s="17">
        <f>Summary!$D$5</f>
        <v>107.29976410989013</v>
      </c>
      <c r="F56" s="15">
        <f t="shared" si="1"/>
        <v>107.29976410989013</v>
      </c>
      <c r="G56" s="15" t="s">
        <v>87</v>
      </c>
      <c r="H56" s="15"/>
    </row>
    <row r="57" spans="1:8">
      <c r="A57" s="18">
        <v>43952</v>
      </c>
      <c r="B57" s="15"/>
      <c r="C57" s="15"/>
      <c r="D57" s="15"/>
      <c r="E57" s="17">
        <f>Summary!$D$5</f>
        <v>107.29976410989013</v>
      </c>
      <c r="F57" s="15">
        <f t="shared" si="1"/>
        <v>107.29976410989013</v>
      </c>
      <c r="G57" s="15" t="s">
        <v>87</v>
      </c>
      <c r="H57" s="15"/>
    </row>
    <row r="58" spans="1:8">
      <c r="A58" s="18">
        <v>43983</v>
      </c>
      <c r="B58" s="15"/>
      <c r="C58" s="15"/>
      <c r="D58" s="15"/>
      <c r="E58" s="17">
        <f>Summary!$D$5</f>
        <v>107.29976410989013</v>
      </c>
      <c r="F58" s="15">
        <f t="shared" si="1"/>
        <v>107.29976410989013</v>
      </c>
      <c r="G58" s="15" t="s">
        <v>87</v>
      </c>
      <c r="H58" s="15"/>
    </row>
    <row r="59" spans="1:8">
      <c r="A59" s="18">
        <v>44013</v>
      </c>
      <c r="B59" s="15"/>
      <c r="C59" s="15"/>
      <c r="D59" s="15"/>
      <c r="E59" s="17">
        <f>Summary!$D$5</f>
        <v>107.29976410989013</v>
      </c>
      <c r="F59" s="15">
        <f t="shared" si="1"/>
        <v>107.29976410989013</v>
      </c>
      <c r="G59" s="15" t="s">
        <v>87</v>
      </c>
      <c r="H59" s="15"/>
    </row>
    <row r="60" spans="1:8">
      <c r="A60" s="18">
        <v>44044</v>
      </c>
      <c r="B60" s="15"/>
      <c r="C60" s="15"/>
      <c r="D60" s="15"/>
      <c r="E60" s="17">
        <f>Summary!$D$5</f>
        <v>107.29976410989013</v>
      </c>
      <c r="F60" s="15">
        <f t="shared" si="1"/>
        <v>107.29976410989013</v>
      </c>
      <c r="G60" s="15" t="s">
        <v>87</v>
      </c>
      <c r="H60" s="15"/>
    </row>
    <row r="61" spans="1:8">
      <c r="A61" s="18">
        <v>44075</v>
      </c>
      <c r="B61" s="15"/>
      <c r="C61" s="15"/>
      <c r="D61" s="15"/>
      <c r="E61" s="17">
        <f>Summary!$D$5</f>
        <v>107.29976410989013</v>
      </c>
      <c r="F61" s="15">
        <f t="shared" si="1"/>
        <v>107.29976410989013</v>
      </c>
      <c r="G61" s="15" t="s">
        <v>87</v>
      </c>
      <c r="H61" s="15"/>
    </row>
    <row r="62" spans="1:8">
      <c r="A62" s="18">
        <v>44105</v>
      </c>
      <c r="B62" s="15"/>
      <c r="C62" s="15"/>
      <c r="D62" s="15"/>
      <c r="E62" s="17">
        <f>Summary!$D$5</f>
        <v>107.29976410989013</v>
      </c>
      <c r="F62" s="15">
        <f t="shared" si="1"/>
        <v>107.29976410989013</v>
      </c>
      <c r="G62" s="15" t="s">
        <v>87</v>
      </c>
      <c r="H62" s="15"/>
    </row>
    <row r="63" spans="1:8">
      <c r="A63" s="18">
        <v>44136</v>
      </c>
      <c r="B63" s="15"/>
      <c r="C63" s="15"/>
      <c r="D63" s="15"/>
      <c r="E63" s="17">
        <f>Summary!$D$5</f>
        <v>107.29976410989013</v>
      </c>
      <c r="F63" s="15">
        <f t="shared" si="1"/>
        <v>107.29976410989013</v>
      </c>
      <c r="G63" s="15" t="s">
        <v>87</v>
      </c>
      <c r="H63" s="15"/>
    </row>
    <row r="64" spans="1:8">
      <c r="A64" s="18">
        <v>44166</v>
      </c>
      <c r="B64" s="15"/>
      <c r="C64" s="15"/>
      <c r="D64" s="15"/>
      <c r="E64" s="17">
        <f>Summary!$D$5</f>
        <v>107.29976410989013</v>
      </c>
      <c r="F64" s="15">
        <f t="shared" si="1"/>
        <v>107.29976410989013</v>
      </c>
      <c r="G64" s="15" t="s">
        <v>87</v>
      </c>
      <c r="H64" s="15"/>
    </row>
    <row r="551" spans="6:7">
      <c r="F551" s="30"/>
    </row>
    <row r="552" spans="6:7">
      <c r="F552" s="32"/>
      <c r="G552" s="31"/>
    </row>
    <row r="553" spans="6:7">
      <c r="F553" s="32"/>
      <c r="G553" s="31"/>
    </row>
    <row r="554" spans="6:7">
      <c r="F554" s="32"/>
      <c r="G554" s="31"/>
    </row>
    <row r="555" spans="6:7">
      <c r="F555" s="32"/>
      <c r="G555" s="31"/>
    </row>
    <row r="556" spans="6:7">
      <c r="F556" s="32"/>
      <c r="G556" s="31"/>
    </row>
    <row r="557" spans="6:7">
      <c r="F557" s="32"/>
      <c r="G557" s="31"/>
    </row>
    <row r="558" spans="6:7">
      <c r="F558" s="32"/>
      <c r="G558" s="31"/>
    </row>
    <row r="559" spans="6:7">
      <c r="F559" s="32"/>
      <c r="G559" s="31"/>
    </row>
    <row r="560" spans="6:7">
      <c r="F560" s="32"/>
      <c r="G560" s="31"/>
    </row>
    <row r="561" spans="6:7">
      <c r="F561" s="32"/>
      <c r="G561" s="31"/>
    </row>
    <row r="562" spans="6:7">
      <c r="F562" s="32"/>
      <c r="G562" s="31"/>
    </row>
    <row r="563" spans="6:7">
      <c r="F563" s="32"/>
      <c r="G563" s="31"/>
    </row>
    <row r="564" spans="6:7">
      <c r="F564" s="32"/>
      <c r="G564" s="31"/>
    </row>
    <row r="565" spans="6:7">
      <c r="F565" s="32"/>
      <c r="G565" s="31"/>
    </row>
    <row r="566" spans="6:7">
      <c r="F566" s="32"/>
      <c r="G566" s="31"/>
    </row>
    <row r="567" spans="6:7">
      <c r="F567" s="32"/>
      <c r="G567" s="31"/>
    </row>
    <row r="568" spans="6:7">
      <c r="F568" s="32"/>
      <c r="G568" s="31"/>
    </row>
    <row r="569" spans="6:7">
      <c r="F569" s="32"/>
      <c r="G569" s="31"/>
    </row>
    <row r="570" spans="6:7">
      <c r="F570" s="32"/>
      <c r="G570" s="31"/>
    </row>
    <row r="571" spans="6:7">
      <c r="F571" s="32"/>
      <c r="G571" s="31"/>
    </row>
    <row r="572" spans="6:7">
      <c r="F572" s="32"/>
      <c r="G572" s="31"/>
    </row>
    <row r="573" spans="6:7">
      <c r="F573" s="32"/>
      <c r="G573" s="31"/>
    </row>
    <row r="574" spans="6:7">
      <c r="F574" s="32"/>
      <c r="G574" s="31"/>
    </row>
    <row r="575" spans="6:7">
      <c r="F575" s="32"/>
      <c r="G575" s="31"/>
    </row>
    <row r="576" spans="6:7">
      <c r="F576" s="32"/>
      <c r="G576" s="31"/>
    </row>
    <row r="577" spans="6:7">
      <c r="F577" s="32"/>
      <c r="G577" s="31"/>
    </row>
    <row r="578" spans="6:7">
      <c r="F578" s="32"/>
      <c r="G578" s="31"/>
    </row>
    <row r="579" spans="6:7">
      <c r="F579" s="32"/>
      <c r="G579" s="31"/>
    </row>
    <row r="580" spans="6:7">
      <c r="F580" s="32"/>
      <c r="G580" s="31"/>
    </row>
    <row r="581" spans="6:7">
      <c r="F581" s="32"/>
      <c r="G581" s="31"/>
    </row>
  </sheetData>
  <sortState xmlns:xlrd2="http://schemas.microsoft.com/office/spreadsheetml/2017/richdata2" ref="F583:F602">
    <sortCondition ref="F550"/>
  </sortState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 tint="0.499984740745262"/>
  </sheetPr>
  <dimension ref="A1:M1875"/>
  <sheetViews>
    <sheetView showGridLines="0" workbookViewId="0">
      <pane xSplit="1" ySplit="2" topLeftCell="B1006" activePane="bottomRight" state="frozen"/>
      <selection pane="bottomRight" activeCell="G1018" sqref="G1018"/>
      <selection pane="bottomLeft" activeCell="A3" sqref="A3"/>
      <selection pane="topRight" activeCell="B1" sqref="B1"/>
    </sheetView>
  </sheetViews>
  <sheetFormatPr defaultRowHeight="15"/>
  <cols>
    <col min="1" max="1" width="10" style="21" customWidth="1"/>
    <col min="2" max="2" width="9.28515625" style="21" customWidth="1"/>
    <col min="3" max="3" width="7.28515625" customWidth="1"/>
    <col min="4" max="4" width="10.85546875" style="10" customWidth="1"/>
    <col min="5" max="5" width="19.140625" customWidth="1"/>
    <col min="7" max="7" width="11.5703125" bestFit="1" customWidth="1"/>
    <col min="8" max="8" width="9.5703125" style="26" bestFit="1" customWidth="1"/>
    <col min="9" max="9" width="10.5703125" style="26" bestFit="1" customWidth="1"/>
    <col min="12" max="12" width="21.42578125" customWidth="1"/>
  </cols>
  <sheetData>
    <row r="1" spans="1:8">
      <c r="A1" s="138" t="s">
        <v>135</v>
      </c>
      <c r="B1" s="139"/>
      <c r="C1" s="139"/>
      <c r="D1" s="139"/>
      <c r="E1" s="139"/>
    </row>
    <row r="2" spans="1:8">
      <c r="A2" s="12" t="s">
        <v>0</v>
      </c>
      <c r="B2" t="s">
        <v>110</v>
      </c>
      <c r="C2" t="s">
        <v>64</v>
      </c>
      <c r="D2" s="41" t="s">
        <v>136</v>
      </c>
      <c r="E2" s="12" t="s">
        <v>118</v>
      </c>
      <c r="G2" t="s">
        <v>137</v>
      </c>
      <c r="H2" s="42" t="s">
        <v>138</v>
      </c>
    </row>
    <row r="3" spans="1:8">
      <c r="A3" s="12">
        <v>42675</v>
      </c>
      <c r="B3">
        <f>MONTH(DailyFXHistoricals[[#This Row],[Date]])</f>
        <v>11</v>
      </c>
      <c r="C3">
        <f>YEAR(DailyFXHistoricals[[#This Row],[Date]])</f>
        <v>2016</v>
      </c>
      <c r="D3" s="29">
        <v>104.69799999999999</v>
      </c>
      <c r="E3" s="12" t="s">
        <v>35</v>
      </c>
    </row>
    <row r="4" spans="1:8">
      <c r="A4" s="12">
        <v>42676</v>
      </c>
      <c r="B4">
        <f>MONTH(DailyFXHistoricals[[#This Row],[Date]])</f>
        <v>11</v>
      </c>
      <c r="C4">
        <f>YEAR(DailyFXHistoricals[[#This Row],[Date]])</f>
        <v>2016</v>
      </c>
      <c r="D4" s="29">
        <v>103.60299999999999</v>
      </c>
      <c r="E4" s="12" t="s">
        <v>35</v>
      </c>
    </row>
    <row r="5" spans="1:8">
      <c r="A5" s="12">
        <v>42677</v>
      </c>
      <c r="B5">
        <f>MONTH(DailyFXHistoricals[[#This Row],[Date]])</f>
        <v>11</v>
      </c>
      <c r="C5">
        <f>YEAR(DailyFXHistoricals[[#This Row],[Date]])</f>
        <v>2016</v>
      </c>
      <c r="D5" s="29">
        <v>103.038</v>
      </c>
      <c r="E5" s="12" t="s">
        <v>35</v>
      </c>
    </row>
    <row r="6" spans="1:8">
      <c r="A6" s="12">
        <v>42678</v>
      </c>
      <c r="B6">
        <f>MONTH(DailyFXHistoricals[[#This Row],[Date]])</f>
        <v>11</v>
      </c>
      <c r="C6">
        <f>YEAR(DailyFXHistoricals[[#This Row],[Date]])</f>
        <v>2016</v>
      </c>
      <c r="D6" s="29">
        <v>103.059</v>
      </c>
      <c r="E6" s="12" t="s">
        <v>35</v>
      </c>
    </row>
    <row r="7" spans="1:8">
      <c r="A7" s="12">
        <v>42679</v>
      </c>
      <c r="B7">
        <f>MONTH(DailyFXHistoricals[[#This Row],[Date]])</f>
        <v>11</v>
      </c>
      <c r="C7">
        <f>YEAR(DailyFXHistoricals[[#This Row],[Date]])</f>
        <v>2016</v>
      </c>
      <c r="D7" s="29">
        <v>103.126</v>
      </c>
      <c r="E7" s="12" t="s">
        <v>35</v>
      </c>
    </row>
    <row r="8" spans="1:8">
      <c r="A8" s="12">
        <v>42680</v>
      </c>
      <c r="B8">
        <f>MONTH(DailyFXHistoricals[[#This Row],[Date]])</f>
        <v>11</v>
      </c>
      <c r="C8">
        <f>YEAR(DailyFXHistoricals[[#This Row],[Date]])</f>
        <v>2016</v>
      </c>
      <c r="D8" s="29">
        <v>103.126</v>
      </c>
      <c r="E8" s="12" t="s">
        <v>35</v>
      </c>
    </row>
    <row r="9" spans="1:8">
      <c r="A9" s="12">
        <v>42681</v>
      </c>
      <c r="B9">
        <f>MONTH(DailyFXHistoricals[[#This Row],[Date]])</f>
        <v>11</v>
      </c>
      <c r="C9">
        <f>YEAR(DailyFXHistoricals[[#This Row],[Date]])</f>
        <v>2016</v>
      </c>
      <c r="D9" s="29">
        <v>104.31100000000001</v>
      </c>
      <c r="E9" s="12" t="s">
        <v>35</v>
      </c>
    </row>
    <row r="10" spans="1:8">
      <c r="A10" s="12">
        <v>42682</v>
      </c>
      <c r="B10">
        <f>MONTH(DailyFXHistoricals[[#This Row],[Date]])</f>
        <v>11</v>
      </c>
      <c r="C10">
        <f>YEAR(DailyFXHistoricals[[#This Row],[Date]])</f>
        <v>2016</v>
      </c>
      <c r="D10" s="29">
        <v>104.64400000000001</v>
      </c>
      <c r="E10" s="12" t="s">
        <v>35</v>
      </c>
    </row>
    <row r="11" spans="1:8">
      <c r="A11" s="12">
        <v>42683</v>
      </c>
      <c r="B11">
        <f>MONTH(DailyFXHistoricals[[#This Row],[Date]])</f>
        <v>11</v>
      </c>
      <c r="C11">
        <f>YEAR(DailyFXHistoricals[[#This Row],[Date]])</f>
        <v>2016</v>
      </c>
      <c r="D11" s="29">
        <v>103.93300000000001</v>
      </c>
      <c r="E11" s="12" t="s">
        <v>35</v>
      </c>
    </row>
    <row r="12" spans="1:8">
      <c r="A12" s="12">
        <v>42684</v>
      </c>
      <c r="B12">
        <f>MONTH(DailyFXHistoricals[[#This Row],[Date]])</f>
        <v>11</v>
      </c>
      <c r="C12">
        <f>YEAR(DailyFXHistoricals[[#This Row],[Date]])</f>
        <v>2016</v>
      </c>
      <c r="D12" s="29">
        <v>106.08799999999999</v>
      </c>
      <c r="E12" s="12" t="s">
        <v>35</v>
      </c>
    </row>
    <row r="13" spans="1:8">
      <c r="A13" s="12">
        <v>42685</v>
      </c>
      <c r="B13">
        <f>MONTH(DailyFXHistoricals[[#This Row],[Date]])</f>
        <v>11</v>
      </c>
      <c r="C13">
        <f>YEAR(DailyFXHistoricals[[#This Row],[Date]])</f>
        <v>2016</v>
      </c>
      <c r="D13" s="29">
        <v>106.587</v>
      </c>
      <c r="E13" s="12" t="s">
        <v>35</v>
      </c>
    </row>
    <row r="14" spans="1:8">
      <c r="A14" s="12">
        <v>42686</v>
      </c>
      <c r="B14">
        <f>MONTH(DailyFXHistoricals[[#This Row],[Date]])</f>
        <v>11</v>
      </c>
      <c r="C14">
        <f>YEAR(DailyFXHistoricals[[#This Row],[Date]])</f>
        <v>2016</v>
      </c>
      <c r="D14" s="29">
        <v>106.684</v>
      </c>
      <c r="E14" s="12" t="s">
        <v>35</v>
      </c>
    </row>
    <row r="15" spans="1:8">
      <c r="A15" s="12">
        <v>42687</v>
      </c>
      <c r="B15">
        <f>MONTH(DailyFXHistoricals[[#This Row],[Date]])</f>
        <v>11</v>
      </c>
      <c r="C15">
        <f>YEAR(DailyFXHistoricals[[#This Row],[Date]])</f>
        <v>2016</v>
      </c>
      <c r="D15" s="29">
        <v>106.68300000000001</v>
      </c>
      <c r="E15" s="12" t="s">
        <v>35</v>
      </c>
    </row>
    <row r="16" spans="1:8">
      <c r="A16" s="12">
        <v>42688</v>
      </c>
      <c r="B16">
        <f>MONTH(DailyFXHistoricals[[#This Row],[Date]])</f>
        <v>11</v>
      </c>
      <c r="C16">
        <f>YEAR(DailyFXHistoricals[[#This Row],[Date]])</f>
        <v>2016</v>
      </c>
      <c r="D16" s="29">
        <v>107.703</v>
      </c>
      <c r="E16" s="12" t="s">
        <v>35</v>
      </c>
    </row>
    <row r="17" spans="1:5">
      <c r="A17" s="12">
        <v>42689</v>
      </c>
      <c r="B17">
        <f>MONTH(DailyFXHistoricals[[#This Row],[Date]])</f>
        <v>11</v>
      </c>
      <c r="C17">
        <f>YEAR(DailyFXHistoricals[[#This Row],[Date]])</f>
        <v>2016</v>
      </c>
      <c r="D17" s="29">
        <v>108.416</v>
      </c>
      <c r="E17" s="12" t="s">
        <v>35</v>
      </c>
    </row>
    <row r="18" spans="1:5">
      <c r="A18" s="12">
        <v>42690</v>
      </c>
      <c r="B18">
        <f>MONTH(DailyFXHistoricals[[#This Row],[Date]])</f>
        <v>11</v>
      </c>
      <c r="C18">
        <f>YEAR(DailyFXHistoricals[[#This Row],[Date]])</f>
        <v>2016</v>
      </c>
      <c r="D18" s="29">
        <v>109.244</v>
      </c>
      <c r="E18" s="12" t="s">
        <v>35</v>
      </c>
    </row>
    <row r="19" spans="1:5">
      <c r="A19" s="12">
        <v>42691</v>
      </c>
      <c r="B19">
        <f>MONTH(DailyFXHistoricals[[#This Row],[Date]])</f>
        <v>11</v>
      </c>
      <c r="C19">
        <f>YEAR(DailyFXHistoricals[[#This Row],[Date]])</f>
        <v>2016</v>
      </c>
      <c r="D19" s="29">
        <v>109.221</v>
      </c>
      <c r="E19" s="12" t="s">
        <v>35</v>
      </c>
    </row>
    <row r="20" spans="1:5">
      <c r="A20" s="12">
        <v>42692</v>
      </c>
      <c r="B20">
        <f>MONTH(DailyFXHistoricals[[#This Row],[Date]])</f>
        <v>11</v>
      </c>
      <c r="C20">
        <f>YEAR(DailyFXHistoricals[[#This Row],[Date]])</f>
        <v>2016</v>
      </c>
      <c r="D20" s="29">
        <v>110.46899999999999</v>
      </c>
      <c r="E20" s="12" t="s">
        <v>35</v>
      </c>
    </row>
    <row r="21" spans="1:5">
      <c r="A21" s="12">
        <v>42693</v>
      </c>
      <c r="B21">
        <f>MONTH(DailyFXHistoricals[[#This Row],[Date]])</f>
        <v>11</v>
      </c>
      <c r="C21">
        <f>YEAR(DailyFXHistoricals[[#This Row],[Date]])</f>
        <v>2016</v>
      </c>
      <c r="D21" s="29">
        <v>110.88800000000001</v>
      </c>
      <c r="E21" s="12" t="s">
        <v>35</v>
      </c>
    </row>
    <row r="22" spans="1:5">
      <c r="A22" s="12">
        <v>42694</v>
      </c>
      <c r="B22">
        <f>MONTH(DailyFXHistoricals[[#This Row],[Date]])</f>
        <v>11</v>
      </c>
      <c r="C22">
        <f>YEAR(DailyFXHistoricals[[#This Row],[Date]])</f>
        <v>2016</v>
      </c>
      <c r="D22" s="29">
        <v>110.88800000000001</v>
      </c>
      <c r="E22" s="12" t="s">
        <v>35</v>
      </c>
    </row>
    <row r="23" spans="1:5">
      <c r="A23" s="12">
        <v>42695</v>
      </c>
      <c r="B23">
        <f>MONTH(DailyFXHistoricals[[#This Row],[Date]])</f>
        <v>11</v>
      </c>
      <c r="C23">
        <f>YEAR(DailyFXHistoricals[[#This Row],[Date]])</f>
        <v>2016</v>
      </c>
      <c r="D23" s="29">
        <v>110.928</v>
      </c>
      <c r="E23" s="12" t="s">
        <v>35</v>
      </c>
    </row>
    <row r="24" spans="1:5">
      <c r="A24" s="12">
        <v>42696</v>
      </c>
      <c r="B24">
        <f>MONTH(DailyFXHistoricals[[#This Row],[Date]])</f>
        <v>11</v>
      </c>
      <c r="C24">
        <f>YEAR(DailyFXHistoricals[[#This Row],[Date]])</f>
        <v>2016</v>
      </c>
      <c r="D24" s="29">
        <v>110.869</v>
      </c>
      <c r="E24" s="12" t="s">
        <v>35</v>
      </c>
    </row>
    <row r="25" spans="1:5">
      <c r="A25" s="12">
        <v>42697</v>
      </c>
      <c r="B25">
        <f>MONTH(DailyFXHistoricals[[#This Row],[Date]])</f>
        <v>11</v>
      </c>
      <c r="C25">
        <f>YEAR(DailyFXHistoricals[[#This Row],[Date]])</f>
        <v>2016</v>
      </c>
      <c r="D25" s="29">
        <v>111.511</v>
      </c>
      <c r="E25" s="12" t="s">
        <v>35</v>
      </c>
    </row>
    <row r="26" spans="1:5">
      <c r="A26" s="12">
        <v>42698</v>
      </c>
      <c r="B26">
        <f>MONTH(DailyFXHistoricals[[#This Row],[Date]])</f>
        <v>11</v>
      </c>
      <c r="C26">
        <f>YEAR(DailyFXHistoricals[[#This Row],[Date]])</f>
        <v>2016</v>
      </c>
      <c r="D26" s="29">
        <v>112.971</v>
      </c>
      <c r="E26" s="12" t="s">
        <v>35</v>
      </c>
    </row>
    <row r="27" spans="1:5">
      <c r="A27" s="12">
        <v>42699</v>
      </c>
      <c r="B27">
        <f>MONTH(DailyFXHistoricals[[#This Row],[Date]])</f>
        <v>11</v>
      </c>
      <c r="C27">
        <f>YEAR(DailyFXHistoricals[[#This Row],[Date]])</f>
        <v>2016</v>
      </c>
      <c r="D27" s="29">
        <v>113.206</v>
      </c>
      <c r="E27" s="12" t="s">
        <v>35</v>
      </c>
    </row>
    <row r="28" spans="1:5">
      <c r="A28" s="12">
        <v>42700</v>
      </c>
      <c r="B28">
        <f>MONTH(DailyFXHistoricals[[#This Row],[Date]])</f>
        <v>11</v>
      </c>
      <c r="C28">
        <f>YEAR(DailyFXHistoricals[[#This Row],[Date]])</f>
        <v>2016</v>
      </c>
      <c r="D28" s="29">
        <v>113.246</v>
      </c>
      <c r="E28" s="12" t="s">
        <v>35</v>
      </c>
    </row>
    <row r="29" spans="1:5">
      <c r="A29" s="12">
        <v>42701</v>
      </c>
      <c r="B29">
        <f>MONTH(DailyFXHistoricals[[#This Row],[Date]])</f>
        <v>11</v>
      </c>
      <c r="C29">
        <f>YEAR(DailyFXHistoricals[[#This Row],[Date]])</f>
        <v>2016</v>
      </c>
      <c r="D29" s="29">
        <v>113.253</v>
      </c>
      <c r="E29" s="12" t="s">
        <v>35</v>
      </c>
    </row>
    <row r="30" spans="1:5">
      <c r="A30" s="12">
        <v>42702</v>
      </c>
      <c r="B30">
        <f>MONTH(DailyFXHistoricals[[#This Row],[Date]])</f>
        <v>11</v>
      </c>
      <c r="C30">
        <f>YEAR(DailyFXHistoricals[[#This Row],[Date]])</f>
        <v>2016</v>
      </c>
      <c r="D30" s="29">
        <v>112.294</v>
      </c>
      <c r="E30" s="12" t="s">
        <v>35</v>
      </c>
    </row>
    <row r="31" spans="1:5">
      <c r="A31" s="12">
        <v>42703</v>
      </c>
      <c r="B31">
        <f>MONTH(DailyFXHistoricals[[#This Row],[Date]])</f>
        <v>11</v>
      </c>
      <c r="C31">
        <f>YEAR(DailyFXHistoricals[[#This Row],[Date]])</f>
        <v>2016</v>
      </c>
      <c r="D31" s="29">
        <v>112.36799999999999</v>
      </c>
      <c r="E31" s="12" t="s">
        <v>35</v>
      </c>
    </row>
    <row r="32" spans="1:5">
      <c r="A32" s="12">
        <v>42704</v>
      </c>
      <c r="B32">
        <f>MONTH(DailyFXHistoricals[[#This Row],[Date]])</f>
        <v>11</v>
      </c>
      <c r="C32">
        <f>YEAR(DailyFXHistoricals[[#This Row],[Date]])</f>
        <v>2016</v>
      </c>
      <c r="D32" s="29">
        <v>113.10899999999999</v>
      </c>
      <c r="E32" s="12" t="s">
        <v>35</v>
      </c>
    </row>
    <row r="33" spans="1:5">
      <c r="A33" s="12">
        <v>42705</v>
      </c>
      <c r="B33">
        <f>MONTH(DailyFXHistoricals[[#This Row],[Date]])</f>
        <v>12</v>
      </c>
      <c r="C33">
        <f>YEAR(DailyFXHistoricals[[#This Row],[Date]])</f>
        <v>2016</v>
      </c>
      <c r="D33" s="29">
        <v>114.306</v>
      </c>
      <c r="E33" s="12" t="s">
        <v>35</v>
      </c>
    </row>
    <row r="34" spans="1:5">
      <c r="A34" s="12">
        <v>42706</v>
      </c>
      <c r="B34">
        <f>MONTH(DailyFXHistoricals[[#This Row],[Date]])</f>
        <v>12</v>
      </c>
      <c r="C34">
        <f>YEAR(DailyFXHistoricals[[#This Row],[Date]])</f>
        <v>2016</v>
      </c>
      <c r="D34" s="29">
        <v>113.85899999999999</v>
      </c>
      <c r="E34" s="12" t="s">
        <v>35</v>
      </c>
    </row>
    <row r="35" spans="1:5">
      <c r="A35" s="12">
        <v>42707</v>
      </c>
      <c r="B35">
        <f>MONTH(DailyFXHistoricals[[#This Row],[Date]])</f>
        <v>12</v>
      </c>
      <c r="C35">
        <f>YEAR(DailyFXHistoricals[[#This Row],[Date]])</f>
        <v>2016</v>
      </c>
      <c r="D35" s="29">
        <v>113.517</v>
      </c>
      <c r="E35" s="12" t="s">
        <v>35</v>
      </c>
    </row>
    <row r="36" spans="1:5">
      <c r="A36" s="12">
        <v>42708</v>
      </c>
      <c r="B36">
        <f>MONTH(DailyFXHistoricals[[#This Row],[Date]])</f>
        <v>12</v>
      </c>
      <c r="C36">
        <f>YEAR(DailyFXHistoricals[[#This Row],[Date]])</f>
        <v>2016</v>
      </c>
      <c r="D36" s="29">
        <v>113.515</v>
      </c>
      <c r="E36" s="12" t="s">
        <v>35</v>
      </c>
    </row>
    <row r="37" spans="1:5">
      <c r="A37" s="12">
        <v>42709</v>
      </c>
      <c r="B37">
        <f>MONTH(DailyFXHistoricals[[#This Row],[Date]])</f>
        <v>12</v>
      </c>
      <c r="C37">
        <f>YEAR(DailyFXHistoricals[[#This Row],[Date]])</f>
        <v>2016</v>
      </c>
      <c r="D37" s="29">
        <v>113.84399999999999</v>
      </c>
      <c r="E37" s="12" t="s">
        <v>35</v>
      </c>
    </row>
    <row r="38" spans="1:5">
      <c r="A38" s="12">
        <v>42710</v>
      </c>
      <c r="B38">
        <f>MONTH(DailyFXHistoricals[[#This Row],[Date]])</f>
        <v>12</v>
      </c>
      <c r="C38">
        <f>YEAR(DailyFXHistoricals[[#This Row],[Date]])</f>
        <v>2016</v>
      </c>
      <c r="D38" s="29">
        <v>113.88500000000001</v>
      </c>
      <c r="E38" s="12" t="s">
        <v>35</v>
      </c>
    </row>
    <row r="39" spans="1:5">
      <c r="A39" s="12">
        <v>42711</v>
      </c>
      <c r="B39">
        <f>MONTH(DailyFXHistoricals[[#This Row],[Date]])</f>
        <v>12</v>
      </c>
      <c r="C39">
        <f>YEAR(DailyFXHistoricals[[#This Row],[Date]])</f>
        <v>2016</v>
      </c>
      <c r="D39" s="29">
        <v>114.024</v>
      </c>
      <c r="E39" s="12" t="s">
        <v>35</v>
      </c>
    </row>
    <row r="40" spans="1:5">
      <c r="A40" s="12">
        <v>42712</v>
      </c>
      <c r="B40">
        <f>MONTH(DailyFXHistoricals[[#This Row],[Date]])</f>
        <v>12</v>
      </c>
      <c r="C40">
        <f>YEAR(DailyFXHistoricals[[#This Row],[Date]])</f>
        <v>2016</v>
      </c>
      <c r="D40" s="29">
        <v>113.736</v>
      </c>
      <c r="E40" s="12" t="s">
        <v>35</v>
      </c>
    </row>
    <row r="41" spans="1:5">
      <c r="A41" s="12">
        <v>42713</v>
      </c>
      <c r="B41">
        <f>MONTH(DailyFXHistoricals[[#This Row],[Date]])</f>
        <v>12</v>
      </c>
      <c r="C41">
        <f>YEAR(DailyFXHistoricals[[#This Row],[Date]])</f>
        <v>2016</v>
      </c>
      <c r="D41" s="29">
        <v>114.65300000000001</v>
      </c>
      <c r="E41" s="12" t="s">
        <v>35</v>
      </c>
    </row>
    <row r="42" spans="1:5">
      <c r="A42" s="12">
        <v>42714</v>
      </c>
      <c r="B42">
        <f>MONTH(DailyFXHistoricals[[#This Row],[Date]])</f>
        <v>12</v>
      </c>
      <c r="C42">
        <f>YEAR(DailyFXHistoricals[[#This Row],[Date]])</f>
        <v>2016</v>
      </c>
      <c r="D42" s="29">
        <v>115.318</v>
      </c>
      <c r="E42" s="12" t="s">
        <v>35</v>
      </c>
    </row>
    <row r="43" spans="1:5">
      <c r="A43" s="12">
        <v>42715</v>
      </c>
      <c r="B43">
        <f>MONTH(DailyFXHistoricals[[#This Row],[Date]])</f>
        <v>12</v>
      </c>
      <c r="C43">
        <f>YEAR(DailyFXHistoricals[[#This Row],[Date]])</f>
        <v>2016</v>
      </c>
      <c r="D43" s="29">
        <v>115.319</v>
      </c>
      <c r="E43" s="12" t="s">
        <v>35</v>
      </c>
    </row>
    <row r="44" spans="1:5">
      <c r="A44" s="12">
        <v>42716</v>
      </c>
      <c r="B44">
        <f>MONTH(DailyFXHistoricals[[#This Row],[Date]])</f>
        <v>12</v>
      </c>
      <c r="C44">
        <f>YEAR(DailyFXHistoricals[[#This Row],[Date]])</f>
        <v>2016</v>
      </c>
      <c r="D44" s="29">
        <v>115.471</v>
      </c>
      <c r="E44" s="12" t="s">
        <v>35</v>
      </c>
    </row>
    <row r="45" spans="1:5">
      <c r="A45" s="12">
        <v>42717</v>
      </c>
      <c r="B45">
        <f>MONTH(DailyFXHistoricals[[#This Row],[Date]])</f>
        <v>12</v>
      </c>
      <c r="C45">
        <f>YEAR(DailyFXHistoricals[[#This Row],[Date]])</f>
        <v>2016</v>
      </c>
      <c r="D45" s="29">
        <v>115.176</v>
      </c>
      <c r="E45" s="12" t="s">
        <v>35</v>
      </c>
    </row>
    <row r="46" spans="1:5">
      <c r="A46" s="12">
        <v>42718</v>
      </c>
      <c r="B46">
        <f>MONTH(DailyFXHistoricals[[#This Row],[Date]])</f>
        <v>12</v>
      </c>
      <c r="C46">
        <f>YEAR(DailyFXHistoricals[[#This Row],[Date]])</f>
        <v>2016</v>
      </c>
      <c r="D46" s="29">
        <v>115.22199999999999</v>
      </c>
      <c r="E46" s="12" t="s">
        <v>35</v>
      </c>
    </row>
    <row r="47" spans="1:5">
      <c r="A47" s="12">
        <v>42719</v>
      </c>
      <c r="B47">
        <f>MONTH(DailyFXHistoricals[[#This Row],[Date]])</f>
        <v>12</v>
      </c>
      <c r="C47">
        <f>YEAR(DailyFXHistoricals[[#This Row],[Date]])</f>
        <v>2016</v>
      </c>
      <c r="D47" s="29">
        <v>117.77200000000001</v>
      </c>
      <c r="E47" s="12" t="s">
        <v>35</v>
      </c>
    </row>
    <row r="48" spans="1:5">
      <c r="A48" s="12">
        <v>42720</v>
      </c>
      <c r="B48">
        <f>MONTH(DailyFXHistoricals[[#This Row],[Date]])</f>
        <v>12</v>
      </c>
      <c r="C48">
        <f>YEAR(DailyFXHistoricals[[#This Row],[Date]])</f>
        <v>2016</v>
      </c>
      <c r="D48" s="29">
        <v>118.10599999999999</v>
      </c>
      <c r="E48" s="12" t="s">
        <v>35</v>
      </c>
    </row>
    <row r="49" spans="1:5">
      <c r="A49" s="12">
        <v>42721</v>
      </c>
      <c r="B49">
        <f>MONTH(DailyFXHistoricals[[#This Row],[Date]])</f>
        <v>12</v>
      </c>
      <c r="C49">
        <f>YEAR(DailyFXHistoricals[[#This Row],[Date]])</f>
        <v>2016</v>
      </c>
      <c r="D49" s="29">
        <v>117.91500000000001</v>
      </c>
      <c r="E49" s="12" t="s">
        <v>35</v>
      </c>
    </row>
    <row r="50" spans="1:5">
      <c r="A50" s="12">
        <v>42722</v>
      </c>
      <c r="B50">
        <f>MONTH(DailyFXHistoricals[[#This Row],[Date]])</f>
        <v>12</v>
      </c>
      <c r="C50">
        <f>YEAR(DailyFXHistoricals[[#This Row],[Date]])</f>
        <v>2016</v>
      </c>
      <c r="D50" s="29">
        <v>117.913</v>
      </c>
      <c r="E50" s="12" t="s">
        <v>35</v>
      </c>
    </row>
    <row r="51" spans="1:5">
      <c r="A51" s="12">
        <v>42723</v>
      </c>
      <c r="B51">
        <f>MONTH(DailyFXHistoricals[[#This Row],[Date]])</f>
        <v>12</v>
      </c>
      <c r="C51">
        <f>YEAR(DailyFXHistoricals[[#This Row],[Date]])</f>
        <v>2016</v>
      </c>
      <c r="D51" s="29">
        <v>117.339</v>
      </c>
      <c r="E51" s="12" t="s">
        <v>35</v>
      </c>
    </row>
    <row r="52" spans="1:5">
      <c r="A52" s="12">
        <v>42724</v>
      </c>
      <c r="B52">
        <f>MONTH(DailyFXHistoricals[[#This Row],[Date]])</f>
        <v>12</v>
      </c>
      <c r="C52">
        <f>YEAR(DailyFXHistoricals[[#This Row],[Date]])</f>
        <v>2016</v>
      </c>
      <c r="D52" s="29">
        <v>117.69499999999999</v>
      </c>
      <c r="E52" s="12" t="s">
        <v>35</v>
      </c>
    </row>
    <row r="53" spans="1:5">
      <c r="A53" s="12">
        <v>42725</v>
      </c>
      <c r="B53">
        <f>MONTH(DailyFXHistoricals[[#This Row],[Date]])</f>
        <v>12</v>
      </c>
      <c r="C53">
        <f>YEAR(DailyFXHistoricals[[#This Row],[Date]])</f>
        <v>2016</v>
      </c>
      <c r="D53" s="29">
        <v>117.6</v>
      </c>
      <c r="E53" s="12" t="s">
        <v>35</v>
      </c>
    </row>
    <row r="54" spans="1:5">
      <c r="A54" s="12">
        <v>42726</v>
      </c>
      <c r="B54">
        <f>MONTH(DailyFXHistoricals[[#This Row],[Date]])</f>
        <v>12</v>
      </c>
      <c r="C54">
        <f>YEAR(DailyFXHistoricals[[#This Row],[Date]])</f>
        <v>2016</v>
      </c>
      <c r="D54" s="29">
        <v>117.59</v>
      </c>
      <c r="E54" s="12" t="s">
        <v>35</v>
      </c>
    </row>
    <row r="55" spans="1:5">
      <c r="A55" s="12">
        <v>42727</v>
      </c>
      <c r="B55">
        <f>MONTH(DailyFXHistoricals[[#This Row],[Date]])</f>
        <v>12</v>
      </c>
      <c r="C55">
        <f>YEAR(DailyFXHistoricals[[#This Row],[Date]])</f>
        <v>2016</v>
      </c>
      <c r="D55" s="29">
        <v>117.39400000000001</v>
      </c>
      <c r="E55" s="12" t="s">
        <v>35</v>
      </c>
    </row>
    <row r="56" spans="1:5">
      <c r="A56" s="12">
        <v>42728</v>
      </c>
      <c r="B56">
        <f>MONTH(DailyFXHistoricals[[#This Row],[Date]])</f>
        <v>12</v>
      </c>
      <c r="C56">
        <f>YEAR(DailyFXHistoricals[[#This Row],[Date]])</f>
        <v>2016</v>
      </c>
      <c r="D56" s="29">
        <v>117.33199999999999</v>
      </c>
      <c r="E56" s="12" t="s">
        <v>35</v>
      </c>
    </row>
    <row r="57" spans="1:5">
      <c r="A57" s="12">
        <v>42729</v>
      </c>
      <c r="B57">
        <f>MONTH(DailyFXHistoricals[[#This Row],[Date]])</f>
        <v>12</v>
      </c>
      <c r="C57">
        <f>YEAR(DailyFXHistoricals[[#This Row],[Date]])</f>
        <v>2016</v>
      </c>
      <c r="D57" s="29">
        <v>117.33199999999999</v>
      </c>
      <c r="E57" s="12" t="s">
        <v>35</v>
      </c>
    </row>
    <row r="58" spans="1:5">
      <c r="A58" s="12">
        <v>42730</v>
      </c>
      <c r="B58">
        <f>MONTH(DailyFXHistoricals[[#This Row],[Date]])</f>
        <v>12</v>
      </c>
      <c r="C58">
        <f>YEAR(DailyFXHistoricals[[#This Row],[Date]])</f>
        <v>2016</v>
      </c>
      <c r="D58" s="29">
        <v>117.33199999999999</v>
      </c>
      <c r="E58" s="12" t="s">
        <v>35</v>
      </c>
    </row>
    <row r="59" spans="1:5">
      <c r="A59" s="12">
        <v>42731</v>
      </c>
      <c r="B59">
        <f>MONTH(DailyFXHistoricals[[#This Row],[Date]])</f>
        <v>12</v>
      </c>
      <c r="C59">
        <f>YEAR(DailyFXHistoricals[[#This Row],[Date]])</f>
        <v>2016</v>
      </c>
      <c r="D59" s="29">
        <v>117.374</v>
      </c>
      <c r="E59" s="12" t="s">
        <v>35</v>
      </c>
    </row>
    <row r="60" spans="1:5">
      <c r="A60" s="12">
        <v>42732</v>
      </c>
      <c r="B60">
        <f>MONTH(DailyFXHistoricals[[#This Row],[Date]])</f>
        <v>12</v>
      </c>
      <c r="C60">
        <f>YEAR(DailyFXHistoricals[[#This Row],[Date]])</f>
        <v>2016</v>
      </c>
      <c r="D60" s="29">
        <v>117.56399999999999</v>
      </c>
      <c r="E60" s="12" t="s">
        <v>35</v>
      </c>
    </row>
    <row r="61" spans="1:5">
      <c r="A61" s="12">
        <v>42733</v>
      </c>
      <c r="B61">
        <f>MONTH(DailyFXHistoricals[[#This Row],[Date]])</f>
        <v>12</v>
      </c>
      <c r="C61">
        <f>YEAR(DailyFXHistoricals[[#This Row],[Date]])</f>
        <v>2016</v>
      </c>
      <c r="D61" s="29">
        <v>116.66500000000001</v>
      </c>
      <c r="E61" s="12" t="s">
        <v>35</v>
      </c>
    </row>
    <row r="62" spans="1:5">
      <c r="A62" s="12">
        <v>42734</v>
      </c>
      <c r="B62">
        <f>MONTH(DailyFXHistoricals[[#This Row],[Date]])</f>
        <v>12</v>
      </c>
      <c r="C62">
        <f>YEAR(DailyFXHistoricals[[#This Row],[Date]])</f>
        <v>2016</v>
      </c>
      <c r="D62" s="29">
        <v>116.733</v>
      </c>
      <c r="E62" s="12" t="s">
        <v>35</v>
      </c>
    </row>
    <row r="63" spans="1:5">
      <c r="A63" s="12">
        <v>42735</v>
      </c>
      <c r="B63">
        <f>MONTH(DailyFXHistoricals[[#This Row],[Date]])</f>
        <v>12</v>
      </c>
      <c r="C63">
        <f>YEAR(DailyFXHistoricals[[#This Row],[Date]])</f>
        <v>2016</v>
      </c>
      <c r="D63" s="29">
        <v>117.01300000000001</v>
      </c>
      <c r="E63" s="12" t="s">
        <v>35</v>
      </c>
    </row>
    <row r="64" spans="1:5">
      <c r="A64" s="12">
        <v>42736</v>
      </c>
      <c r="B64">
        <f>MONTH(DailyFXHistoricals[[#This Row],[Date]])</f>
        <v>1</v>
      </c>
      <c r="C64">
        <f>YEAR(DailyFXHistoricals[[#This Row],[Date]])</f>
        <v>2017</v>
      </c>
      <c r="D64" s="29">
        <v>117.017</v>
      </c>
      <c r="E64" s="12" t="s">
        <v>35</v>
      </c>
    </row>
    <row r="65" spans="1:5">
      <c r="A65" s="12">
        <v>42737</v>
      </c>
      <c r="B65">
        <f>MONTH(DailyFXHistoricals[[#This Row],[Date]])</f>
        <v>1</v>
      </c>
      <c r="C65">
        <f>YEAR(DailyFXHistoricals[[#This Row],[Date]])</f>
        <v>2017</v>
      </c>
      <c r="D65" s="29">
        <v>117.017</v>
      </c>
      <c r="E65" s="12" t="s">
        <v>35</v>
      </c>
    </row>
    <row r="66" spans="1:5">
      <c r="A66" s="12">
        <v>42738</v>
      </c>
      <c r="B66">
        <f>MONTH(DailyFXHistoricals[[#This Row],[Date]])</f>
        <v>1</v>
      </c>
      <c r="C66">
        <f>YEAR(DailyFXHistoricals[[#This Row],[Date]])</f>
        <v>2017</v>
      </c>
      <c r="D66" s="29">
        <v>117.68</v>
      </c>
      <c r="E66" s="12" t="s">
        <v>35</v>
      </c>
    </row>
    <row r="67" spans="1:5">
      <c r="A67" s="12">
        <v>42739</v>
      </c>
      <c r="B67">
        <f>MONTH(DailyFXHistoricals[[#This Row],[Date]])</f>
        <v>1</v>
      </c>
      <c r="C67">
        <f>YEAR(DailyFXHistoricals[[#This Row],[Date]])</f>
        <v>2017</v>
      </c>
      <c r="D67" s="29">
        <v>117.684</v>
      </c>
      <c r="E67" s="12" t="s">
        <v>35</v>
      </c>
    </row>
    <row r="68" spans="1:5">
      <c r="A68" s="12">
        <v>42740</v>
      </c>
      <c r="B68">
        <f>MONTH(DailyFXHistoricals[[#This Row],[Date]])</f>
        <v>1</v>
      </c>
      <c r="C68">
        <f>YEAR(DailyFXHistoricals[[#This Row],[Date]])</f>
        <v>2017</v>
      </c>
      <c r="D68" s="29">
        <v>116.288</v>
      </c>
      <c r="E68" s="12" t="s">
        <v>35</v>
      </c>
    </row>
    <row r="69" spans="1:5">
      <c r="A69" s="12">
        <v>42741</v>
      </c>
      <c r="B69">
        <f>MONTH(DailyFXHistoricals[[#This Row],[Date]])</f>
        <v>1</v>
      </c>
      <c r="C69">
        <f>YEAR(DailyFXHistoricals[[#This Row],[Date]])</f>
        <v>2017</v>
      </c>
      <c r="D69" s="29">
        <v>116.134</v>
      </c>
      <c r="E69" s="12" t="s">
        <v>35</v>
      </c>
    </row>
    <row r="70" spans="1:5">
      <c r="A70" s="12">
        <v>42742</v>
      </c>
      <c r="B70">
        <f>MONTH(DailyFXHistoricals[[#This Row],[Date]])</f>
        <v>1</v>
      </c>
      <c r="C70">
        <f>YEAR(DailyFXHistoricals[[#This Row],[Date]])</f>
        <v>2017</v>
      </c>
      <c r="D70" s="29">
        <v>116.986</v>
      </c>
      <c r="E70" s="12" t="s">
        <v>35</v>
      </c>
    </row>
    <row r="71" spans="1:5">
      <c r="A71" s="12">
        <v>42743</v>
      </c>
      <c r="B71">
        <f>MONTH(DailyFXHistoricals[[#This Row],[Date]])</f>
        <v>1</v>
      </c>
      <c r="C71">
        <f>YEAR(DailyFXHistoricals[[#This Row],[Date]])</f>
        <v>2017</v>
      </c>
      <c r="D71" s="29">
        <v>116.985</v>
      </c>
      <c r="E71" s="12" t="s">
        <v>35</v>
      </c>
    </row>
    <row r="72" spans="1:5">
      <c r="A72" s="12">
        <v>42744</v>
      </c>
      <c r="B72">
        <f>MONTH(DailyFXHistoricals[[#This Row],[Date]])</f>
        <v>1</v>
      </c>
      <c r="C72">
        <f>YEAR(DailyFXHistoricals[[#This Row],[Date]])</f>
        <v>2017</v>
      </c>
      <c r="D72" s="29">
        <v>116.879</v>
      </c>
      <c r="E72" s="12" t="s">
        <v>35</v>
      </c>
    </row>
    <row r="73" spans="1:5">
      <c r="A73" s="12">
        <v>42745</v>
      </c>
      <c r="B73">
        <f>MONTH(DailyFXHistoricals[[#This Row],[Date]])</f>
        <v>1</v>
      </c>
      <c r="C73">
        <f>YEAR(DailyFXHistoricals[[#This Row],[Date]])</f>
        <v>2017</v>
      </c>
      <c r="D73" s="29">
        <v>115.81399999999999</v>
      </c>
      <c r="E73" s="12" t="s">
        <v>35</v>
      </c>
    </row>
    <row r="74" spans="1:5">
      <c r="A74" s="12">
        <v>42746</v>
      </c>
      <c r="B74">
        <f>MONTH(DailyFXHistoricals[[#This Row],[Date]])</f>
        <v>1</v>
      </c>
      <c r="C74">
        <f>YEAR(DailyFXHistoricals[[#This Row],[Date]])</f>
        <v>2017</v>
      </c>
      <c r="D74" s="29">
        <v>115.96299999999999</v>
      </c>
      <c r="E74" s="12" t="s">
        <v>35</v>
      </c>
    </row>
    <row r="75" spans="1:5">
      <c r="A75" s="12">
        <v>42747</v>
      </c>
      <c r="B75">
        <f>MONTH(DailyFXHistoricals[[#This Row],[Date]])</f>
        <v>1</v>
      </c>
      <c r="C75">
        <f>YEAR(DailyFXHistoricals[[#This Row],[Date]])</f>
        <v>2017</v>
      </c>
      <c r="D75" s="29">
        <v>114.517</v>
      </c>
      <c r="E75" s="12" t="s">
        <v>35</v>
      </c>
    </row>
    <row r="76" spans="1:5">
      <c r="A76" s="12">
        <v>42748</v>
      </c>
      <c r="B76">
        <f>MONTH(DailyFXHistoricals[[#This Row],[Date]])</f>
        <v>1</v>
      </c>
      <c r="C76">
        <f>YEAR(DailyFXHistoricals[[#This Row],[Date]])</f>
        <v>2017</v>
      </c>
      <c r="D76" s="29">
        <v>114.797</v>
      </c>
      <c r="E76" s="12" t="s">
        <v>35</v>
      </c>
    </row>
    <row r="77" spans="1:5">
      <c r="A77" s="12">
        <v>42749</v>
      </c>
      <c r="B77">
        <f>MONTH(DailyFXHistoricals[[#This Row],[Date]])</f>
        <v>1</v>
      </c>
      <c r="C77">
        <f>YEAR(DailyFXHistoricals[[#This Row],[Date]])</f>
        <v>2017</v>
      </c>
      <c r="D77" s="29">
        <v>114.52</v>
      </c>
      <c r="E77" s="12" t="s">
        <v>35</v>
      </c>
    </row>
    <row r="78" spans="1:5">
      <c r="A78" s="12">
        <v>42750</v>
      </c>
      <c r="B78">
        <f>MONTH(DailyFXHistoricals[[#This Row],[Date]])</f>
        <v>1</v>
      </c>
      <c r="C78">
        <f>YEAR(DailyFXHistoricals[[#This Row],[Date]])</f>
        <v>2017</v>
      </c>
      <c r="D78" s="29">
        <v>114.52</v>
      </c>
      <c r="E78" s="12" t="s">
        <v>35</v>
      </c>
    </row>
    <row r="79" spans="1:5">
      <c r="A79" s="12">
        <v>42751</v>
      </c>
      <c r="B79">
        <f>MONTH(DailyFXHistoricals[[#This Row],[Date]])</f>
        <v>1</v>
      </c>
      <c r="C79">
        <f>YEAR(DailyFXHistoricals[[#This Row],[Date]])</f>
        <v>2017</v>
      </c>
      <c r="D79" s="29">
        <v>114.172</v>
      </c>
      <c r="E79" s="12" t="s">
        <v>35</v>
      </c>
    </row>
    <row r="80" spans="1:5">
      <c r="A80" s="12">
        <v>42752</v>
      </c>
      <c r="B80">
        <f>MONTH(DailyFXHistoricals[[#This Row],[Date]])</f>
        <v>1</v>
      </c>
      <c r="C80">
        <f>YEAR(DailyFXHistoricals[[#This Row],[Date]])</f>
        <v>2017</v>
      </c>
      <c r="D80" s="29">
        <v>113.44199999999999</v>
      </c>
      <c r="E80" s="12" t="s">
        <v>35</v>
      </c>
    </row>
    <row r="81" spans="1:5">
      <c r="A81" s="12">
        <v>42753</v>
      </c>
      <c r="B81">
        <f>MONTH(DailyFXHistoricals[[#This Row],[Date]])</f>
        <v>1</v>
      </c>
      <c r="C81">
        <f>YEAR(DailyFXHistoricals[[#This Row],[Date]])</f>
        <v>2017</v>
      </c>
      <c r="D81" s="29">
        <v>113.24299999999999</v>
      </c>
      <c r="E81" s="12" t="s">
        <v>35</v>
      </c>
    </row>
    <row r="82" spans="1:5">
      <c r="A82" s="12">
        <v>42754</v>
      </c>
      <c r="B82">
        <f>MONTH(DailyFXHistoricals[[#This Row],[Date]])</f>
        <v>1</v>
      </c>
      <c r="C82">
        <f>YEAR(DailyFXHistoricals[[#This Row],[Date]])</f>
        <v>2017</v>
      </c>
      <c r="D82" s="29">
        <v>114.80500000000001</v>
      </c>
      <c r="E82" s="12" t="s">
        <v>35</v>
      </c>
    </row>
    <row r="83" spans="1:5">
      <c r="A83" s="12">
        <v>42755</v>
      </c>
      <c r="B83">
        <f>MONTH(DailyFXHistoricals[[#This Row],[Date]])</f>
        <v>1</v>
      </c>
      <c r="C83">
        <f>YEAR(DailyFXHistoricals[[#This Row],[Date]])</f>
        <v>2017</v>
      </c>
      <c r="D83" s="29">
        <v>114.88</v>
      </c>
      <c r="E83" s="12" t="s">
        <v>35</v>
      </c>
    </row>
    <row r="84" spans="1:5">
      <c r="A84" s="12">
        <v>42756</v>
      </c>
      <c r="B84">
        <f>MONTH(DailyFXHistoricals[[#This Row],[Date]])</f>
        <v>1</v>
      </c>
      <c r="C84">
        <f>YEAR(DailyFXHistoricals[[#This Row],[Date]])</f>
        <v>2017</v>
      </c>
      <c r="D84" s="29">
        <v>114.584</v>
      </c>
      <c r="E84" s="12" t="s">
        <v>35</v>
      </c>
    </row>
    <row r="85" spans="1:5">
      <c r="A85" s="12">
        <v>42757</v>
      </c>
      <c r="B85">
        <f>MONTH(DailyFXHistoricals[[#This Row],[Date]])</f>
        <v>1</v>
      </c>
      <c r="C85">
        <f>YEAR(DailyFXHistoricals[[#This Row],[Date]])</f>
        <v>2017</v>
      </c>
      <c r="D85" s="29">
        <v>114.58499999999999</v>
      </c>
      <c r="E85" s="12" t="s">
        <v>35</v>
      </c>
    </row>
    <row r="86" spans="1:5">
      <c r="A86" s="12">
        <v>42758</v>
      </c>
      <c r="B86">
        <f>MONTH(DailyFXHistoricals[[#This Row],[Date]])</f>
        <v>1</v>
      </c>
      <c r="C86">
        <f>YEAR(DailyFXHistoricals[[#This Row],[Date]])</f>
        <v>2017</v>
      </c>
      <c r="D86" s="29">
        <v>113.556</v>
      </c>
      <c r="E86" s="12" t="s">
        <v>35</v>
      </c>
    </row>
    <row r="87" spans="1:5">
      <c r="A87" s="12">
        <v>42759</v>
      </c>
      <c r="B87">
        <f>MONTH(DailyFXHistoricals[[#This Row],[Date]])</f>
        <v>1</v>
      </c>
      <c r="C87">
        <f>YEAR(DailyFXHistoricals[[#This Row],[Date]])</f>
        <v>2017</v>
      </c>
      <c r="D87" s="29">
        <v>113.178</v>
      </c>
      <c r="E87" s="12" t="s">
        <v>35</v>
      </c>
    </row>
    <row r="88" spans="1:5">
      <c r="A88" s="12">
        <v>42760</v>
      </c>
      <c r="B88">
        <f>MONTH(DailyFXHistoricals[[#This Row],[Date]])</f>
        <v>1</v>
      </c>
      <c r="C88">
        <f>YEAR(DailyFXHistoricals[[#This Row],[Date]])</f>
        <v>2017</v>
      </c>
      <c r="D88" s="29">
        <v>113.63500000000001</v>
      </c>
      <c r="E88" s="12" t="s">
        <v>35</v>
      </c>
    </row>
    <row r="89" spans="1:5">
      <c r="A89" s="12">
        <v>42761</v>
      </c>
      <c r="B89">
        <f>MONTH(DailyFXHistoricals[[#This Row],[Date]])</f>
        <v>1</v>
      </c>
      <c r="C89">
        <f>YEAR(DailyFXHistoricals[[#This Row],[Date]])</f>
        <v>2017</v>
      </c>
      <c r="D89" s="29">
        <v>113.873</v>
      </c>
      <c r="E89" s="12" t="s">
        <v>35</v>
      </c>
    </row>
    <row r="90" spans="1:5">
      <c r="A90" s="12">
        <v>42762</v>
      </c>
      <c r="B90">
        <f>MONTH(DailyFXHistoricals[[#This Row],[Date]])</f>
        <v>1</v>
      </c>
      <c r="C90">
        <f>YEAR(DailyFXHistoricals[[#This Row],[Date]])</f>
        <v>2017</v>
      </c>
      <c r="D90" s="29">
        <v>114.977</v>
      </c>
      <c r="E90" s="12" t="s">
        <v>35</v>
      </c>
    </row>
    <row r="91" spans="1:5">
      <c r="A91" s="12">
        <v>42763</v>
      </c>
      <c r="B91">
        <f>MONTH(DailyFXHistoricals[[#This Row],[Date]])</f>
        <v>1</v>
      </c>
      <c r="C91">
        <f>YEAR(DailyFXHistoricals[[#This Row],[Date]])</f>
        <v>2017</v>
      </c>
      <c r="D91" s="29">
        <v>115.09399999999999</v>
      </c>
      <c r="E91" s="12" t="s">
        <v>35</v>
      </c>
    </row>
    <row r="92" spans="1:5">
      <c r="A92" s="12">
        <v>42764</v>
      </c>
      <c r="B92">
        <f>MONTH(DailyFXHistoricals[[#This Row],[Date]])</f>
        <v>1</v>
      </c>
      <c r="C92">
        <f>YEAR(DailyFXHistoricals[[#This Row],[Date]])</f>
        <v>2017</v>
      </c>
      <c r="D92" s="29">
        <v>115.09399999999999</v>
      </c>
      <c r="E92" s="12" t="s">
        <v>35</v>
      </c>
    </row>
    <row r="93" spans="1:5">
      <c r="A93" s="12">
        <v>42765</v>
      </c>
      <c r="B93">
        <f>MONTH(DailyFXHistoricals[[#This Row],[Date]])</f>
        <v>1</v>
      </c>
      <c r="C93">
        <f>YEAR(DailyFXHistoricals[[#This Row],[Date]])</f>
        <v>2017</v>
      </c>
      <c r="D93" s="29">
        <v>114.40900000000001</v>
      </c>
      <c r="E93" s="12" t="s">
        <v>35</v>
      </c>
    </row>
    <row r="94" spans="1:5">
      <c r="A94" s="12">
        <v>42766</v>
      </c>
      <c r="B94">
        <f>MONTH(DailyFXHistoricals[[#This Row],[Date]])</f>
        <v>1</v>
      </c>
      <c r="C94">
        <f>YEAR(DailyFXHistoricals[[#This Row],[Date]])</f>
        <v>2017</v>
      </c>
      <c r="D94" s="29">
        <v>113.379</v>
      </c>
      <c r="E94" s="12" t="s">
        <v>35</v>
      </c>
    </row>
    <row r="95" spans="1:5">
      <c r="A95" s="12">
        <v>42767</v>
      </c>
      <c r="B95">
        <f>MONTH(DailyFXHistoricals[[#This Row],[Date]])</f>
        <v>2</v>
      </c>
      <c r="C95">
        <f>YEAR(DailyFXHistoricals[[#This Row],[Date]])</f>
        <v>2017</v>
      </c>
      <c r="D95" s="29">
        <v>113.241</v>
      </c>
      <c r="E95" s="12" t="s">
        <v>35</v>
      </c>
    </row>
    <row r="96" spans="1:5">
      <c r="A96" s="12">
        <v>42768</v>
      </c>
      <c r="B96">
        <f>MONTH(DailyFXHistoricals[[#This Row],[Date]])</f>
        <v>2</v>
      </c>
      <c r="C96">
        <f>YEAR(DailyFXHistoricals[[#This Row],[Date]])</f>
        <v>2017</v>
      </c>
      <c r="D96" s="29">
        <v>112.72799999999999</v>
      </c>
      <c r="E96" s="12" t="s">
        <v>35</v>
      </c>
    </row>
    <row r="97" spans="1:5">
      <c r="A97" s="12">
        <v>42769</v>
      </c>
      <c r="B97">
        <f>MONTH(DailyFXHistoricals[[#This Row],[Date]])</f>
        <v>2</v>
      </c>
      <c r="C97">
        <f>YEAR(DailyFXHistoricals[[#This Row],[Date]])</f>
        <v>2017</v>
      </c>
      <c r="D97" s="29">
        <v>112.88</v>
      </c>
      <c r="E97" s="12" t="s">
        <v>35</v>
      </c>
    </row>
    <row r="98" spans="1:5">
      <c r="A98" s="12">
        <v>42770</v>
      </c>
      <c r="B98">
        <f>MONTH(DailyFXHistoricals[[#This Row],[Date]])</f>
        <v>2</v>
      </c>
      <c r="C98">
        <f>YEAR(DailyFXHistoricals[[#This Row],[Date]])</f>
        <v>2017</v>
      </c>
      <c r="D98" s="29">
        <v>112.59399999999999</v>
      </c>
      <c r="E98" s="12" t="s">
        <v>35</v>
      </c>
    </row>
    <row r="99" spans="1:5">
      <c r="A99" s="12">
        <v>42771</v>
      </c>
      <c r="B99">
        <f>MONTH(DailyFXHistoricals[[#This Row],[Date]])</f>
        <v>2</v>
      </c>
      <c r="C99">
        <f>YEAR(DailyFXHistoricals[[#This Row],[Date]])</f>
        <v>2017</v>
      </c>
      <c r="D99" s="29">
        <v>112.593</v>
      </c>
      <c r="E99" s="12" t="s">
        <v>35</v>
      </c>
    </row>
    <row r="100" spans="1:5">
      <c r="A100" s="12">
        <v>42772</v>
      </c>
      <c r="B100">
        <f>MONTH(DailyFXHistoricals[[#This Row],[Date]])</f>
        <v>2</v>
      </c>
      <c r="C100">
        <f>YEAR(DailyFXHistoricals[[#This Row],[Date]])</f>
        <v>2017</v>
      </c>
      <c r="D100" s="29">
        <v>112.387</v>
      </c>
      <c r="E100" s="12" t="s">
        <v>35</v>
      </c>
    </row>
    <row r="101" spans="1:5">
      <c r="A101" s="12">
        <v>42773</v>
      </c>
      <c r="B101">
        <f>MONTH(DailyFXHistoricals[[#This Row],[Date]])</f>
        <v>2</v>
      </c>
      <c r="C101">
        <f>YEAR(DailyFXHistoricals[[#This Row],[Date]])</f>
        <v>2017</v>
      </c>
      <c r="D101" s="29">
        <v>112.05200000000001</v>
      </c>
      <c r="E101" s="12" t="s">
        <v>35</v>
      </c>
    </row>
    <row r="102" spans="1:5">
      <c r="A102" s="12">
        <v>42774</v>
      </c>
      <c r="B102">
        <f>MONTH(DailyFXHistoricals[[#This Row],[Date]])</f>
        <v>2</v>
      </c>
      <c r="C102">
        <f>YEAR(DailyFXHistoricals[[#This Row],[Date]])</f>
        <v>2017</v>
      </c>
      <c r="D102" s="29">
        <v>112.16800000000001</v>
      </c>
      <c r="E102" s="12" t="s">
        <v>35</v>
      </c>
    </row>
    <row r="103" spans="1:5">
      <c r="A103" s="12">
        <v>42775</v>
      </c>
      <c r="B103">
        <f>MONTH(DailyFXHistoricals[[#This Row],[Date]])</f>
        <v>2</v>
      </c>
      <c r="C103">
        <f>YEAR(DailyFXHistoricals[[#This Row],[Date]])</f>
        <v>2017</v>
      </c>
      <c r="D103" s="29">
        <v>112.428</v>
      </c>
      <c r="E103" s="12" t="s">
        <v>35</v>
      </c>
    </row>
    <row r="104" spans="1:5">
      <c r="A104" s="12">
        <v>42776</v>
      </c>
      <c r="B104">
        <f>MONTH(DailyFXHistoricals[[#This Row],[Date]])</f>
        <v>2</v>
      </c>
      <c r="C104">
        <f>YEAR(DailyFXHistoricals[[#This Row],[Date]])</f>
        <v>2017</v>
      </c>
      <c r="D104" s="29">
        <v>113.53400000000001</v>
      </c>
      <c r="E104" s="12" t="s">
        <v>35</v>
      </c>
    </row>
    <row r="105" spans="1:5">
      <c r="A105" s="12">
        <v>42777</v>
      </c>
      <c r="B105">
        <f>MONTH(DailyFXHistoricals[[#This Row],[Date]])</f>
        <v>2</v>
      </c>
      <c r="C105">
        <f>YEAR(DailyFXHistoricals[[#This Row],[Date]])</f>
        <v>2017</v>
      </c>
      <c r="D105" s="29">
        <v>113.23</v>
      </c>
      <c r="E105" s="12" t="s">
        <v>35</v>
      </c>
    </row>
    <row r="106" spans="1:5">
      <c r="A106" s="12">
        <v>42778</v>
      </c>
      <c r="B106">
        <f>MONTH(DailyFXHistoricals[[#This Row],[Date]])</f>
        <v>2</v>
      </c>
      <c r="C106">
        <f>YEAR(DailyFXHistoricals[[#This Row],[Date]])</f>
        <v>2017</v>
      </c>
      <c r="D106" s="29">
        <v>113.227</v>
      </c>
      <c r="E106" s="12" t="s">
        <v>35</v>
      </c>
    </row>
    <row r="107" spans="1:5">
      <c r="A107" s="12">
        <v>42779</v>
      </c>
      <c r="B107">
        <f>MONTH(DailyFXHistoricals[[#This Row],[Date]])</f>
        <v>2</v>
      </c>
      <c r="C107">
        <f>YEAR(DailyFXHistoricals[[#This Row],[Date]])</f>
        <v>2017</v>
      </c>
      <c r="D107" s="29">
        <v>113.767</v>
      </c>
      <c r="E107" s="12" t="s">
        <v>35</v>
      </c>
    </row>
    <row r="108" spans="1:5">
      <c r="A108" s="12">
        <v>42780</v>
      </c>
      <c r="B108">
        <f>MONTH(DailyFXHistoricals[[#This Row],[Date]])</f>
        <v>2</v>
      </c>
      <c r="C108">
        <f>YEAR(DailyFXHistoricals[[#This Row],[Date]])</f>
        <v>2017</v>
      </c>
      <c r="D108" s="29">
        <v>113.72499999999999</v>
      </c>
      <c r="E108" s="12" t="s">
        <v>35</v>
      </c>
    </row>
    <row r="109" spans="1:5">
      <c r="A109" s="12">
        <v>42781</v>
      </c>
      <c r="B109">
        <f>MONTH(DailyFXHistoricals[[#This Row],[Date]])</f>
        <v>2</v>
      </c>
      <c r="C109">
        <f>YEAR(DailyFXHistoricals[[#This Row],[Date]])</f>
        <v>2017</v>
      </c>
      <c r="D109" s="29">
        <v>114.396</v>
      </c>
      <c r="E109" s="12" t="s">
        <v>35</v>
      </c>
    </row>
    <row r="110" spans="1:5">
      <c r="A110" s="12">
        <v>42782</v>
      </c>
      <c r="B110">
        <f>MONTH(DailyFXHistoricals[[#This Row],[Date]])</f>
        <v>2</v>
      </c>
      <c r="C110">
        <f>YEAR(DailyFXHistoricals[[#This Row],[Date]])</f>
        <v>2017</v>
      </c>
      <c r="D110" s="29">
        <v>113.72</v>
      </c>
      <c r="E110" s="12" t="s">
        <v>35</v>
      </c>
    </row>
    <row r="111" spans="1:5">
      <c r="A111" s="12">
        <v>42783</v>
      </c>
      <c r="B111">
        <f>MONTH(DailyFXHistoricals[[#This Row],[Date]])</f>
        <v>2</v>
      </c>
      <c r="C111">
        <f>YEAR(DailyFXHistoricals[[#This Row],[Date]])</f>
        <v>2017</v>
      </c>
      <c r="D111" s="29">
        <v>113.101</v>
      </c>
      <c r="E111" s="12" t="s">
        <v>35</v>
      </c>
    </row>
    <row r="112" spans="1:5">
      <c r="A112" s="12">
        <v>42784</v>
      </c>
      <c r="B112">
        <f>MONTH(DailyFXHistoricals[[#This Row],[Date]])</f>
        <v>2</v>
      </c>
      <c r="C112">
        <f>YEAR(DailyFXHistoricals[[#This Row],[Date]])</f>
        <v>2017</v>
      </c>
      <c r="D112" s="29">
        <v>112.79300000000001</v>
      </c>
      <c r="E112" s="12" t="s">
        <v>35</v>
      </c>
    </row>
    <row r="113" spans="1:5">
      <c r="A113" s="12">
        <v>42785</v>
      </c>
      <c r="B113">
        <f>MONTH(DailyFXHistoricals[[#This Row],[Date]])</f>
        <v>2</v>
      </c>
      <c r="C113">
        <f>YEAR(DailyFXHistoricals[[#This Row],[Date]])</f>
        <v>2017</v>
      </c>
      <c r="D113" s="29">
        <v>112.79</v>
      </c>
      <c r="E113" s="12" t="s">
        <v>35</v>
      </c>
    </row>
    <row r="114" spans="1:5">
      <c r="A114" s="12">
        <v>42786</v>
      </c>
      <c r="B114">
        <f>MONTH(DailyFXHistoricals[[#This Row],[Date]])</f>
        <v>2</v>
      </c>
      <c r="C114">
        <f>YEAR(DailyFXHistoricals[[#This Row],[Date]])</f>
        <v>2017</v>
      </c>
      <c r="D114" s="29">
        <v>113.07299999999999</v>
      </c>
      <c r="E114" s="12" t="s">
        <v>35</v>
      </c>
    </row>
    <row r="115" spans="1:5">
      <c r="A115" s="12">
        <v>42787</v>
      </c>
      <c r="B115">
        <f>MONTH(DailyFXHistoricals[[#This Row],[Date]])</f>
        <v>2</v>
      </c>
      <c r="C115">
        <f>YEAR(DailyFXHistoricals[[#This Row],[Date]])</f>
        <v>2017</v>
      </c>
      <c r="D115" s="29">
        <v>113.53</v>
      </c>
      <c r="E115" s="12" t="s">
        <v>35</v>
      </c>
    </row>
    <row r="116" spans="1:5">
      <c r="A116" s="12">
        <v>42788</v>
      </c>
      <c r="B116">
        <f>MONTH(DailyFXHistoricals[[#This Row],[Date]])</f>
        <v>2</v>
      </c>
      <c r="C116">
        <f>YEAR(DailyFXHistoricals[[#This Row],[Date]])</f>
        <v>2017</v>
      </c>
      <c r="D116" s="29">
        <v>113.357</v>
      </c>
      <c r="E116" s="12" t="s">
        <v>35</v>
      </c>
    </row>
    <row r="117" spans="1:5">
      <c r="A117" s="12">
        <v>42789</v>
      </c>
      <c r="B117">
        <f>MONTH(DailyFXHistoricals[[#This Row],[Date]])</f>
        <v>2</v>
      </c>
      <c r="C117">
        <f>YEAR(DailyFXHistoricals[[#This Row],[Date]])</f>
        <v>2017</v>
      </c>
      <c r="D117" s="29">
        <v>113.059</v>
      </c>
      <c r="E117" s="12" t="s">
        <v>35</v>
      </c>
    </row>
    <row r="118" spans="1:5">
      <c r="A118" s="12">
        <v>42790</v>
      </c>
      <c r="B118">
        <f>MONTH(DailyFXHistoricals[[#This Row],[Date]])</f>
        <v>2</v>
      </c>
      <c r="C118">
        <f>YEAR(DailyFXHistoricals[[#This Row],[Date]])</f>
        <v>2017</v>
      </c>
      <c r="D118" s="29">
        <v>112.51300000000001</v>
      </c>
      <c r="E118" s="12" t="s">
        <v>35</v>
      </c>
    </row>
    <row r="119" spans="1:5">
      <c r="A119" s="12">
        <v>42791</v>
      </c>
      <c r="B119">
        <f>MONTH(DailyFXHistoricals[[#This Row],[Date]])</f>
        <v>2</v>
      </c>
      <c r="C119">
        <f>YEAR(DailyFXHistoricals[[#This Row],[Date]])</f>
        <v>2017</v>
      </c>
      <c r="D119" s="29">
        <v>112.11799999999999</v>
      </c>
      <c r="E119" s="12" t="s">
        <v>35</v>
      </c>
    </row>
    <row r="120" spans="1:5">
      <c r="A120" s="12">
        <v>42792</v>
      </c>
      <c r="B120">
        <f>MONTH(DailyFXHistoricals[[#This Row],[Date]])</f>
        <v>2</v>
      </c>
      <c r="C120">
        <f>YEAR(DailyFXHistoricals[[#This Row],[Date]])</f>
        <v>2017</v>
      </c>
      <c r="D120" s="29">
        <v>112.117</v>
      </c>
      <c r="E120" s="12" t="s">
        <v>35</v>
      </c>
    </row>
    <row r="121" spans="1:5">
      <c r="A121" s="12">
        <v>42793</v>
      </c>
      <c r="B121">
        <f>MONTH(DailyFXHistoricals[[#This Row],[Date]])</f>
        <v>2</v>
      </c>
      <c r="C121">
        <f>YEAR(DailyFXHistoricals[[#This Row],[Date]])</f>
        <v>2017</v>
      </c>
      <c r="D121" s="29">
        <v>112.25700000000001</v>
      </c>
      <c r="E121" s="12" t="s">
        <v>35</v>
      </c>
    </row>
    <row r="122" spans="1:5">
      <c r="A122" s="12">
        <v>42794</v>
      </c>
      <c r="B122">
        <f>MONTH(DailyFXHistoricals[[#This Row],[Date]])</f>
        <v>2</v>
      </c>
      <c r="C122">
        <f>YEAR(DailyFXHistoricals[[#This Row],[Date]])</f>
        <v>2017</v>
      </c>
      <c r="D122" s="29">
        <v>112.35899999999999</v>
      </c>
      <c r="E122" s="12" t="s">
        <v>35</v>
      </c>
    </row>
    <row r="123" spans="1:5">
      <c r="A123" s="12">
        <v>42795</v>
      </c>
      <c r="B123">
        <f>MONTH(DailyFXHistoricals[[#This Row],[Date]])</f>
        <v>3</v>
      </c>
      <c r="C123">
        <f>YEAR(DailyFXHistoricals[[#This Row],[Date]])</f>
        <v>2017</v>
      </c>
      <c r="D123" s="29">
        <v>113.47123499999999</v>
      </c>
      <c r="E123" s="12" t="s">
        <v>35</v>
      </c>
    </row>
    <row r="124" spans="1:5">
      <c r="A124" s="12">
        <v>42796</v>
      </c>
      <c r="B124">
        <f>MONTH(DailyFXHistoricals[[#This Row],[Date]])</f>
        <v>3</v>
      </c>
      <c r="C124">
        <f>YEAR(DailyFXHistoricals[[#This Row],[Date]])</f>
        <v>2017</v>
      </c>
      <c r="D124" s="29">
        <v>114.18992</v>
      </c>
      <c r="E124" s="12" t="s">
        <v>35</v>
      </c>
    </row>
    <row r="125" spans="1:5">
      <c r="A125" s="12">
        <v>42797</v>
      </c>
      <c r="B125">
        <f>MONTH(DailyFXHistoricals[[#This Row],[Date]])</f>
        <v>3</v>
      </c>
      <c r="C125">
        <f>YEAR(DailyFXHistoricals[[#This Row],[Date]])</f>
        <v>2017</v>
      </c>
      <c r="D125" s="29">
        <v>114.31475500000001</v>
      </c>
      <c r="E125" s="12" t="s">
        <v>35</v>
      </c>
    </row>
    <row r="126" spans="1:5">
      <c r="A126" s="12">
        <v>42798</v>
      </c>
      <c r="B126">
        <f>MONTH(DailyFXHistoricals[[#This Row],[Date]])</f>
        <v>3</v>
      </c>
      <c r="C126">
        <f>YEAR(DailyFXHistoricals[[#This Row],[Date]])</f>
        <v>2017</v>
      </c>
      <c r="D126" s="29">
        <v>114.0033</v>
      </c>
      <c r="E126" s="12" t="s">
        <v>35</v>
      </c>
    </row>
    <row r="127" spans="1:5">
      <c r="A127" s="12">
        <v>42799</v>
      </c>
      <c r="B127">
        <f>MONTH(DailyFXHistoricals[[#This Row],[Date]])</f>
        <v>3</v>
      </c>
      <c r="C127">
        <f>YEAR(DailyFXHistoricals[[#This Row],[Date]])</f>
        <v>2017</v>
      </c>
      <c r="D127" s="29">
        <v>114.005</v>
      </c>
      <c r="E127" s="12" t="s">
        <v>35</v>
      </c>
    </row>
    <row r="128" spans="1:5">
      <c r="A128" s="12">
        <v>42800</v>
      </c>
      <c r="B128">
        <f>MONTH(DailyFXHistoricals[[#This Row],[Date]])</f>
        <v>3</v>
      </c>
      <c r="C128">
        <f>YEAR(DailyFXHistoricals[[#This Row],[Date]])</f>
        <v>2017</v>
      </c>
      <c r="D128" s="29">
        <v>113.84572</v>
      </c>
      <c r="E128" s="12" t="s">
        <v>35</v>
      </c>
    </row>
    <row r="129" spans="1:5">
      <c r="A129" s="12">
        <v>42801</v>
      </c>
      <c r="B129">
        <f>MONTH(DailyFXHistoricals[[#This Row],[Date]])</f>
        <v>3</v>
      </c>
      <c r="C129">
        <f>YEAR(DailyFXHistoricals[[#This Row],[Date]])</f>
        <v>2017</v>
      </c>
      <c r="D129" s="29">
        <v>113.962915</v>
      </c>
      <c r="E129" s="12" t="s">
        <v>35</v>
      </c>
    </row>
    <row r="130" spans="1:5">
      <c r="A130" s="12">
        <v>42802</v>
      </c>
      <c r="B130">
        <f>MONTH(DailyFXHistoricals[[#This Row],[Date]])</f>
        <v>3</v>
      </c>
      <c r="C130">
        <f>YEAR(DailyFXHistoricals[[#This Row],[Date]])</f>
        <v>2017</v>
      </c>
      <c r="D130" s="29">
        <v>114.100385</v>
      </c>
      <c r="E130" s="12" t="s">
        <v>35</v>
      </c>
    </row>
    <row r="131" spans="1:5">
      <c r="A131" s="12">
        <v>42803</v>
      </c>
      <c r="B131">
        <f>MONTH(DailyFXHistoricals[[#This Row],[Date]])</f>
        <v>3</v>
      </c>
      <c r="C131">
        <f>YEAR(DailyFXHistoricals[[#This Row],[Date]])</f>
        <v>2017</v>
      </c>
      <c r="D131" s="29">
        <v>114.62246500000001</v>
      </c>
      <c r="E131" s="12" t="s">
        <v>35</v>
      </c>
    </row>
    <row r="132" spans="1:5">
      <c r="A132" s="12">
        <v>42804</v>
      </c>
      <c r="B132">
        <f>MONTH(DailyFXHistoricals[[#This Row],[Date]])</f>
        <v>3</v>
      </c>
      <c r="C132">
        <f>YEAR(DailyFXHistoricals[[#This Row],[Date]])</f>
        <v>2017</v>
      </c>
      <c r="D132" s="29">
        <v>115.17765</v>
      </c>
      <c r="E132" s="12" t="s">
        <v>35</v>
      </c>
    </row>
    <row r="133" spans="1:5">
      <c r="A133" s="12">
        <v>42805</v>
      </c>
      <c r="B133">
        <f>MONTH(DailyFXHistoricals[[#This Row],[Date]])</f>
        <v>3</v>
      </c>
      <c r="C133">
        <f>YEAR(DailyFXHistoricals[[#This Row],[Date]])</f>
        <v>2017</v>
      </c>
      <c r="D133" s="29">
        <v>114.8001</v>
      </c>
      <c r="E133" s="12" t="s">
        <v>35</v>
      </c>
    </row>
    <row r="134" spans="1:5">
      <c r="A134" s="12">
        <v>42806</v>
      </c>
      <c r="B134">
        <f>MONTH(DailyFXHistoricals[[#This Row],[Date]])</f>
        <v>3</v>
      </c>
      <c r="C134">
        <f>YEAR(DailyFXHistoricals[[#This Row],[Date]])</f>
        <v>2017</v>
      </c>
      <c r="D134" s="29">
        <v>114.79334</v>
      </c>
      <c r="E134" s="12" t="s">
        <v>35</v>
      </c>
    </row>
    <row r="135" spans="1:5">
      <c r="A135" s="12">
        <v>42807</v>
      </c>
      <c r="B135">
        <f>MONTH(DailyFXHistoricals[[#This Row],[Date]])</f>
        <v>3</v>
      </c>
      <c r="C135">
        <f>YEAR(DailyFXHistoricals[[#This Row],[Date]])</f>
        <v>2017</v>
      </c>
      <c r="D135" s="29">
        <v>114.72535499999999</v>
      </c>
      <c r="E135" s="12" t="s">
        <v>35</v>
      </c>
    </row>
    <row r="136" spans="1:5">
      <c r="A136" s="12">
        <v>42808</v>
      </c>
      <c r="B136">
        <f>MONTH(DailyFXHistoricals[[#This Row],[Date]])</f>
        <v>3</v>
      </c>
      <c r="C136">
        <f>YEAR(DailyFXHistoricals[[#This Row],[Date]])</f>
        <v>2017</v>
      </c>
      <c r="D136" s="29">
        <v>114.85086</v>
      </c>
      <c r="E136" s="12" t="s">
        <v>35</v>
      </c>
    </row>
    <row r="137" spans="1:5">
      <c r="A137" s="12">
        <v>42809</v>
      </c>
      <c r="B137">
        <f>MONTH(DailyFXHistoricals[[#This Row],[Date]])</f>
        <v>3</v>
      </c>
      <c r="C137">
        <f>YEAR(DailyFXHistoricals[[#This Row],[Date]])</f>
        <v>2017</v>
      </c>
      <c r="D137" s="29">
        <v>114.56596500000001</v>
      </c>
      <c r="E137" s="12" t="s">
        <v>35</v>
      </c>
    </row>
    <row r="138" spans="1:5">
      <c r="A138" s="12">
        <v>42810</v>
      </c>
      <c r="B138">
        <f>MONTH(DailyFXHistoricals[[#This Row],[Date]])</f>
        <v>3</v>
      </c>
      <c r="C138">
        <f>YEAR(DailyFXHistoricals[[#This Row],[Date]])</f>
        <v>2017</v>
      </c>
      <c r="D138" s="29">
        <v>113.32564000000001</v>
      </c>
      <c r="E138" s="12" t="s">
        <v>35</v>
      </c>
    </row>
    <row r="139" spans="1:5">
      <c r="A139" s="12">
        <v>42811</v>
      </c>
      <c r="B139">
        <f>MONTH(DailyFXHistoricals[[#This Row],[Date]])</f>
        <v>3</v>
      </c>
      <c r="C139">
        <f>YEAR(DailyFXHistoricals[[#This Row],[Date]])</f>
        <v>2017</v>
      </c>
      <c r="D139" s="29">
        <v>113.14068</v>
      </c>
      <c r="E139" s="12" t="s">
        <v>35</v>
      </c>
    </row>
    <row r="140" spans="1:5">
      <c r="A140" s="12">
        <v>42812</v>
      </c>
      <c r="B140">
        <f>MONTH(DailyFXHistoricals[[#This Row],[Date]])</f>
        <v>3</v>
      </c>
      <c r="C140">
        <f>YEAR(DailyFXHistoricals[[#This Row],[Date]])</f>
        <v>2017</v>
      </c>
      <c r="D140" s="29">
        <v>112.709</v>
      </c>
      <c r="E140" s="12" t="s">
        <v>35</v>
      </c>
    </row>
    <row r="141" spans="1:5">
      <c r="A141" s="12">
        <v>42813</v>
      </c>
      <c r="B141">
        <f>MONTH(DailyFXHistoricals[[#This Row],[Date]])</f>
        <v>3</v>
      </c>
      <c r="C141">
        <f>YEAR(DailyFXHistoricals[[#This Row],[Date]])</f>
        <v>2017</v>
      </c>
      <c r="D141" s="29">
        <v>112.709</v>
      </c>
      <c r="E141" s="12" t="s">
        <v>35</v>
      </c>
    </row>
    <row r="142" spans="1:5">
      <c r="A142" s="12">
        <v>42814</v>
      </c>
      <c r="B142">
        <f>MONTH(DailyFXHistoricals[[#This Row],[Date]])</f>
        <v>3</v>
      </c>
      <c r="C142">
        <f>YEAR(DailyFXHistoricals[[#This Row],[Date]])</f>
        <v>2017</v>
      </c>
      <c r="D142" s="29">
        <v>112.64603</v>
      </c>
      <c r="E142" s="12" t="s">
        <v>35</v>
      </c>
    </row>
    <row r="143" spans="1:5">
      <c r="A143" s="12">
        <v>42815</v>
      </c>
      <c r="B143">
        <f>MONTH(DailyFXHistoricals[[#This Row],[Date]])</f>
        <v>3</v>
      </c>
      <c r="C143">
        <f>YEAR(DailyFXHistoricals[[#This Row],[Date]])</f>
        <v>2017</v>
      </c>
      <c r="D143" s="29">
        <v>112.41271500000001</v>
      </c>
      <c r="E143" s="12" t="s">
        <v>35</v>
      </c>
    </row>
    <row r="144" spans="1:5">
      <c r="A144" s="12">
        <v>42816</v>
      </c>
      <c r="B144">
        <f>MONTH(DailyFXHistoricals[[#This Row],[Date]])</f>
        <v>3</v>
      </c>
      <c r="C144">
        <f>YEAR(DailyFXHistoricals[[#This Row],[Date]])</f>
        <v>2017</v>
      </c>
      <c r="D144" s="29">
        <v>111.3532</v>
      </c>
      <c r="E144" s="12" t="s">
        <v>35</v>
      </c>
    </row>
    <row r="145" spans="1:5">
      <c r="A145" s="12">
        <v>42817</v>
      </c>
      <c r="B145">
        <f>MONTH(DailyFXHistoricals[[#This Row],[Date]])</f>
        <v>3</v>
      </c>
      <c r="C145">
        <f>YEAR(DailyFXHistoricals[[#This Row],[Date]])</f>
        <v>2017</v>
      </c>
      <c r="D145" s="29">
        <v>111.166145</v>
      </c>
      <c r="E145" s="12" t="s">
        <v>35</v>
      </c>
    </row>
    <row r="146" spans="1:5">
      <c r="A146" s="12">
        <v>42818</v>
      </c>
      <c r="B146">
        <f>MONTH(DailyFXHistoricals[[#This Row],[Date]])</f>
        <v>3</v>
      </c>
      <c r="C146">
        <f>YEAR(DailyFXHistoricals[[#This Row],[Date]])</f>
        <v>2017</v>
      </c>
      <c r="D146" s="29">
        <v>111.137925</v>
      </c>
      <c r="E146" s="12" t="s">
        <v>35</v>
      </c>
    </row>
    <row r="147" spans="1:5">
      <c r="A147" s="12">
        <v>42819</v>
      </c>
      <c r="B147">
        <f>MONTH(DailyFXHistoricals[[#This Row],[Date]])</f>
        <v>3</v>
      </c>
      <c r="C147">
        <f>YEAR(DailyFXHistoricals[[#This Row],[Date]])</f>
        <v>2017</v>
      </c>
      <c r="D147" s="29">
        <v>111.321</v>
      </c>
      <c r="E147" s="12" t="s">
        <v>35</v>
      </c>
    </row>
    <row r="148" spans="1:5">
      <c r="A148" s="12">
        <v>42820</v>
      </c>
      <c r="B148">
        <f>MONTH(DailyFXHistoricals[[#This Row],[Date]])</f>
        <v>3</v>
      </c>
      <c r="C148">
        <f>YEAR(DailyFXHistoricals[[#This Row],[Date]])</f>
        <v>2017</v>
      </c>
      <c r="D148" s="29">
        <v>111.32</v>
      </c>
      <c r="E148" s="12" t="s">
        <v>35</v>
      </c>
    </row>
    <row r="149" spans="1:5">
      <c r="A149" s="12">
        <v>42821</v>
      </c>
      <c r="B149">
        <f>MONTH(DailyFXHistoricals[[#This Row],[Date]])</f>
        <v>3</v>
      </c>
      <c r="C149">
        <f>YEAR(DailyFXHistoricals[[#This Row],[Date]])</f>
        <v>2017</v>
      </c>
      <c r="D149" s="29">
        <v>110.42753</v>
      </c>
      <c r="E149" s="12" t="s">
        <v>35</v>
      </c>
    </row>
    <row r="150" spans="1:5">
      <c r="A150" s="12">
        <v>42822</v>
      </c>
      <c r="B150">
        <f>MONTH(DailyFXHistoricals[[#This Row],[Date]])</f>
        <v>3</v>
      </c>
      <c r="C150">
        <f>YEAR(DailyFXHistoricals[[#This Row],[Date]])</f>
        <v>2017</v>
      </c>
      <c r="D150" s="29">
        <v>110.64997</v>
      </c>
      <c r="E150" s="12" t="s">
        <v>35</v>
      </c>
    </row>
    <row r="151" spans="1:5">
      <c r="A151" s="12">
        <v>42823</v>
      </c>
      <c r="B151">
        <f>MONTH(DailyFXHistoricals[[#This Row],[Date]])</f>
        <v>3</v>
      </c>
      <c r="C151">
        <f>YEAR(DailyFXHistoricals[[#This Row],[Date]])</f>
        <v>2017</v>
      </c>
      <c r="D151" s="29">
        <v>111.07612</v>
      </c>
      <c r="E151" s="12" t="s">
        <v>35</v>
      </c>
    </row>
    <row r="152" spans="1:5">
      <c r="A152" s="12">
        <v>42824</v>
      </c>
      <c r="B152">
        <f>MONTH(DailyFXHistoricals[[#This Row],[Date]])</f>
        <v>3</v>
      </c>
      <c r="C152">
        <f>YEAR(DailyFXHistoricals[[#This Row],[Date]])</f>
        <v>2017</v>
      </c>
      <c r="D152" s="29">
        <v>111.27120499999999</v>
      </c>
      <c r="E152" s="12" t="s">
        <v>35</v>
      </c>
    </row>
    <row r="153" spans="1:5">
      <c r="A153" s="12">
        <v>42825</v>
      </c>
      <c r="B153">
        <f>MONTH(DailyFXHistoricals[[#This Row],[Date]])</f>
        <v>3</v>
      </c>
      <c r="C153">
        <f>YEAR(DailyFXHistoricals[[#This Row],[Date]])</f>
        <v>2017</v>
      </c>
      <c r="D153" s="29">
        <v>111.75660000000001</v>
      </c>
      <c r="E153" s="12" t="s">
        <v>35</v>
      </c>
    </row>
    <row r="154" spans="1:5">
      <c r="A154" s="12">
        <v>42826</v>
      </c>
      <c r="B154">
        <f>MONTH(DailyFXHistoricals[[#This Row],[Date]])</f>
        <v>4</v>
      </c>
      <c r="C154">
        <f>YEAR(DailyFXHistoricals[[#This Row],[Date]])</f>
        <v>2017</v>
      </c>
      <c r="D154" s="29">
        <v>111.3875</v>
      </c>
      <c r="E154" s="12" t="s">
        <v>35</v>
      </c>
    </row>
    <row r="155" spans="1:5">
      <c r="A155" s="12">
        <v>42827</v>
      </c>
      <c r="B155">
        <f>MONTH(DailyFXHistoricals[[#This Row],[Date]])</f>
        <v>4</v>
      </c>
      <c r="C155">
        <f>YEAR(DailyFXHistoricals[[#This Row],[Date]])</f>
        <v>2017</v>
      </c>
      <c r="D155" s="29">
        <v>111.3875</v>
      </c>
      <c r="E155" s="12" t="s">
        <v>35</v>
      </c>
    </row>
    <row r="156" spans="1:5">
      <c r="A156" s="12">
        <v>42828</v>
      </c>
      <c r="B156">
        <f>MONTH(DailyFXHistoricals[[#This Row],[Date]])</f>
        <v>4</v>
      </c>
      <c r="C156">
        <f>YEAR(DailyFXHistoricals[[#This Row],[Date]])</f>
        <v>2017</v>
      </c>
      <c r="D156" s="29">
        <v>111.260255</v>
      </c>
      <c r="E156" s="12" t="s">
        <v>35</v>
      </c>
    </row>
    <row r="157" spans="1:5">
      <c r="A157" s="12">
        <v>42829</v>
      </c>
      <c r="B157">
        <f>MONTH(DailyFXHistoricals[[#This Row],[Date]])</f>
        <v>4</v>
      </c>
      <c r="C157">
        <f>YEAR(DailyFXHistoricals[[#This Row],[Date]])</f>
        <v>2017</v>
      </c>
      <c r="D157" s="29">
        <v>110.61103</v>
      </c>
      <c r="E157" s="12" t="s">
        <v>35</v>
      </c>
    </row>
    <row r="158" spans="1:5">
      <c r="A158" s="12">
        <v>42830</v>
      </c>
      <c r="B158">
        <f>MONTH(DailyFXHistoricals[[#This Row],[Date]])</f>
        <v>4</v>
      </c>
      <c r="C158">
        <f>YEAR(DailyFXHistoricals[[#This Row],[Date]])</f>
        <v>2017</v>
      </c>
      <c r="D158" s="29">
        <v>110.88202</v>
      </c>
      <c r="E158" s="12" t="s">
        <v>35</v>
      </c>
    </row>
    <row r="159" spans="1:5">
      <c r="A159" s="12">
        <v>42831</v>
      </c>
      <c r="B159">
        <f>MONTH(DailyFXHistoricals[[#This Row],[Date]])</f>
        <v>4</v>
      </c>
      <c r="C159">
        <f>YEAR(DailyFXHistoricals[[#This Row],[Date]])</f>
        <v>2017</v>
      </c>
      <c r="D159" s="29">
        <v>110.67847999999999</v>
      </c>
      <c r="E159" s="12" t="s">
        <v>35</v>
      </c>
    </row>
    <row r="160" spans="1:5">
      <c r="A160" s="12">
        <v>42832</v>
      </c>
      <c r="B160">
        <f>MONTH(DailyFXHistoricals[[#This Row],[Date]])</f>
        <v>4</v>
      </c>
      <c r="C160">
        <f>YEAR(DailyFXHistoricals[[#This Row],[Date]])</f>
        <v>2017</v>
      </c>
      <c r="D160" s="29">
        <v>110.754715</v>
      </c>
      <c r="E160" s="12" t="s">
        <v>35</v>
      </c>
    </row>
    <row r="161" spans="1:5">
      <c r="A161" s="12">
        <v>42833</v>
      </c>
      <c r="B161">
        <f>MONTH(DailyFXHistoricals[[#This Row],[Date]])</f>
        <v>4</v>
      </c>
      <c r="C161">
        <f>YEAR(DailyFXHistoricals[[#This Row],[Date]])</f>
        <v>2017</v>
      </c>
      <c r="D161" s="29">
        <v>111.0705</v>
      </c>
      <c r="E161" s="12" t="s">
        <v>35</v>
      </c>
    </row>
    <row r="162" spans="1:5">
      <c r="A162" s="12">
        <v>42834</v>
      </c>
      <c r="B162">
        <f>MONTH(DailyFXHistoricals[[#This Row],[Date]])</f>
        <v>4</v>
      </c>
      <c r="C162">
        <f>YEAR(DailyFXHistoricals[[#This Row],[Date]])</f>
        <v>2017</v>
      </c>
      <c r="D162" s="29">
        <v>111.0715</v>
      </c>
      <c r="E162" s="12" t="s">
        <v>35</v>
      </c>
    </row>
    <row r="163" spans="1:5">
      <c r="A163" s="12">
        <v>42835</v>
      </c>
      <c r="B163">
        <f>MONTH(DailyFXHistoricals[[#This Row],[Date]])</f>
        <v>4</v>
      </c>
      <c r="C163">
        <f>YEAR(DailyFXHistoricals[[#This Row],[Date]])</f>
        <v>2017</v>
      </c>
      <c r="D163" s="29">
        <v>111.23166500000001</v>
      </c>
      <c r="E163" s="12" t="s">
        <v>35</v>
      </c>
    </row>
    <row r="164" spans="1:5">
      <c r="A164" s="12">
        <v>42836</v>
      </c>
      <c r="B164">
        <f>MONTH(DailyFXHistoricals[[#This Row],[Date]])</f>
        <v>4</v>
      </c>
      <c r="C164">
        <f>YEAR(DailyFXHistoricals[[#This Row],[Date]])</f>
        <v>2017</v>
      </c>
      <c r="D164" s="29">
        <v>110.405215</v>
      </c>
      <c r="E164" s="12" t="s">
        <v>35</v>
      </c>
    </row>
    <row r="165" spans="1:5">
      <c r="A165" s="12">
        <v>42837</v>
      </c>
      <c r="B165">
        <f>MONTH(DailyFXHistoricals[[#This Row],[Date]])</f>
        <v>4</v>
      </c>
      <c r="C165">
        <f>YEAR(DailyFXHistoricals[[#This Row],[Date]])</f>
        <v>2017</v>
      </c>
      <c r="D165" s="29">
        <v>109.56956</v>
      </c>
      <c r="E165" s="12" t="s">
        <v>35</v>
      </c>
    </row>
    <row r="166" spans="1:5">
      <c r="A166" s="12">
        <v>42838</v>
      </c>
      <c r="B166">
        <f>MONTH(DailyFXHistoricals[[#This Row],[Date]])</f>
        <v>4</v>
      </c>
      <c r="C166">
        <f>YEAR(DailyFXHistoricals[[#This Row],[Date]])</f>
        <v>2017</v>
      </c>
      <c r="D166" s="29">
        <v>109.03785499999999</v>
      </c>
      <c r="E166" s="12" t="s">
        <v>35</v>
      </c>
    </row>
    <row r="167" spans="1:5">
      <c r="A167" s="12">
        <v>42839</v>
      </c>
      <c r="B167">
        <f>MONTH(DailyFXHistoricals[[#This Row],[Date]])</f>
        <v>4</v>
      </c>
      <c r="C167">
        <f>YEAR(DailyFXHistoricals[[#This Row],[Date]])</f>
        <v>2017</v>
      </c>
      <c r="D167" s="29">
        <v>108.88840500000001</v>
      </c>
      <c r="E167" s="12" t="s">
        <v>35</v>
      </c>
    </row>
    <row r="168" spans="1:5">
      <c r="A168" s="12">
        <v>42840</v>
      </c>
      <c r="B168">
        <f>MONTH(DailyFXHistoricals[[#This Row],[Date]])</f>
        <v>4</v>
      </c>
      <c r="C168">
        <f>YEAR(DailyFXHistoricals[[#This Row],[Date]])</f>
        <v>2017</v>
      </c>
      <c r="D168" s="29">
        <v>108.646</v>
      </c>
      <c r="E168" s="12" t="s">
        <v>35</v>
      </c>
    </row>
    <row r="169" spans="1:5">
      <c r="A169" s="12">
        <v>42841</v>
      </c>
      <c r="B169">
        <f>MONTH(DailyFXHistoricals[[#This Row],[Date]])</f>
        <v>4</v>
      </c>
      <c r="C169">
        <f>YEAR(DailyFXHistoricals[[#This Row],[Date]])</f>
        <v>2017</v>
      </c>
      <c r="D169" s="29">
        <v>108.646</v>
      </c>
      <c r="E169" s="12" t="s">
        <v>35</v>
      </c>
    </row>
    <row r="170" spans="1:5">
      <c r="A170" s="12">
        <v>42842</v>
      </c>
      <c r="B170">
        <f>MONTH(DailyFXHistoricals[[#This Row],[Date]])</f>
        <v>4</v>
      </c>
      <c r="C170">
        <f>YEAR(DailyFXHistoricals[[#This Row],[Date]])</f>
        <v>2017</v>
      </c>
      <c r="D170" s="29">
        <v>108.46025</v>
      </c>
      <c r="E170" s="12" t="s">
        <v>35</v>
      </c>
    </row>
    <row r="171" spans="1:5">
      <c r="A171" s="12">
        <v>42843</v>
      </c>
      <c r="B171">
        <f>MONTH(DailyFXHistoricals[[#This Row],[Date]])</f>
        <v>4</v>
      </c>
      <c r="C171">
        <f>YEAR(DailyFXHistoricals[[#This Row],[Date]])</f>
        <v>2017</v>
      </c>
      <c r="D171" s="29">
        <v>108.83177999999999</v>
      </c>
      <c r="E171" s="12" t="s">
        <v>35</v>
      </c>
    </row>
    <row r="172" spans="1:5">
      <c r="A172" s="12">
        <v>42844</v>
      </c>
      <c r="B172">
        <f>MONTH(DailyFXHistoricals[[#This Row],[Date]])</f>
        <v>4</v>
      </c>
      <c r="C172">
        <f>YEAR(DailyFXHistoricals[[#This Row],[Date]])</f>
        <v>2017</v>
      </c>
      <c r="D172" s="29">
        <v>108.759235</v>
      </c>
      <c r="E172" s="12" t="s">
        <v>35</v>
      </c>
    </row>
    <row r="173" spans="1:5">
      <c r="A173" s="12">
        <v>42845</v>
      </c>
      <c r="B173">
        <f>MONTH(DailyFXHistoricals[[#This Row],[Date]])</f>
        <v>4</v>
      </c>
      <c r="C173">
        <f>YEAR(DailyFXHistoricals[[#This Row],[Date]])</f>
        <v>2017</v>
      </c>
      <c r="D173" s="29">
        <v>109.06906499999999</v>
      </c>
      <c r="E173" s="12" t="s">
        <v>35</v>
      </c>
    </row>
    <row r="174" spans="1:5">
      <c r="A174" s="12">
        <v>42846</v>
      </c>
      <c r="B174">
        <f>MONTH(DailyFXHistoricals[[#This Row],[Date]])</f>
        <v>4</v>
      </c>
      <c r="C174">
        <f>YEAR(DailyFXHistoricals[[#This Row],[Date]])</f>
        <v>2017</v>
      </c>
      <c r="D174" s="29">
        <v>109.188875</v>
      </c>
      <c r="E174" s="12" t="s">
        <v>35</v>
      </c>
    </row>
    <row r="175" spans="1:5">
      <c r="A175" s="12">
        <v>42847</v>
      </c>
      <c r="B175">
        <f>MONTH(DailyFXHistoricals[[#This Row],[Date]])</f>
        <v>4</v>
      </c>
      <c r="C175">
        <f>YEAR(DailyFXHistoricals[[#This Row],[Date]])</f>
        <v>2017</v>
      </c>
      <c r="D175" s="29">
        <v>109.06699999999999</v>
      </c>
      <c r="E175" s="12" t="s">
        <v>35</v>
      </c>
    </row>
    <row r="176" spans="1:5">
      <c r="A176" s="12">
        <v>42848</v>
      </c>
      <c r="B176">
        <f>MONTH(DailyFXHistoricals[[#This Row],[Date]])</f>
        <v>4</v>
      </c>
      <c r="C176">
        <f>YEAR(DailyFXHistoricals[[#This Row],[Date]])</f>
        <v>2017</v>
      </c>
      <c r="D176" s="29">
        <v>109.06699999999999</v>
      </c>
      <c r="E176" s="12" t="s">
        <v>35</v>
      </c>
    </row>
    <row r="177" spans="1:5">
      <c r="A177" s="12">
        <v>42849</v>
      </c>
      <c r="B177">
        <f>MONTH(DailyFXHistoricals[[#This Row],[Date]])</f>
        <v>4</v>
      </c>
      <c r="C177">
        <f>YEAR(DailyFXHistoricals[[#This Row],[Date]])</f>
        <v>2017</v>
      </c>
      <c r="D177" s="29">
        <v>110.035245</v>
      </c>
      <c r="E177" s="12" t="s">
        <v>35</v>
      </c>
    </row>
    <row r="178" spans="1:5">
      <c r="A178" s="12">
        <v>42850</v>
      </c>
      <c r="B178">
        <f>MONTH(DailyFXHistoricals[[#This Row],[Date]])</f>
        <v>4</v>
      </c>
      <c r="C178">
        <f>YEAR(DailyFXHistoricals[[#This Row],[Date]])</f>
        <v>2017</v>
      </c>
      <c r="D178" s="29">
        <v>110.404555</v>
      </c>
      <c r="E178" s="12" t="s">
        <v>35</v>
      </c>
    </row>
    <row r="179" spans="1:5">
      <c r="A179" s="12">
        <v>42851</v>
      </c>
      <c r="B179">
        <f>MONTH(DailyFXHistoricals[[#This Row],[Date]])</f>
        <v>4</v>
      </c>
      <c r="C179">
        <f>YEAR(DailyFXHistoricals[[#This Row],[Date]])</f>
        <v>2017</v>
      </c>
      <c r="D179" s="29">
        <v>111.305685</v>
      </c>
      <c r="E179" s="12" t="s">
        <v>35</v>
      </c>
    </row>
    <row r="180" spans="1:5">
      <c r="A180" s="12">
        <v>42852</v>
      </c>
      <c r="B180">
        <f>MONTH(DailyFXHistoricals[[#This Row],[Date]])</f>
        <v>4</v>
      </c>
      <c r="C180">
        <f>YEAR(DailyFXHistoricals[[#This Row],[Date]])</f>
        <v>2017</v>
      </c>
      <c r="D180" s="29">
        <v>111.26340999999999</v>
      </c>
      <c r="E180" s="12" t="s">
        <v>35</v>
      </c>
    </row>
    <row r="181" spans="1:5">
      <c r="A181" s="12">
        <v>42853</v>
      </c>
      <c r="B181">
        <f>MONTH(DailyFXHistoricals[[#This Row],[Date]])</f>
        <v>4</v>
      </c>
      <c r="C181">
        <f>YEAR(DailyFXHistoricals[[#This Row],[Date]])</f>
        <v>2017</v>
      </c>
      <c r="D181" s="29">
        <v>111.33249000000001</v>
      </c>
      <c r="E181" s="12" t="s">
        <v>35</v>
      </c>
    </row>
    <row r="182" spans="1:5">
      <c r="A182" s="12">
        <v>42854</v>
      </c>
      <c r="B182">
        <f>MONTH(DailyFXHistoricals[[#This Row],[Date]])</f>
        <v>4</v>
      </c>
      <c r="C182">
        <f>YEAR(DailyFXHistoricals[[#This Row],[Date]])</f>
        <v>2017</v>
      </c>
      <c r="D182" s="29">
        <v>111.52</v>
      </c>
      <c r="E182" s="12" t="s">
        <v>35</v>
      </c>
    </row>
    <row r="183" spans="1:5">
      <c r="A183" s="12">
        <v>42855</v>
      </c>
      <c r="B183">
        <f>MONTH(DailyFXHistoricals[[#This Row],[Date]])</f>
        <v>4</v>
      </c>
      <c r="C183">
        <f>YEAR(DailyFXHistoricals[[#This Row],[Date]])</f>
        <v>2017</v>
      </c>
      <c r="D183" s="29">
        <v>111.52</v>
      </c>
      <c r="E183" s="12" t="s">
        <v>35</v>
      </c>
    </row>
    <row r="184" spans="1:5">
      <c r="A184" s="12">
        <v>42856</v>
      </c>
      <c r="B184">
        <f>MONTH(DailyFXHistoricals[[#This Row],[Date]])</f>
        <v>5</v>
      </c>
      <c r="C184">
        <f>YEAR(DailyFXHistoricals[[#This Row],[Date]])</f>
        <v>2017</v>
      </c>
      <c r="D184" s="29">
        <v>111.66168500000001</v>
      </c>
      <c r="E184" s="12" t="s">
        <v>35</v>
      </c>
    </row>
    <row r="185" spans="1:5">
      <c r="A185" s="12">
        <v>42857</v>
      </c>
      <c r="B185">
        <f>MONTH(DailyFXHistoricals[[#This Row],[Date]])</f>
        <v>5</v>
      </c>
      <c r="C185">
        <f>YEAR(DailyFXHistoricals[[#This Row],[Date]])</f>
        <v>2017</v>
      </c>
      <c r="D185" s="29">
        <v>112.040755</v>
      </c>
      <c r="E185" s="12" t="s">
        <v>35</v>
      </c>
    </row>
    <row r="186" spans="1:5">
      <c r="A186" s="12">
        <v>42858</v>
      </c>
      <c r="B186">
        <f>MONTH(DailyFXHistoricals[[#This Row],[Date]])</f>
        <v>5</v>
      </c>
      <c r="C186">
        <f>YEAR(DailyFXHistoricals[[#This Row],[Date]])</f>
        <v>2017</v>
      </c>
      <c r="D186" s="29">
        <v>112.22024500000001</v>
      </c>
      <c r="E186" s="12" t="s">
        <v>35</v>
      </c>
    </row>
    <row r="187" spans="1:5">
      <c r="A187" s="12">
        <v>42859</v>
      </c>
      <c r="B187">
        <f>MONTH(DailyFXHistoricals[[#This Row],[Date]])</f>
        <v>5</v>
      </c>
      <c r="C187">
        <f>YEAR(DailyFXHistoricals[[#This Row],[Date]])</f>
        <v>2017</v>
      </c>
      <c r="D187" s="29">
        <v>112.73187</v>
      </c>
      <c r="E187" s="12" t="s">
        <v>35</v>
      </c>
    </row>
    <row r="188" spans="1:5">
      <c r="A188" s="12">
        <v>42860</v>
      </c>
      <c r="B188">
        <f>MONTH(DailyFXHistoricals[[#This Row],[Date]])</f>
        <v>5</v>
      </c>
      <c r="C188">
        <f>YEAR(DailyFXHistoricals[[#This Row],[Date]])</f>
        <v>2017</v>
      </c>
      <c r="D188" s="29">
        <v>112.47879</v>
      </c>
      <c r="E188" s="12" t="s">
        <v>35</v>
      </c>
    </row>
    <row r="189" spans="1:5">
      <c r="A189" s="12">
        <v>42861</v>
      </c>
      <c r="B189">
        <f>MONTH(DailyFXHistoricals[[#This Row],[Date]])</f>
        <v>5</v>
      </c>
      <c r="C189">
        <f>YEAR(DailyFXHistoricals[[#This Row],[Date]])</f>
        <v>2017</v>
      </c>
      <c r="D189" s="29">
        <v>112.688</v>
      </c>
      <c r="E189" s="12" t="s">
        <v>35</v>
      </c>
    </row>
    <row r="190" spans="1:5">
      <c r="A190" s="12">
        <v>42862</v>
      </c>
      <c r="B190">
        <f>MONTH(DailyFXHistoricals[[#This Row],[Date]])</f>
        <v>5</v>
      </c>
      <c r="C190">
        <f>YEAR(DailyFXHistoricals[[#This Row],[Date]])</f>
        <v>2017</v>
      </c>
      <c r="D190" s="29">
        <v>112.688</v>
      </c>
      <c r="E190" s="12" t="s">
        <v>35</v>
      </c>
    </row>
    <row r="191" spans="1:5">
      <c r="A191" s="12">
        <v>42863</v>
      </c>
      <c r="B191">
        <f>MONTH(DailyFXHistoricals[[#This Row],[Date]])</f>
        <v>5</v>
      </c>
      <c r="C191">
        <f>YEAR(DailyFXHistoricals[[#This Row],[Date]])</f>
        <v>2017</v>
      </c>
      <c r="D191" s="29">
        <v>112.790735</v>
      </c>
      <c r="E191" s="12" t="s">
        <v>35</v>
      </c>
    </row>
    <row r="192" spans="1:5">
      <c r="A192" s="12">
        <v>42864</v>
      </c>
      <c r="B192">
        <f>MONTH(DailyFXHistoricals[[#This Row],[Date]])</f>
        <v>5</v>
      </c>
      <c r="C192">
        <f>YEAR(DailyFXHistoricals[[#This Row],[Date]])</f>
        <v>2017</v>
      </c>
      <c r="D192" s="29">
        <v>113.677205</v>
      </c>
      <c r="E192" s="12" t="s">
        <v>35</v>
      </c>
    </row>
    <row r="193" spans="1:5">
      <c r="A193" s="12">
        <v>42865</v>
      </c>
      <c r="B193">
        <f>MONTH(DailyFXHistoricals[[#This Row],[Date]])</f>
        <v>5</v>
      </c>
      <c r="C193">
        <f>YEAR(DailyFXHistoricals[[#This Row],[Date]])</f>
        <v>2017</v>
      </c>
      <c r="D193" s="29">
        <v>113.935565</v>
      </c>
      <c r="E193" s="12" t="s">
        <v>35</v>
      </c>
    </row>
    <row r="194" spans="1:5">
      <c r="A194" s="12">
        <v>42866</v>
      </c>
      <c r="B194">
        <f>MONTH(DailyFXHistoricals[[#This Row],[Date]])</f>
        <v>5</v>
      </c>
      <c r="C194">
        <f>YEAR(DailyFXHistoricals[[#This Row],[Date]])</f>
        <v>2017</v>
      </c>
      <c r="D194" s="29">
        <v>114.062045</v>
      </c>
      <c r="E194" s="12" t="s">
        <v>35</v>
      </c>
    </row>
    <row r="195" spans="1:5">
      <c r="A195" s="12">
        <v>42867</v>
      </c>
      <c r="B195">
        <f>MONTH(DailyFXHistoricals[[#This Row],[Date]])</f>
        <v>5</v>
      </c>
      <c r="C195">
        <f>YEAR(DailyFXHistoricals[[#This Row],[Date]])</f>
        <v>2017</v>
      </c>
      <c r="D195" s="29">
        <v>113.61481999999999</v>
      </c>
      <c r="E195" s="12" t="s">
        <v>35</v>
      </c>
    </row>
    <row r="196" spans="1:5">
      <c r="A196" s="12">
        <v>42868</v>
      </c>
      <c r="B196">
        <f>MONTH(DailyFXHistoricals[[#This Row],[Date]])</f>
        <v>5</v>
      </c>
      <c r="C196">
        <f>YEAR(DailyFXHistoricals[[#This Row],[Date]])</f>
        <v>2017</v>
      </c>
      <c r="D196" s="29">
        <v>113.33750000000001</v>
      </c>
      <c r="E196" s="12" t="s">
        <v>35</v>
      </c>
    </row>
    <row r="197" spans="1:5">
      <c r="A197" s="12">
        <v>42869</v>
      </c>
      <c r="B197">
        <f>MONTH(DailyFXHistoricals[[#This Row],[Date]])</f>
        <v>5</v>
      </c>
      <c r="C197">
        <f>YEAR(DailyFXHistoricals[[#This Row],[Date]])</f>
        <v>2017</v>
      </c>
      <c r="D197" s="29">
        <v>113.33750000000001</v>
      </c>
      <c r="E197" s="12" t="s">
        <v>35</v>
      </c>
    </row>
    <row r="198" spans="1:5">
      <c r="A198" s="12">
        <v>42870</v>
      </c>
      <c r="B198">
        <f>MONTH(DailyFXHistoricals[[#This Row],[Date]])</f>
        <v>5</v>
      </c>
      <c r="C198">
        <f>YEAR(DailyFXHistoricals[[#This Row],[Date]])</f>
        <v>2017</v>
      </c>
      <c r="D198" s="29">
        <v>113.490495</v>
      </c>
      <c r="E198" s="12" t="s">
        <v>35</v>
      </c>
    </row>
    <row r="199" spans="1:5">
      <c r="A199" s="12">
        <v>42871</v>
      </c>
      <c r="B199">
        <f>MONTH(DailyFXHistoricals[[#This Row],[Date]])</f>
        <v>5</v>
      </c>
      <c r="C199">
        <f>YEAR(DailyFXHistoricals[[#This Row],[Date]])</f>
        <v>2017</v>
      </c>
      <c r="D199" s="29">
        <v>113.433605</v>
      </c>
      <c r="E199" s="12" t="s">
        <v>35</v>
      </c>
    </row>
    <row r="200" spans="1:5">
      <c r="A200" s="12">
        <v>42872</v>
      </c>
      <c r="B200">
        <f>MONTH(DailyFXHistoricals[[#This Row],[Date]])</f>
        <v>5</v>
      </c>
      <c r="C200">
        <f>YEAR(DailyFXHistoricals[[#This Row],[Date]])</f>
        <v>2017</v>
      </c>
      <c r="D200" s="29">
        <v>112.11262499999999</v>
      </c>
      <c r="E200" s="12" t="s">
        <v>35</v>
      </c>
    </row>
    <row r="201" spans="1:5">
      <c r="A201" s="12">
        <v>42873</v>
      </c>
      <c r="B201">
        <f>MONTH(DailyFXHistoricals[[#This Row],[Date]])</f>
        <v>5</v>
      </c>
      <c r="C201">
        <f>YEAR(DailyFXHistoricals[[#This Row],[Date]])</f>
        <v>2017</v>
      </c>
      <c r="D201" s="29">
        <v>111.00774</v>
      </c>
      <c r="E201" s="12" t="s">
        <v>35</v>
      </c>
    </row>
    <row r="202" spans="1:5">
      <c r="A202" s="12">
        <v>42874</v>
      </c>
      <c r="B202">
        <f>MONTH(DailyFXHistoricals[[#This Row],[Date]])</f>
        <v>5</v>
      </c>
      <c r="C202">
        <f>YEAR(DailyFXHistoricals[[#This Row],[Date]])</f>
        <v>2017</v>
      </c>
      <c r="D202" s="29">
        <v>111.36391500000001</v>
      </c>
      <c r="E202" s="12" t="s">
        <v>35</v>
      </c>
    </row>
    <row r="203" spans="1:5">
      <c r="A203" s="12">
        <v>42875</v>
      </c>
      <c r="B203">
        <f>MONTH(DailyFXHistoricals[[#This Row],[Date]])</f>
        <v>5</v>
      </c>
      <c r="C203">
        <f>YEAR(DailyFXHistoricals[[#This Row],[Date]])</f>
        <v>2017</v>
      </c>
      <c r="D203" s="29">
        <v>111.227</v>
      </c>
      <c r="E203" s="12" t="s">
        <v>35</v>
      </c>
    </row>
    <row r="204" spans="1:5">
      <c r="A204" s="12">
        <v>42876</v>
      </c>
      <c r="B204">
        <f>MONTH(DailyFXHistoricals[[#This Row],[Date]])</f>
        <v>5</v>
      </c>
      <c r="C204">
        <f>YEAR(DailyFXHistoricals[[#This Row],[Date]])</f>
        <v>2017</v>
      </c>
      <c r="D204" s="29">
        <v>111.227</v>
      </c>
      <c r="E204" s="12" t="s">
        <v>35</v>
      </c>
    </row>
    <row r="205" spans="1:5">
      <c r="A205" s="12">
        <v>42877</v>
      </c>
      <c r="B205">
        <f>MONTH(DailyFXHistoricals[[#This Row],[Date]])</f>
        <v>5</v>
      </c>
      <c r="C205">
        <f>YEAR(DailyFXHistoricals[[#This Row],[Date]])</f>
        <v>2017</v>
      </c>
      <c r="D205" s="29">
        <v>111.31554</v>
      </c>
      <c r="E205" s="12" t="s">
        <v>35</v>
      </c>
    </row>
    <row r="206" spans="1:5">
      <c r="A206" s="12">
        <v>42878</v>
      </c>
      <c r="B206">
        <f>MONTH(DailyFXHistoricals[[#This Row],[Date]])</f>
        <v>5</v>
      </c>
      <c r="C206">
        <f>YEAR(DailyFXHistoricals[[#This Row],[Date]])</f>
        <v>2017</v>
      </c>
      <c r="D206" s="29">
        <v>111.26904</v>
      </c>
      <c r="E206" s="12" t="s">
        <v>35</v>
      </c>
    </row>
    <row r="207" spans="1:5">
      <c r="A207" s="12">
        <v>42879</v>
      </c>
      <c r="B207">
        <f>MONTH(DailyFXHistoricals[[#This Row],[Date]])</f>
        <v>5</v>
      </c>
      <c r="C207">
        <f>YEAR(DailyFXHistoricals[[#This Row],[Date]])</f>
        <v>2017</v>
      </c>
      <c r="D207" s="29">
        <v>111.84592499999999</v>
      </c>
      <c r="E207" s="12" t="s">
        <v>35</v>
      </c>
    </row>
    <row r="208" spans="1:5">
      <c r="A208" s="12">
        <v>42880</v>
      </c>
      <c r="B208">
        <f>MONTH(DailyFXHistoricals[[#This Row],[Date]])</f>
        <v>5</v>
      </c>
      <c r="C208">
        <f>YEAR(DailyFXHistoricals[[#This Row],[Date]])</f>
        <v>2017</v>
      </c>
      <c r="D208" s="29">
        <v>111.72058</v>
      </c>
      <c r="E208" s="12" t="s">
        <v>35</v>
      </c>
    </row>
    <row r="209" spans="1:5">
      <c r="A209" s="12">
        <v>42881</v>
      </c>
      <c r="B209">
        <f>MONTH(DailyFXHistoricals[[#This Row],[Date]])</f>
        <v>5</v>
      </c>
      <c r="C209">
        <f>YEAR(DailyFXHistoricals[[#This Row],[Date]])</f>
        <v>2017</v>
      </c>
      <c r="D209" s="29">
        <v>111.37859</v>
      </c>
      <c r="E209" s="12" t="s">
        <v>35</v>
      </c>
    </row>
    <row r="210" spans="1:5">
      <c r="A210" s="12">
        <v>42882</v>
      </c>
      <c r="B210">
        <f>MONTH(DailyFXHistoricals[[#This Row],[Date]])</f>
        <v>5</v>
      </c>
      <c r="C210">
        <f>YEAR(DailyFXHistoricals[[#This Row],[Date]])</f>
        <v>2017</v>
      </c>
      <c r="D210" s="29">
        <v>111.304</v>
      </c>
      <c r="E210" s="12" t="s">
        <v>35</v>
      </c>
    </row>
    <row r="211" spans="1:5">
      <c r="A211" s="12">
        <v>42883</v>
      </c>
      <c r="B211">
        <f>MONTH(DailyFXHistoricals[[#This Row],[Date]])</f>
        <v>5</v>
      </c>
      <c r="C211">
        <f>YEAR(DailyFXHistoricals[[#This Row],[Date]])</f>
        <v>2017</v>
      </c>
      <c r="D211" s="29">
        <v>111.304</v>
      </c>
      <c r="E211" s="12" t="s">
        <v>35</v>
      </c>
    </row>
    <row r="212" spans="1:5">
      <c r="A212" s="12">
        <v>42884</v>
      </c>
      <c r="B212">
        <f>MONTH(DailyFXHistoricals[[#This Row],[Date]])</f>
        <v>5</v>
      </c>
      <c r="C212">
        <f>YEAR(DailyFXHistoricals[[#This Row],[Date]])</f>
        <v>2017</v>
      </c>
      <c r="D212" s="29">
        <v>111.31637000000001</v>
      </c>
      <c r="E212" s="12" t="s">
        <v>35</v>
      </c>
    </row>
    <row r="213" spans="1:5">
      <c r="A213" s="12">
        <v>42885</v>
      </c>
      <c r="B213">
        <f>MONTH(DailyFXHistoricals[[#This Row],[Date]])</f>
        <v>5</v>
      </c>
      <c r="C213">
        <f>YEAR(DailyFXHistoricals[[#This Row],[Date]])</f>
        <v>2017</v>
      </c>
      <c r="D213" s="29">
        <v>110.95863</v>
      </c>
      <c r="E213" s="12" t="s">
        <v>35</v>
      </c>
    </row>
    <row r="214" spans="1:5">
      <c r="A214" s="12">
        <v>42886</v>
      </c>
      <c r="B214">
        <f>MONTH(DailyFXHistoricals[[#This Row],[Date]])</f>
        <v>5</v>
      </c>
      <c r="C214">
        <f>YEAR(DailyFXHistoricals[[#This Row],[Date]])</f>
        <v>2017</v>
      </c>
      <c r="D214" s="29">
        <v>110.83539</v>
      </c>
      <c r="E214" s="12" t="s">
        <v>35</v>
      </c>
    </row>
    <row r="215" spans="1:5">
      <c r="A215" s="12">
        <v>42887</v>
      </c>
      <c r="B215">
        <f>MONTH(DailyFXHistoricals[[#This Row],[Date]])</f>
        <v>6</v>
      </c>
      <c r="C215">
        <f>YEAR(DailyFXHistoricals[[#This Row],[Date]])</f>
        <v>2017</v>
      </c>
      <c r="D215" s="29">
        <v>111.10603999999999</v>
      </c>
      <c r="E215" s="12" t="s">
        <v>35</v>
      </c>
    </row>
    <row r="216" spans="1:5">
      <c r="A216" s="12">
        <v>42888</v>
      </c>
      <c r="B216">
        <f>MONTH(DailyFXHistoricals[[#This Row],[Date]])</f>
        <v>6</v>
      </c>
      <c r="C216">
        <f>YEAR(DailyFXHistoricals[[#This Row],[Date]])</f>
        <v>2017</v>
      </c>
      <c r="D216" s="29">
        <v>111.17050500000001</v>
      </c>
      <c r="E216" s="12" t="s">
        <v>35</v>
      </c>
    </row>
    <row r="217" spans="1:5">
      <c r="A217" s="12">
        <v>42889</v>
      </c>
      <c r="B217">
        <f>MONTH(DailyFXHistoricals[[#This Row],[Date]])</f>
        <v>6</v>
      </c>
      <c r="C217">
        <f>YEAR(DailyFXHistoricals[[#This Row],[Date]])</f>
        <v>2017</v>
      </c>
      <c r="D217" s="29">
        <v>110.395</v>
      </c>
      <c r="E217" s="12" t="s">
        <v>35</v>
      </c>
    </row>
    <row r="218" spans="1:5">
      <c r="A218" s="12">
        <v>42890</v>
      </c>
      <c r="B218">
        <f>MONTH(DailyFXHistoricals[[#This Row],[Date]])</f>
        <v>6</v>
      </c>
      <c r="C218">
        <f>YEAR(DailyFXHistoricals[[#This Row],[Date]])</f>
        <v>2017</v>
      </c>
      <c r="D218" s="29">
        <v>110.395</v>
      </c>
      <c r="E218" s="12" t="s">
        <v>35</v>
      </c>
    </row>
    <row r="219" spans="1:5">
      <c r="A219" s="12">
        <v>42891</v>
      </c>
      <c r="B219">
        <f>MONTH(DailyFXHistoricals[[#This Row],[Date]])</f>
        <v>6</v>
      </c>
      <c r="C219">
        <f>YEAR(DailyFXHistoricals[[#This Row],[Date]])</f>
        <v>2017</v>
      </c>
      <c r="D219" s="29">
        <v>110.51212</v>
      </c>
      <c r="E219" s="12" t="s">
        <v>35</v>
      </c>
    </row>
    <row r="220" spans="1:5">
      <c r="A220" s="12">
        <v>42892</v>
      </c>
      <c r="B220">
        <f>MONTH(DailyFXHistoricals[[#This Row],[Date]])</f>
        <v>6</v>
      </c>
      <c r="C220">
        <f>YEAR(DailyFXHistoricals[[#This Row],[Date]])</f>
        <v>2017</v>
      </c>
      <c r="D220" s="29">
        <v>109.724135</v>
      </c>
      <c r="E220" s="12" t="s">
        <v>35</v>
      </c>
    </row>
    <row r="221" spans="1:5">
      <c r="A221" s="12">
        <v>42893</v>
      </c>
      <c r="B221">
        <f>MONTH(DailyFXHistoricals[[#This Row],[Date]])</f>
        <v>6</v>
      </c>
      <c r="C221">
        <f>YEAR(DailyFXHistoricals[[#This Row],[Date]])</f>
        <v>2017</v>
      </c>
      <c r="D221" s="29">
        <v>109.47271499999999</v>
      </c>
      <c r="E221" s="12" t="s">
        <v>35</v>
      </c>
    </row>
    <row r="222" spans="1:5">
      <c r="A222" s="12">
        <v>42894</v>
      </c>
      <c r="B222">
        <f>MONTH(DailyFXHistoricals[[#This Row],[Date]])</f>
        <v>6</v>
      </c>
      <c r="C222">
        <f>YEAR(DailyFXHistoricals[[#This Row],[Date]])</f>
        <v>2017</v>
      </c>
      <c r="D222" s="29">
        <v>109.94287</v>
      </c>
      <c r="E222" s="12" t="s">
        <v>35</v>
      </c>
    </row>
    <row r="223" spans="1:5">
      <c r="A223" s="12">
        <v>42895</v>
      </c>
      <c r="B223">
        <f>MONTH(DailyFXHistoricals[[#This Row],[Date]])</f>
        <v>6</v>
      </c>
      <c r="C223">
        <f>YEAR(DailyFXHistoricals[[#This Row],[Date]])</f>
        <v>2017</v>
      </c>
      <c r="D223" s="29">
        <v>110.30692999999999</v>
      </c>
      <c r="E223" s="12" t="s">
        <v>35</v>
      </c>
    </row>
    <row r="224" spans="1:5">
      <c r="A224" s="12">
        <v>42896</v>
      </c>
      <c r="B224">
        <f>MONTH(DailyFXHistoricals[[#This Row],[Date]])</f>
        <v>6</v>
      </c>
      <c r="C224">
        <f>YEAR(DailyFXHistoricals[[#This Row],[Date]])</f>
        <v>2017</v>
      </c>
      <c r="D224" s="29">
        <v>110.333</v>
      </c>
      <c r="E224" s="12" t="s">
        <v>35</v>
      </c>
    </row>
    <row r="225" spans="1:5">
      <c r="A225" s="12">
        <v>42897</v>
      </c>
      <c r="B225">
        <f>MONTH(DailyFXHistoricals[[#This Row],[Date]])</f>
        <v>6</v>
      </c>
      <c r="C225">
        <f>YEAR(DailyFXHistoricals[[#This Row],[Date]])</f>
        <v>2017</v>
      </c>
      <c r="D225" s="29">
        <v>110.333</v>
      </c>
      <c r="E225" s="12" t="s">
        <v>35</v>
      </c>
    </row>
    <row r="226" spans="1:5">
      <c r="A226" s="12">
        <v>42898</v>
      </c>
      <c r="B226">
        <f>MONTH(DailyFXHistoricals[[#This Row],[Date]])</f>
        <v>6</v>
      </c>
      <c r="C226">
        <f>YEAR(DailyFXHistoricals[[#This Row],[Date]])</f>
        <v>2017</v>
      </c>
      <c r="D226" s="29">
        <v>110.06305999999999</v>
      </c>
      <c r="E226" s="12" t="s">
        <v>35</v>
      </c>
    </row>
    <row r="227" spans="1:5">
      <c r="A227" s="12">
        <v>42899</v>
      </c>
      <c r="B227">
        <f>MONTH(DailyFXHistoricals[[#This Row],[Date]])</f>
        <v>6</v>
      </c>
      <c r="C227">
        <f>YEAR(DailyFXHistoricals[[#This Row],[Date]])</f>
        <v>2017</v>
      </c>
      <c r="D227" s="29">
        <v>110.03230499999999</v>
      </c>
      <c r="E227" s="12" t="s">
        <v>35</v>
      </c>
    </row>
    <row r="228" spans="1:5">
      <c r="A228" s="12">
        <v>42900</v>
      </c>
      <c r="B228">
        <f>MONTH(DailyFXHistoricals[[#This Row],[Date]])</f>
        <v>6</v>
      </c>
      <c r="C228">
        <f>YEAR(DailyFXHistoricals[[#This Row],[Date]])</f>
        <v>2017</v>
      </c>
      <c r="D228" s="29">
        <v>109.83271000000001</v>
      </c>
      <c r="E228" s="12" t="s">
        <v>35</v>
      </c>
    </row>
    <row r="229" spans="1:5">
      <c r="A229" s="12">
        <v>42901</v>
      </c>
      <c r="B229">
        <f>MONTH(DailyFXHistoricals[[#This Row],[Date]])</f>
        <v>6</v>
      </c>
      <c r="C229">
        <f>YEAR(DailyFXHistoricals[[#This Row],[Date]])</f>
        <v>2017</v>
      </c>
      <c r="D229" s="29">
        <v>110.02531999999999</v>
      </c>
      <c r="E229" s="12" t="s">
        <v>35</v>
      </c>
    </row>
    <row r="230" spans="1:5">
      <c r="A230" s="12">
        <v>42902</v>
      </c>
      <c r="B230">
        <f>MONTH(DailyFXHistoricals[[#This Row],[Date]])</f>
        <v>6</v>
      </c>
      <c r="C230">
        <f>YEAR(DailyFXHistoricals[[#This Row],[Date]])</f>
        <v>2017</v>
      </c>
      <c r="D230" s="29">
        <v>111.049665</v>
      </c>
      <c r="E230" s="12" t="s">
        <v>35</v>
      </c>
    </row>
    <row r="231" spans="1:5">
      <c r="A231" s="12">
        <v>42903</v>
      </c>
      <c r="B231">
        <f>MONTH(DailyFXHistoricals[[#This Row],[Date]])</f>
        <v>6</v>
      </c>
      <c r="C231">
        <f>YEAR(DailyFXHistoricals[[#This Row],[Date]])</f>
        <v>2017</v>
      </c>
      <c r="D231" s="29">
        <v>110.89</v>
      </c>
      <c r="E231" s="12" t="s">
        <v>35</v>
      </c>
    </row>
    <row r="232" spans="1:5">
      <c r="A232" s="12">
        <v>42904</v>
      </c>
      <c r="B232">
        <f>MONTH(DailyFXHistoricals[[#This Row],[Date]])</f>
        <v>6</v>
      </c>
      <c r="C232">
        <f>YEAR(DailyFXHistoricals[[#This Row],[Date]])</f>
        <v>2017</v>
      </c>
      <c r="D232" s="29">
        <v>110.89</v>
      </c>
      <c r="E232" s="12" t="s">
        <v>35</v>
      </c>
    </row>
    <row r="233" spans="1:5">
      <c r="A233" s="12">
        <v>42905</v>
      </c>
      <c r="B233">
        <f>MONTH(DailyFXHistoricals[[#This Row],[Date]])</f>
        <v>6</v>
      </c>
      <c r="C233">
        <f>YEAR(DailyFXHistoricals[[#This Row],[Date]])</f>
        <v>2017</v>
      </c>
      <c r="D233" s="29">
        <v>111.14612</v>
      </c>
      <c r="E233" s="12" t="s">
        <v>35</v>
      </c>
    </row>
    <row r="234" spans="1:5">
      <c r="A234" s="12">
        <v>42906</v>
      </c>
      <c r="B234">
        <f>MONTH(DailyFXHistoricals[[#This Row],[Date]])</f>
        <v>6</v>
      </c>
      <c r="C234">
        <f>YEAR(DailyFXHistoricals[[#This Row],[Date]])</f>
        <v>2017</v>
      </c>
      <c r="D234" s="29">
        <v>111.58181999999999</v>
      </c>
      <c r="E234" s="12" t="s">
        <v>35</v>
      </c>
    </row>
    <row r="235" spans="1:5">
      <c r="A235" s="12">
        <v>42907</v>
      </c>
      <c r="B235">
        <f>MONTH(DailyFXHistoricals[[#This Row],[Date]])</f>
        <v>6</v>
      </c>
      <c r="C235">
        <f>YEAR(DailyFXHistoricals[[#This Row],[Date]])</f>
        <v>2017</v>
      </c>
      <c r="D235" s="29">
        <v>111.35017999999999</v>
      </c>
      <c r="E235" s="12" t="s">
        <v>35</v>
      </c>
    </row>
    <row r="236" spans="1:5">
      <c r="A236" s="12">
        <v>42908</v>
      </c>
      <c r="B236">
        <f>MONTH(DailyFXHistoricals[[#This Row],[Date]])</f>
        <v>6</v>
      </c>
      <c r="C236">
        <f>YEAR(DailyFXHistoricals[[#This Row],[Date]])</f>
        <v>2017</v>
      </c>
      <c r="D236" s="29">
        <v>111.22264</v>
      </c>
      <c r="E236" s="12" t="s">
        <v>35</v>
      </c>
    </row>
    <row r="237" spans="1:5">
      <c r="A237" s="12">
        <v>42909</v>
      </c>
      <c r="B237">
        <f>MONTH(DailyFXHistoricals[[#This Row],[Date]])</f>
        <v>6</v>
      </c>
      <c r="C237">
        <f>YEAR(DailyFXHistoricals[[#This Row],[Date]])</f>
        <v>2017</v>
      </c>
      <c r="D237" s="29">
        <v>111.28167500000001</v>
      </c>
      <c r="E237" s="12" t="s">
        <v>35</v>
      </c>
    </row>
    <row r="238" spans="1:5">
      <c r="A238" s="12">
        <v>42910</v>
      </c>
      <c r="B238">
        <f>MONTH(DailyFXHistoricals[[#This Row],[Date]])</f>
        <v>6</v>
      </c>
      <c r="C238">
        <f>YEAR(DailyFXHistoricals[[#This Row],[Date]])</f>
        <v>2017</v>
      </c>
      <c r="D238" s="29">
        <v>111.29900000000001</v>
      </c>
      <c r="E238" s="12" t="s">
        <v>35</v>
      </c>
    </row>
    <row r="239" spans="1:5">
      <c r="A239" s="12">
        <v>42911</v>
      </c>
      <c r="B239">
        <f>MONTH(DailyFXHistoricals[[#This Row],[Date]])</f>
        <v>6</v>
      </c>
      <c r="C239">
        <f>YEAR(DailyFXHistoricals[[#This Row],[Date]])</f>
        <v>2017</v>
      </c>
      <c r="D239" s="29">
        <v>111.29900000000001</v>
      </c>
      <c r="E239" s="12" t="s">
        <v>35</v>
      </c>
    </row>
    <row r="240" spans="1:5">
      <c r="A240" s="12">
        <v>42912</v>
      </c>
      <c r="B240">
        <f>MONTH(DailyFXHistoricals[[#This Row],[Date]])</f>
        <v>6</v>
      </c>
      <c r="C240">
        <f>YEAR(DailyFXHistoricals[[#This Row],[Date]])</f>
        <v>2017</v>
      </c>
      <c r="D240" s="29">
        <v>111.49063</v>
      </c>
      <c r="E240" s="12" t="s">
        <v>35</v>
      </c>
    </row>
    <row r="241" spans="1:5">
      <c r="A241" s="12">
        <v>42913</v>
      </c>
      <c r="B241">
        <f>MONTH(DailyFXHistoricals[[#This Row],[Date]])</f>
        <v>6</v>
      </c>
      <c r="C241">
        <f>YEAR(DailyFXHistoricals[[#This Row],[Date]])</f>
        <v>2017</v>
      </c>
      <c r="D241" s="29">
        <v>111.94435</v>
      </c>
      <c r="E241" s="12" t="s">
        <v>35</v>
      </c>
    </row>
    <row r="242" spans="1:5">
      <c r="A242" s="12">
        <v>42914</v>
      </c>
      <c r="B242">
        <f>MONTH(DailyFXHistoricals[[#This Row],[Date]])</f>
        <v>6</v>
      </c>
      <c r="C242">
        <f>YEAR(DailyFXHistoricals[[#This Row],[Date]])</f>
        <v>2017</v>
      </c>
      <c r="D242" s="29">
        <v>112.17712</v>
      </c>
      <c r="E242" s="12" t="s">
        <v>35</v>
      </c>
    </row>
    <row r="243" spans="1:5">
      <c r="A243" s="12">
        <v>42915</v>
      </c>
      <c r="B243">
        <f>MONTH(DailyFXHistoricals[[#This Row],[Date]])</f>
        <v>6</v>
      </c>
      <c r="C243">
        <f>YEAR(DailyFXHistoricals[[#This Row],[Date]])</f>
        <v>2017</v>
      </c>
      <c r="D243" s="29">
        <v>112.343035</v>
      </c>
      <c r="E243" s="12" t="s">
        <v>35</v>
      </c>
    </row>
    <row r="244" spans="1:5">
      <c r="A244" s="12">
        <v>42916</v>
      </c>
      <c r="B244">
        <f>MONTH(DailyFXHistoricals[[#This Row],[Date]])</f>
        <v>6</v>
      </c>
      <c r="C244">
        <f>YEAR(DailyFXHistoricals[[#This Row],[Date]])</f>
        <v>2017</v>
      </c>
      <c r="D244" s="29">
        <v>112.102585</v>
      </c>
      <c r="E244" s="12" t="s">
        <v>35</v>
      </c>
    </row>
    <row r="245" spans="1:5">
      <c r="A245" s="12">
        <v>42917</v>
      </c>
      <c r="B245">
        <f>MONTH(DailyFXHistoricals[[#This Row],[Date]])</f>
        <v>7</v>
      </c>
      <c r="C245">
        <f>YEAR(DailyFXHistoricals[[#This Row],[Date]])</f>
        <v>2017</v>
      </c>
      <c r="D245" s="29">
        <v>112.39</v>
      </c>
      <c r="E245" s="12" t="s">
        <v>35</v>
      </c>
    </row>
    <row r="246" spans="1:5">
      <c r="A246" s="12">
        <v>42918</v>
      </c>
      <c r="B246">
        <f>MONTH(DailyFXHistoricals[[#This Row],[Date]])</f>
        <v>7</v>
      </c>
      <c r="C246">
        <f>YEAR(DailyFXHistoricals[[#This Row],[Date]])</f>
        <v>2017</v>
      </c>
      <c r="D246" s="29">
        <v>112.39</v>
      </c>
      <c r="E246" s="12" t="s">
        <v>35</v>
      </c>
    </row>
    <row r="247" spans="1:5">
      <c r="A247" s="12">
        <v>42919</v>
      </c>
      <c r="B247">
        <f>MONTH(DailyFXHistoricals[[#This Row],[Date]])</f>
        <v>7</v>
      </c>
      <c r="C247">
        <f>YEAR(DailyFXHistoricals[[#This Row],[Date]])</f>
        <v>2017</v>
      </c>
      <c r="D247" s="29">
        <v>112.821275</v>
      </c>
      <c r="E247" s="12" t="s">
        <v>35</v>
      </c>
    </row>
    <row r="248" spans="1:5">
      <c r="A248" s="12">
        <v>42920</v>
      </c>
      <c r="B248">
        <f>MONTH(DailyFXHistoricals[[#This Row],[Date]])</f>
        <v>7</v>
      </c>
      <c r="C248">
        <f>YEAR(DailyFXHistoricals[[#This Row],[Date]])</f>
        <v>2017</v>
      </c>
      <c r="D248" s="29">
        <v>113.20444000000001</v>
      </c>
      <c r="E248" s="12" t="s">
        <v>35</v>
      </c>
    </row>
    <row r="249" spans="1:5">
      <c r="A249" s="12">
        <v>42921</v>
      </c>
      <c r="B249">
        <f>MONTH(DailyFXHistoricals[[#This Row],[Date]])</f>
        <v>7</v>
      </c>
      <c r="C249">
        <f>YEAR(DailyFXHistoricals[[#This Row],[Date]])</f>
        <v>2017</v>
      </c>
      <c r="D249" s="29">
        <v>113.27159</v>
      </c>
      <c r="E249" s="12" t="s">
        <v>35</v>
      </c>
    </row>
    <row r="250" spans="1:5">
      <c r="A250" s="12">
        <v>42922</v>
      </c>
      <c r="B250">
        <f>MONTH(DailyFXHistoricals[[#This Row],[Date]])</f>
        <v>7</v>
      </c>
      <c r="C250">
        <f>YEAR(DailyFXHistoricals[[#This Row],[Date]])</f>
        <v>2017</v>
      </c>
      <c r="D250" s="29">
        <v>113.20377000000001</v>
      </c>
      <c r="E250" s="12" t="s">
        <v>35</v>
      </c>
    </row>
    <row r="251" spans="1:5">
      <c r="A251" s="12">
        <v>42923</v>
      </c>
      <c r="B251">
        <f>MONTH(DailyFXHistoricals[[#This Row],[Date]])</f>
        <v>7</v>
      </c>
      <c r="C251">
        <f>YEAR(DailyFXHistoricals[[#This Row],[Date]])</f>
        <v>2017</v>
      </c>
      <c r="D251" s="29">
        <v>113.696665</v>
      </c>
      <c r="E251" s="12" t="s">
        <v>35</v>
      </c>
    </row>
    <row r="252" spans="1:5">
      <c r="A252" s="12">
        <v>42924</v>
      </c>
      <c r="B252">
        <f>MONTH(DailyFXHistoricals[[#This Row],[Date]])</f>
        <v>7</v>
      </c>
      <c r="C252">
        <f>YEAR(DailyFXHistoricals[[#This Row],[Date]])</f>
        <v>2017</v>
      </c>
      <c r="D252" s="29">
        <v>113.908</v>
      </c>
      <c r="E252" s="12" t="s">
        <v>35</v>
      </c>
    </row>
    <row r="253" spans="1:5">
      <c r="A253" s="12">
        <v>42925</v>
      </c>
      <c r="B253">
        <f>MONTH(DailyFXHistoricals[[#This Row],[Date]])</f>
        <v>7</v>
      </c>
      <c r="C253">
        <f>YEAR(DailyFXHistoricals[[#This Row],[Date]])</f>
        <v>2017</v>
      </c>
      <c r="D253" s="29">
        <v>113.908</v>
      </c>
      <c r="E253" s="12" t="s">
        <v>35</v>
      </c>
    </row>
    <row r="254" spans="1:5">
      <c r="A254" s="12">
        <v>42926</v>
      </c>
      <c r="B254">
        <f>MONTH(DailyFXHistoricals[[#This Row],[Date]])</f>
        <v>7</v>
      </c>
      <c r="C254">
        <f>YEAR(DailyFXHistoricals[[#This Row],[Date]])</f>
        <v>2017</v>
      </c>
      <c r="D254" s="29">
        <v>114.131484</v>
      </c>
      <c r="E254" s="12" t="s">
        <v>35</v>
      </c>
    </row>
    <row r="255" spans="1:5">
      <c r="A255" s="12">
        <v>42927</v>
      </c>
      <c r="B255">
        <f>MONTH(DailyFXHistoricals[[#This Row],[Date]])</f>
        <v>7</v>
      </c>
      <c r="C255">
        <f>YEAR(DailyFXHistoricals[[#This Row],[Date]])</f>
        <v>2017</v>
      </c>
      <c r="D255" s="29">
        <v>114.162982</v>
      </c>
      <c r="E255" s="12" t="s">
        <v>35</v>
      </c>
    </row>
    <row r="256" spans="1:5">
      <c r="A256" s="12">
        <v>42928</v>
      </c>
      <c r="B256">
        <f>MONTH(DailyFXHistoricals[[#This Row],[Date]])</f>
        <v>7</v>
      </c>
      <c r="C256">
        <f>YEAR(DailyFXHistoricals[[#This Row],[Date]])</f>
        <v>2017</v>
      </c>
      <c r="D256" s="29">
        <v>113.36096999999999</v>
      </c>
      <c r="E256" s="12" t="s">
        <v>35</v>
      </c>
    </row>
    <row r="257" spans="1:5">
      <c r="A257" s="12">
        <v>42929</v>
      </c>
      <c r="B257">
        <f>MONTH(DailyFXHistoricals[[#This Row],[Date]])</f>
        <v>7</v>
      </c>
      <c r="C257">
        <f>YEAR(DailyFXHistoricals[[#This Row],[Date]])</f>
        <v>2017</v>
      </c>
      <c r="D257" s="29">
        <v>113.191512</v>
      </c>
      <c r="E257" s="12" t="s">
        <v>35</v>
      </c>
    </row>
    <row r="258" spans="1:5">
      <c r="A258" s="12">
        <v>42930</v>
      </c>
      <c r="B258">
        <f>MONTH(DailyFXHistoricals[[#This Row],[Date]])</f>
        <v>7</v>
      </c>
      <c r="C258">
        <f>YEAR(DailyFXHistoricals[[#This Row],[Date]])</f>
        <v>2017</v>
      </c>
      <c r="D258" s="29">
        <v>112.94938</v>
      </c>
      <c r="E258" s="12" t="s">
        <v>35</v>
      </c>
    </row>
    <row r="259" spans="1:5">
      <c r="A259" s="12">
        <v>42931</v>
      </c>
      <c r="B259">
        <f>MONTH(DailyFXHistoricals[[#This Row],[Date]])</f>
        <v>7</v>
      </c>
      <c r="C259">
        <f>YEAR(DailyFXHistoricals[[#This Row],[Date]])</f>
        <v>2017</v>
      </c>
      <c r="D259" s="29">
        <v>112.5</v>
      </c>
      <c r="E259" s="12" t="s">
        <v>35</v>
      </c>
    </row>
    <row r="260" spans="1:5">
      <c r="A260" s="12">
        <v>42932</v>
      </c>
      <c r="B260">
        <f>MONTH(DailyFXHistoricals[[#This Row],[Date]])</f>
        <v>7</v>
      </c>
      <c r="C260">
        <f>YEAR(DailyFXHistoricals[[#This Row],[Date]])</f>
        <v>2017</v>
      </c>
      <c r="D260" s="29">
        <v>112.502484</v>
      </c>
      <c r="E260" s="12" t="s">
        <v>35</v>
      </c>
    </row>
    <row r="261" spans="1:5">
      <c r="A261" s="12">
        <v>42933</v>
      </c>
      <c r="B261">
        <f>MONTH(DailyFXHistoricals[[#This Row],[Date]])</f>
        <v>7</v>
      </c>
      <c r="C261">
        <f>YEAR(DailyFXHistoricals[[#This Row],[Date]])</f>
        <v>2017</v>
      </c>
      <c r="D261" s="29">
        <v>112.585734</v>
      </c>
      <c r="E261" s="12" t="s">
        <v>35</v>
      </c>
    </row>
    <row r="262" spans="1:5">
      <c r="A262" s="12">
        <v>42934</v>
      </c>
      <c r="B262">
        <f>MONTH(DailyFXHistoricals[[#This Row],[Date]])</f>
        <v>7</v>
      </c>
      <c r="C262">
        <f>YEAR(DailyFXHistoricals[[#This Row],[Date]])</f>
        <v>2017</v>
      </c>
      <c r="D262" s="29">
        <v>112.101302</v>
      </c>
      <c r="E262" s="12" t="s">
        <v>35</v>
      </c>
    </row>
    <row r="263" spans="1:5">
      <c r="A263" s="12">
        <v>42935</v>
      </c>
      <c r="B263">
        <f>MONTH(DailyFXHistoricals[[#This Row],[Date]])</f>
        <v>7</v>
      </c>
      <c r="C263">
        <f>YEAR(DailyFXHistoricals[[#This Row],[Date]])</f>
        <v>2017</v>
      </c>
      <c r="D263" s="29">
        <v>111.918661</v>
      </c>
      <c r="E263" s="12" t="s">
        <v>35</v>
      </c>
    </row>
    <row r="264" spans="1:5">
      <c r="A264" s="12">
        <v>42936</v>
      </c>
      <c r="B264">
        <f>MONTH(DailyFXHistoricals[[#This Row],[Date]])</f>
        <v>7</v>
      </c>
      <c r="C264">
        <f>YEAR(DailyFXHistoricals[[#This Row],[Date]])</f>
        <v>2017</v>
      </c>
      <c r="D264" s="29">
        <v>112.017838</v>
      </c>
      <c r="E264" s="12" t="s">
        <v>35</v>
      </c>
    </row>
    <row r="265" spans="1:5">
      <c r="A265" s="12">
        <v>42937</v>
      </c>
      <c r="B265">
        <f>MONTH(DailyFXHistoricals[[#This Row],[Date]])</f>
        <v>7</v>
      </c>
      <c r="C265">
        <f>YEAR(DailyFXHistoricals[[#This Row],[Date]])</f>
        <v>2017</v>
      </c>
      <c r="D265" s="29">
        <v>111.49525800000001</v>
      </c>
      <c r="E265" s="12" t="s">
        <v>35</v>
      </c>
    </row>
    <row r="266" spans="1:5">
      <c r="A266" s="12">
        <v>42938</v>
      </c>
      <c r="B266">
        <f>MONTH(DailyFXHistoricals[[#This Row],[Date]])</f>
        <v>7</v>
      </c>
      <c r="C266">
        <f>YEAR(DailyFXHistoricals[[#This Row],[Date]])</f>
        <v>2017</v>
      </c>
      <c r="D266" s="29">
        <v>111.146119</v>
      </c>
      <c r="E266" s="12" t="s">
        <v>35</v>
      </c>
    </row>
    <row r="267" spans="1:5">
      <c r="A267" s="12">
        <v>42939</v>
      </c>
      <c r="B267">
        <f>MONTH(DailyFXHistoricals[[#This Row],[Date]])</f>
        <v>7</v>
      </c>
      <c r="C267">
        <f>YEAR(DailyFXHistoricals[[#This Row],[Date]])</f>
        <v>2017</v>
      </c>
      <c r="D267" s="29">
        <v>111.108091</v>
      </c>
      <c r="E267" s="12" t="s">
        <v>35</v>
      </c>
    </row>
    <row r="268" spans="1:5">
      <c r="A268" s="12">
        <v>42940</v>
      </c>
      <c r="B268">
        <f>MONTH(DailyFXHistoricals[[#This Row],[Date]])</f>
        <v>7</v>
      </c>
      <c r="C268">
        <f>YEAR(DailyFXHistoricals[[#This Row],[Date]])</f>
        <v>2017</v>
      </c>
      <c r="D268" s="29">
        <v>110.991653</v>
      </c>
      <c r="E268" s="12" t="s">
        <v>35</v>
      </c>
    </row>
    <row r="269" spans="1:5">
      <c r="A269" s="12">
        <v>42941</v>
      </c>
      <c r="B269">
        <f>MONTH(DailyFXHistoricals[[#This Row],[Date]])</f>
        <v>7</v>
      </c>
      <c r="C269">
        <f>YEAR(DailyFXHistoricals[[#This Row],[Date]])</f>
        <v>2017</v>
      </c>
      <c r="D269" s="29">
        <v>111.444118</v>
      </c>
      <c r="E269" s="12" t="s">
        <v>35</v>
      </c>
    </row>
    <row r="270" spans="1:5">
      <c r="A270" s="12">
        <v>42942</v>
      </c>
      <c r="B270">
        <f>MONTH(DailyFXHistoricals[[#This Row],[Date]])</f>
        <v>7</v>
      </c>
      <c r="C270">
        <f>YEAR(DailyFXHistoricals[[#This Row],[Date]])</f>
        <v>2017</v>
      </c>
      <c r="D270" s="29">
        <v>111.741618</v>
      </c>
      <c r="E270" s="12" t="s">
        <v>35</v>
      </c>
    </row>
    <row r="271" spans="1:5">
      <c r="A271" s="12">
        <v>42943</v>
      </c>
      <c r="B271">
        <f>MONTH(DailyFXHistoricals[[#This Row],[Date]])</f>
        <v>7</v>
      </c>
      <c r="C271">
        <f>YEAR(DailyFXHistoricals[[#This Row],[Date]])</f>
        <v>2017</v>
      </c>
      <c r="D271" s="29">
        <v>111.212558</v>
      </c>
      <c r="E271" s="12" t="s">
        <v>35</v>
      </c>
    </row>
    <row r="272" spans="1:5">
      <c r="A272" s="12">
        <v>42944</v>
      </c>
      <c r="B272">
        <f>MONTH(DailyFXHistoricals[[#This Row],[Date]])</f>
        <v>7</v>
      </c>
      <c r="C272">
        <f>YEAR(DailyFXHistoricals[[#This Row],[Date]])</f>
        <v>2017</v>
      </c>
      <c r="D272" s="29">
        <v>110.956194</v>
      </c>
      <c r="E272" s="12" t="s">
        <v>35</v>
      </c>
    </row>
    <row r="273" spans="1:5">
      <c r="A273" s="12">
        <v>42945</v>
      </c>
      <c r="B273">
        <f>MONTH(DailyFXHistoricals[[#This Row],[Date]])</f>
        <v>7</v>
      </c>
      <c r="C273">
        <f>YEAR(DailyFXHistoricals[[#This Row],[Date]])</f>
        <v>2017</v>
      </c>
      <c r="D273" s="29">
        <v>110.68300000000001</v>
      </c>
      <c r="E273" s="12" t="s">
        <v>35</v>
      </c>
    </row>
    <row r="274" spans="1:5">
      <c r="A274" s="12">
        <v>42946</v>
      </c>
      <c r="B274">
        <f>MONTH(DailyFXHistoricals[[#This Row],[Date]])</f>
        <v>7</v>
      </c>
      <c r="C274">
        <f>YEAR(DailyFXHistoricals[[#This Row],[Date]])</f>
        <v>2017</v>
      </c>
      <c r="D274" s="29">
        <v>110.60644499999999</v>
      </c>
      <c r="E274" s="12" t="s">
        <v>35</v>
      </c>
    </row>
    <row r="275" spans="1:5">
      <c r="A275" s="12">
        <v>42947</v>
      </c>
      <c r="B275">
        <f>MONTH(DailyFXHistoricals[[#This Row],[Date]])</f>
        <v>7</v>
      </c>
      <c r="C275">
        <f>YEAR(DailyFXHistoricals[[#This Row],[Date]])</f>
        <v>2017</v>
      </c>
      <c r="D275" s="29">
        <v>110.470541</v>
      </c>
      <c r="E275" s="12" t="s">
        <v>35</v>
      </c>
    </row>
    <row r="276" spans="1:5">
      <c r="A276" s="12">
        <v>42948</v>
      </c>
      <c r="B276">
        <f>MONTH(DailyFXHistoricals[[#This Row],[Date]])</f>
        <v>8</v>
      </c>
      <c r="C276">
        <f>YEAR(DailyFXHistoricals[[#This Row],[Date]])</f>
        <v>2017</v>
      </c>
      <c r="D276" s="29">
        <v>110.28999399999999</v>
      </c>
      <c r="E276" s="12" t="s">
        <v>35</v>
      </c>
    </row>
    <row r="277" spans="1:5">
      <c r="A277" s="12">
        <v>42949</v>
      </c>
      <c r="B277">
        <f>MONTH(DailyFXHistoricals[[#This Row],[Date]])</f>
        <v>8</v>
      </c>
      <c r="C277">
        <f>YEAR(DailyFXHistoricals[[#This Row],[Date]])</f>
        <v>2017</v>
      </c>
      <c r="D277" s="29">
        <v>110.652345</v>
      </c>
      <c r="E277" s="12" t="s">
        <v>35</v>
      </c>
    </row>
    <row r="278" spans="1:5">
      <c r="A278" s="12">
        <v>42950</v>
      </c>
      <c r="B278">
        <f>MONTH(DailyFXHistoricals[[#This Row],[Date]])</f>
        <v>8</v>
      </c>
      <c r="C278">
        <f>YEAR(DailyFXHistoricals[[#This Row],[Date]])</f>
        <v>2017</v>
      </c>
      <c r="D278" s="29">
        <v>110.383595</v>
      </c>
      <c r="E278" s="12" t="s">
        <v>35</v>
      </c>
    </row>
    <row r="279" spans="1:5">
      <c r="A279" s="12">
        <v>42951</v>
      </c>
      <c r="B279">
        <f>MONTH(DailyFXHistoricals[[#This Row],[Date]])</f>
        <v>8</v>
      </c>
      <c r="C279">
        <f>YEAR(DailyFXHistoricals[[#This Row],[Date]])</f>
        <v>2017</v>
      </c>
      <c r="D279" s="29">
        <v>110.39274399999999</v>
      </c>
      <c r="E279" s="12" t="s">
        <v>35</v>
      </c>
    </row>
    <row r="280" spans="1:5">
      <c r="A280" s="12">
        <v>42952</v>
      </c>
      <c r="B280">
        <f>MONTH(DailyFXHistoricals[[#This Row],[Date]])</f>
        <v>8</v>
      </c>
      <c r="C280">
        <f>YEAR(DailyFXHistoricals[[#This Row],[Date]])</f>
        <v>2017</v>
      </c>
      <c r="D280" s="29">
        <v>110.7</v>
      </c>
      <c r="E280" s="12" t="s">
        <v>35</v>
      </c>
    </row>
    <row r="281" spans="1:5">
      <c r="A281" s="12">
        <v>42953</v>
      </c>
      <c r="B281">
        <f>MONTH(DailyFXHistoricals[[#This Row],[Date]])</f>
        <v>8</v>
      </c>
      <c r="C281">
        <f>YEAR(DailyFXHistoricals[[#This Row],[Date]])</f>
        <v>2017</v>
      </c>
      <c r="D281" s="29">
        <v>110.770596</v>
      </c>
      <c r="E281" s="12" t="s">
        <v>35</v>
      </c>
    </row>
    <row r="282" spans="1:5">
      <c r="A282" s="12">
        <v>42954</v>
      </c>
      <c r="B282">
        <f>MONTH(DailyFXHistoricals[[#This Row],[Date]])</f>
        <v>8</v>
      </c>
      <c r="C282">
        <f>YEAR(DailyFXHistoricals[[#This Row],[Date]])</f>
        <v>2017</v>
      </c>
      <c r="D282" s="29">
        <v>110.764321</v>
      </c>
      <c r="E282" s="12" t="s">
        <v>35</v>
      </c>
    </row>
    <row r="283" spans="1:5">
      <c r="A283" s="12">
        <v>42955</v>
      </c>
      <c r="B283">
        <f>MONTH(DailyFXHistoricals[[#This Row],[Date]])</f>
        <v>8</v>
      </c>
      <c r="C283">
        <f>YEAR(DailyFXHistoricals[[#This Row],[Date]])</f>
        <v>2017</v>
      </c>
      <c r="D283" s="29">
        <v>110.49621</v>
      </c>
      <c r="E283" s="12" t="s">
        <v>35</v>
      </c>
    </row>
    <row r="284" spans="1:5">
      <c r="A284" s="12">
        <v>42956</v>
      </c>
      <c r="B284">
        <f>MONTH(DailyFXHistoricals[[#This Row],[Date]])</f>
        <v>8</v>
      </c>
      <c r="C284">
        <f>YEAR(DailyFXHistoricals[[#This Row],[Date]])</f>
        <v>2017</v>
      </c>
      <c r="D284" s="29">
        <v>109.908574</v>
      </c>
      <c r="E284" s="12" t="s">
        <v>35</v>
      </c>
    </row>
    <row r="285" spans="1:5">
      <c r="A285" s="12">
        <v>42957</v>
      </c>
      <c r="B285">
        <f>MONTH(DailyFXHistoricals[[#This Row],[Date]])</f>
        <v>8</v>
      </c>
      <c r="C285">
        <f>YEAR(DailyFXHistoricals[[#This Row],[Date]])</f>
        <v>2017</v>
      </c>
      <c r="D285" s="29">
        <v>109.653398</v>
      </c>
      <c r="E285" s="12" t="s">
        <v>35</v>
      </c>
    </row>
    <row r="286" spans="1:5">
      <c r="A286" s="12">
        <v>42958</v>
      </c>
      <c r="B286">
        <f>MONTH(DailyFXHistoricals[[#This Row],[Date]])</f>
        <v>8</v>
      </c>
      <c r="C286">
        <f>YEAR(DailyFXHistoricals[[#This Row],[Date]])</f>
        <v>2017</v>
      </c>
      <c r="D286" s="29">
        <v>109.074611</v>
      </c>
      <c r="E286" s="12" t="s">
        <v>35</v>
      </c>
    </row>
    <row r="287" spans="1:5">
      <c r="A287" s="12">
        <v>42959</v>
      </c>
      <c r="B287">
        <f>MONTH(DailyFXHistoricals[[#This Row],[Date]])</f>
        <v>8</v>
      </c>
      <c r="C287">
        <f>YEAR(DailyFXHistoricals[[#This Row],[Date]])</f>
        <v>2017</v>
      </c>
      <c r="D287" s="29">
        <v>109.185</v>
      </c>
      <c r="E287" s="12" t="s">
        <v>35</v>
      </c>
    </row>
    <row r="288" spans="1:5">
      <c r="A288" s="12">
        <v>42960</v>
      </c>
      <c r="B288">
        <f>MONTH(DailyFXHistoricals[[#This Row],[Date]])</f>
        <v>8</v>
      </c>
      <c r="C288">
        <f>YEAR(DailyFXHistoricals[[#This Row],[Date]])</f>
        <v>2017</v>
      </c>
      <c r="D288" s="29">
        <v>109.151436</v>
      </c>
      <c r="E288" s="12" t="s">
        <v>35</v>
      </c>
    </row>
    <row r="289" spans="1:5">
      <c r="A289" s="12">
        <v>42961</v>
      </c>
      <c r="B289">
        <f>MONTH(DailyFXHistoricals[[#This Row],[Date]])</f>
        <v>8</v>
      </c>
      <c r="C289">
        <f>YEAR(DailyFXHistoricals[[#This Row],[Date]])</f>
        <v>2017</v>
      </c>
      <c r="D289" s="29">
        <v>109.58630599999999</v>
      </c>
      <c r="E289" s="12" t="s">
        <v>35</v>
      </c>
    </row>
    <row r="290" spans="1:5">
      <c r="A290" s="12">
        <v>42962</v>
      </c>
      <c r="B290">
        <f>MONTH(DailyFXHistoricals[[#This Row],[Date]])</f>
        <v>8</v>
      </c>
      <c r="C290">
        <f>YEAR(DailyFXHistoricals[[#This Row],[Date]])</f>
        <v>2017</v>
      </c>
      <c r="D290" s="29">
        <v>110.43174</v>
      </c>
      <c r="E290" s="12" t="s">
        <v>35</v>
      </c>
    </row>
    <row r="291" spans="1:5">
      <c r="A291" s="12">
        <v>42963</v>
      </c>
      <c r="B291">
        <f>MONTH(DailyFXHistoricals[[#This Row],[Date]])</f>
        <v>8</v>
      </c>
      <c r="C291">
        <f>YEAR(DailyFXHistoricals[[#This Row],[Date]])</f>
        <v>2017</v>
      </c>
      <c r="D291" s="29">
        <v>110.600556</v>
      </c>
      <c r="E291" s="12" t="s">
        <v>35</v>
      </c>
    </row>
    <row r="292" spans="1:5">
      <c r="A292" s="12">
        <v>42964</v>
      </c>
      <c r="B292">
        <f>MONTH(DailyFXHistoricals[[#This Row],[Date]])</f>
        <v>8</v>
      </c>
      <c r="C292">
        <f>YEAR(DailyFXHistoricals[[#This Row],[Date]])</f>
        <v>2017</v>
      </c>
      <c r="D292" s="29">
        <v>109.839894</v>
      </c>
      <c r="E292" s="12" t="s">
        <v>35</v>
      </c>
    </row>
    <row r="293" spans="1:5">
      <c r="A293" s="12">
        <v>42965</v>
      </c>
      <c r="B293">
        <f>MONTH(DailyFXHistoricals[[#This Row],[Date]])</f>
        <v>8</v>
      </c>
      <c r="C293">
        <f>YEAR(DailyFXHistoricals[[#This Row],[Date]])</f>
        <v>2017</v>
      </c>
      <c r="D293" s="29">
        <v>109.198194</v>
      </c>
      <c r="E293" s="12" t="s">
        <v>35</v>
      </c>
    </row>
    <row r="294" spans="1:5">
      <c r="A294" s="12">
        <v>42966</v>
      </c>
      <c r="B294">
        <f>MONTH(DailyFXHistoricals[[#This Row],[Date]])</f>
        <v>8</v>
      </c>
      <c r="C294">
        <f>YEAR(DailyFXHistoricals[[#This Row],[Date]])</f>
        <v>2017</v>
      </c>
      <c r="D294" s="29">
        <v>109.215</v>
      </c>
      <c r="E294" s="12" t="s">
        <v>35</v>
      </c>
    </row>
    <row r="295" spans="1:5">
      <c r="A295" s="12">
        <v>42967</v>
      </c>
      <c r="B295">
        <f>MONTH(DailyFXHistoricals[[#This Row],[Date]])</f>
        <v>8</v>
      </c>
      <c r="C295">
        <f>YEAR(DailyFXHistoricals[[#This Row],[Date]])</f>
        <v>2017</v>
      </c>
      <c r="D295" s="29">
        <v>109.32347900000001</v>
      </c>
      <c r="E295" s="12" t="s">
        <v>35</v>
      </c>
    </row>
    <row r="296" spans="1:5">
      <c r="A296" s="12">
        <v>42968</v>
      </c>
      <c r="B296">
        <f>MONTH(DailyFXHistoricals[[#This Row],[Date]])</f>
        <v>8</v>
      </c>
      <c r="C296">
        <f>YEAR(DailyFXHistoricals[[#This Row],[Date]])</f>
        <v>2017</v>
      </c>
      <c r="D296" s="29">
        <v>109.022434</v>
      </c>
      <c r="E296" s="12" t="s">
        <v>35</v>
      </c>
    </row>
    <row r="297" spans="1:5">
      <c r="A297" s="12">
        <v>42969</v>
      </c>
      <c r="B297">
        <f>MONTH(DailyFXHistoricals[[#This Row],[Date]])</f>
        <v>8</v>
      </c>
      <c r="C297">
        <f>YEAR(DailyFXHistoricals[[#This Row],[Date]])</f>
        <v>2017</v>
      </c>
      <c r="D297" s="29">
        <v>109.381874</v>
      </c>
      <c r="E297" s="12" t="s">
        <v>35</v>
      </c>
    </row>
    <row r="298" spans="1:5">
      <c r="A298" s="12">
        <v>42970</v>
      </c>
      <c r="B298">
        <f>MONTH(DailyFXHistoricals[[#This Row],[Date]])</f>
        <v>8</v>
      </c>
      <c r="C298">
        <f>YEAR(DailyFXHistoricals[[#This Row],[Date]])</f>
        <v>2017</v>
      </c>
      <c r="D298" s="29">
        <v>109.259136</v>
      </c>
      <c r="E298" s="12" t="s">
        <v>35</v>
      </c>
    </row>
    <row r="299" spans="1:5">
      <c r="A299" s="12">
        <v>42971</v>
      </c>
      <c r="B299">
        <f>MONTH(DailyFXHistoricals[[#This Row],[Date]])</f>
        <v>8</v>
      </c>
      <c r="C299">
        <f>YEAR(DailyFXHistoricals[[#This Row],[Date]])</f>
        <v>2017</v>
      </c>
      <c r="D299" s="29">
        <v>109.326173</v>
      </c>
      <c r="E299" s="12" t="s">
        <v>35</v>
      </c>
    </row>
    <row r="300" spans="1:5">
      <c r="A300" s="12">
        <v>42972</v>
      </c>
      <c r="B300">
        <f>MONTH(DailyFXHistoricals[[#This Row],[Date]])</f>
        <v>8</v>
      </c>
      <c r="C300">
        <f>YEAR(DailyFXHistoricals[[#This Row],[Date]])</f>
        <v>2017</v>
      </c>
      <c r="D300" s="29">
        <v>109.49337800000001</v>
      </c>
      <c r="E300" s="12" t="s">
        <v>35</v>
      </c>
    </row>
    <row r="301" spans="1:5">
      <c r="A301" s="12">
        <v>42973</v>
      </c>
      <c r="B301">
        <f>MONTH(DailyFXHistoricals[[#This Row],[Date]])</f>
        <v>8</v>
      </c>
      <c r="C301">
        <f>YEAR(DailyFXHistoricals[[#This Row],[Date]])</f>
        <v>2017</v>
      </c>
      <c r="D301" s="29">
        <v>109.435288</v>
      </c>
      <c r="E301" s="12" t="s">
        <v>35</v>
      </c>
    </row>
    <row r="302" spans="1:5">
      <c r="A302" s="12">
        <v>42974</v>
      </c>
      <c r="B302">
        <f>MONTH(DailyFXHistoricals[[#This Row],[Date]])</f>
        <v>8</v>
      </c>
      <c r="C302">
        <f>YEAR(DailyFXHistoricals[[#This Row],[Date]])</f>
        <v>2017</v>
      </c>
      <c r="D302" s="29">
        <v>109.26139000000001</v>
      </c>
      <c r="E302" s="12" t="s">
        <v>35</v>
      </c>
    </row>
    <row r="303" spans="1:5">
      <c r="A303" s="12">
        <v>42975</v>
      </c>
      <c r="B303">
        <f>MONTH(DailyFXHistoricals[[#This Row],[Date]])</f>
        <v>8</v>
      </c>
      <c r="C303">
        <f>YEAR(DailyFXHistoricals[[#This Row],[Date]])</f>
        <v>2017</v>
      </c>
      <c r="D303" s="29">
        <v>109.135411</v>
      </c>
      <c r="E303" s="12" t="s">
        <v>35</v>
      </c>
    </row>
    <row r="304" spans="1:5">
      <c r="A304" s="12">
        <v>42976</v>
      </c>
      <c r="B304">
        <f>MONTH(DailyFXHistoricals[[#This Row],[Date]])</f>
        <v>8</v>
      </c>
      <c r="C304">
        <f>YEAR(DailyFXHistoricals[[#This Row],[Date]])</f>
        <v>2017</v>
      </c>
      <c r="D304" s="29">
        <v>108.96853</v>
      </c>
      <c r="E304" s="12" t="s">
        <v>35</v>
      </c>
    </row>
    <row r="305" spans="1:5">
      <c r="A305" s="12">
        <v>42977</v>
      </c>
      <c r="B305">
        <f>MONTH(DailyFXHistoricals[[#This Row],[Date]])</f>
        <v>8</v>
      </c>
      <c r="C305">
        <f>YEAR(DailyFXHistoricals[[#This Row],[Date]])</f>
        <v>2017</v>
      </c>
      <c r="D305" s="29">
        <v>110.077454</v>
      </c>
      <c r="E305" s="12" t="s">
        <v>35</v>
      </c>
    </row>
    <row r="306" spans="1:5">
      <c r="A306" s="12">
        <v>42978</v>
      </c>
      <c r="B306">
        <f>MONTH(DailyFXHistoricals[[#This Row],[Date]])</f>
        <v>8</v>
      </c>
      <c r="C306">
        <f>YEAR(DailyFXHistoricals[[#This Row],[Date]])</f>
        <v>2017</v>
      </c>
      <c r="D306" s="29">
        <v>110.33016600000001</v>
      </c>
      <c r="E306" s="12" t="s">
        <v>35</v>
      </c>
    </row>
    <row r="307" spans="1:5">
      <c r="A307" s="12">
        <v>42979</v>
      </c>
      <c r="B307">
        <f>MONTH(DailyFXHistoricals[[#This Row],[Date]])</f>
        <v>9</v>
      </c>
      <c r="C307">
        <f>YEAR(DailyFXHistoricals[[#This Row],[Date]])</f>
        <v>2017</v>
      </c>
      <c r="D307" s="29">
        <v>110.14542400000001</v>
      </c>
      <c r="E307" s="12" t="s">
        <v>35</v>
      </c>
    </row>
    <row r="308" spans="1:5">
      <c r="A308" s="12">
        <v>42980</v>
      </c>
      <c r="B308">
        <f>MONTH(DailyFXHistoricals[[#This Row],[Date]])</f>
        <v>9</v>
      </c>
      <c r="C308">
        <f>YEAR(DailyFXHistoricals[[#This Row],[Date]])</f>
        <v>2017</v>
      </c>
      <c r="D308" s="29">
        <v>110.25532200000001</v>
      </c>
      <c r="E308" s="12" t="s">
        <v>35</v>
      </c>
    </row>
    <row r="309" spans="1:5">
      <c r="A309" s="12">
        <v>42981</v>
      </c>
      <c r="B309">
        <f>MONTH(DailyFXHistoricals[[#This Row],[Date]])</f>
        <v>9</v>
      </c>
      <c r="C309">
        <f>YEAR(DailyFXHistoricals[[#This Row],[Date]])</f>
        <v>2017</v>
      </c>
      <c r="D309" s="29">
        <v>109.75124599999999</v>
      </c>
      <c r="E309" s="12" t="s">
        <v>35</v>
      </c>
    </row>
    <row r="310" spans="1:5">
      <c r="A310" s="12">
        <v>42982</v>
      </c>
      <c r="B310">
        <f>MONTH(DailyFXHistoricals[[#This Row],[Date]])</f>
        <v>9</v>
      </c>
      <c r="C310">
        <f>YEAR(DailyFXHistoricals[[#This Row],[Date]])</f>
        <v>2017</v>
      </c>
      <c r="D310" s="29">
        <v>109.66599600000001</v>
      </c>
      <c r="E310" s="12" t="s">
        <v>35</v>
      </c>
    </row>
    <row r="311" spans="1:5">
      <c r="A311" s="12">
        <v>42983</v>
      </c>
      <c r="B311">
        <f>MONTH(DailyFXHistoricals[[#This Row],[Date]])</f>
        <v>9</v>
      </c>
      <c r="C311">
        <f>YEAR(DailyFXHistoricals[[#This Row],[Date]])</f>
        <v>2017</v>
      </c>
      <c r="D311" s="29">
        <v>109.125412</v>
      </c>
      <c r="E311" s="12" t="s">
        <v>35</v>
      </c>
    </row>
    <row r="312" spans="1:5">
      <c r="A312" s="12">
        <v>42984</v>
      </c>
      <c r="B312">
        <f>MONTH(DailyFXHistoricals[[#This Row],[Date]])</f>
        <v>9</v>
      </c>
      <c r="C312">
        <f>YEAR(DailyFXHistoricals[[#This Row],[Date]])</f>
        <v>2017</v>
      </c>
      <c r="D312" s="29">
        <v>108.914996</v>
      </c>
      <c r="E312" s="12" t="s">
        <v>35</v>
      </c>
    </row>
    <row r="313" spans="1:5">
      <c r="A313" s="12">
        <v>42985</v>
      </c>
      <c r="B313">
        <f>MONTH(DailyFXHistoricals[[#This Row],[Date]])</f>
        <v>9</v>
      </c>
      <c r="C313">
        <f>YEAR(DailyFXHistoricals[[#This Row],[Date]])</f>
        <v>2017</v>
      </c>
      <c r="D313" s="29">
        <v>108.76767599999999</v>
      </c>
      <c r="E313" s="12" t="s">
        <v>35</v>
      </c>
    </row>
    <row r="314" spans="1:5">
      <c r="A314" s="12">
        <v>42986</v>
      </c>
      <c r="B314">
        <f>MONTH(DailyFXHistoricals[[#This Row],[Date]])</f>
        <v>9</v>
      </c>
      <c r="C314">
        <f>YEAR(DailyFXHistoricals[[#This Row],[Date]])</f>
        <v>2017</v>
      </c>
      <c r="D314" s="29">
        <v>107.85022600000001</v>
      </c>
      <c r="E314" s="12" t="s">
        <v>35</v>
      </c>
    </row>
    <row r="315" spans="1:5">
      <c r="A315" s="12">
        <v>42987</v>
      </c>
      <c r="B315">
        <f>MONTH(DailyFXHistoricals[[#This Row],[Date]])</f>
        <v>9</v>
      </c>
      <c r="C315">
        <f>YEAR(DailyFXHistoricals[[#This Row],[Date]])</f>
        <v>2017</v>
      </c>
      <c r="D315" s="29">
        <v>107.826942</v>
      </c>
      <c r="E315" s="12" t="s">
        <v>35</v>
      </c>
    </row>
    <row r="316" spans="1:5">
      <c r="A316" s="12">
        <v>42988</v>
      </c>
      <c r="B316">
        <f>MONTH(DailyFXHistoricals[[#This Row],[Date]])</f>
        <v>9</v>
      </c>
      <c r="C316">
        <f>YEAR(DailyFXHistoricals[[#This Row],[Date]])</f>
        <v>2017</v>
      </c>
      <c r="D316" s="29">
        <v>108.27584</v>
      </c>
      <c r="E316" s="12" t="s">
        <v>35</v>
      </c>
    </row>
    <row r="317" spans="1:5">
      <c r="A317" s="12">
        <v>42989</v>
      </c>
      <c r="B317">
        <f>MONTH(DailyFXHistoricals[[#This Row],[Date]])</f>
        <v>9</v>
      </c>
      <c r="C317">
        <f>YEAR(DailyFXHistoricals[[#This Row],[Date]])</f>
        <v>2017</v>
      </c>
      <c r="D317" s="29">
        <v>108.805357</v>
      </c>
      <c r="E317" s="12" t="s">
        <v>35</v>
      </c>
    </row>
    <row r="318" spans="1:5">
      <c r="A318" s="12">
        <v>42990</v>
      </c>
      <c r="B318">
        <f>MONTH(DailyFXHistoricals[[#This Row],[Date]])</f>
        <v>9</v>
      </c>
      <c r="C318">
        <f>YEAR(DailyFXHistoricals[[#This Row],[Date]])</f>
        <v>2017</v>
      </c>
      <c r="D318" s="29">
        <v>109.792564</v>
      </c>
      <c r="E318" s="12" t="s">
        <v>35</v>
      </c>
    </row>
    <row r="319" spans="1:5">
      <c r="A319" s="12">
        <v>42991</v>
      </c>
      <c r="B319">
        <f>MONTH(DailyFXHistoricals[[#This Row],[Date]])</f>
        <v>9</v>
      </c>
      <c r="C319">
        <f>YEAR(DailyFXHistoricals[[#This Row],[Date]])</f>
        <v>2017</v>
      </c>
      <c r="D319" s="29">
        <v>110.268754</v>
      </c>
      <c r="E319" s="12" t="s">
        <v>35</v>
      </c>
    </row>
    <row r="320" spans="1:5">
      <c r="A320" s="12">
        <v>42992</v>
      </c>
      <c r="B320">
        <f>MONTH(DailyFXHistoricals[[#This Row],[Date]])</f>
        <v>9</v>
      </c>
      <c r="C320">
        <f>YEAR(DailyFXHistoricals[[#This Row],[Date]])</f>
        <v>2017</v>
      </c>
      <c r="D320" s="29">
        <v>110.477434</v>
      </c>
      <c r="E320" s="12" t="s">
        <v>35</v>
      </c>
    </row>
    <row r="321" spans="1:5">
      <c r="A321" s="12">
        <v>42993</v>
      </c>
      <c r="B321">
        <f>MONTH(DailyFXHistoricals[[#This Row],[Date]])</f>
        <v>9</v>
      </c>
      <c r="C321">
        <f>YEAR(DailyFXHistoricals[[#This Row],[Date]])</f>
        <v>2017</v>
      </c>
      <c r="D321" s="29">
        <v>110.73250899999999</v>
      </c>
      <c r="E321" s="12" t="s">
        <v>35</v>
      </c>
    </row>
    <row r="322" spans="1:5">
      <c r="A322" s="12">
        <v>42994</v>
      </c>
      <c r="B322">
        <f>MONTH(DailyFXHistoricals[[#This Row],[Date]])</f>
        <v>9</v>
      </c>
      <c r="C322">
        <f>YEAR(DailyFXHistoricals[[#This Row],[Date]])</f>
        <v>2017</v>
      </c>
      <c r="D322" s="29">
        <v>110.83499999999999</v>
      </c>
      <c r="E322" s="12" t="s">
        <v>35</v>
      </c>
    </row>
    <row r="323" spans="1:5">
      <c r="A323" s="12">
        <v>42995</v>
      </c>
      <c r="B323">
        <f>MONTH(DailyFXHistoricals[[#This Row],[Date]])</f>
        <v>9</v>
      </c>
      <c r="C323">
        <f>YEAR(DailyFXHistoricals[[#This Row],[Date]])</f>
        <v>2017</v>
      </c>
      <c r="D323" s="29">
        <v>111.084942</v>
      </c>
      <c r="E323" s="12" t="s">
        <v>35</v>
      </c>
    </row>
    <row r="324" spans="1:5">
      <c r="A324" s="12">
        <v>42996</v>
      </c>
      <c r="B324">
        <f>MONTH(DailyFXHistoricals[[#This Row],[Date]])</f>
        <v>9</v>
      </c>
      <c r="C324">
        <f>YEAR(DailyFXHistoricals[[#This Row],[Date]])</f>
        <v>2017</v>
      </c>
      <c r="D324" s="29">
        <v>111.371026</v>
      </c>
      <c r="E324" s="12" t="s">
        <v>35</v>
      </c>
    </row>
    <row r="325" spans="1:5">
      <c r="A325" s="12">
        <v>42997</v>
      </c>
      <c r="B325">
        <f>MONTH(DailyFXHistoricals[[#This Row],[Date]])</f>
        <v>9</v>
      </c>
      <c r="C325">
        <f>YEAR(DailyFXHistoricals[[#This Row],[Date]])</f>
        <v>2017</v>
      </c>
      <c r="D325" s="29">
        <v>111.564082</v>
      </c>
      <c r="E325" s="12" t="s">
        <v>35</v>
      </c>
    </row>
    <row r="326" spans="1:5">
      <c r="A326" s="12">
        <v>42998</v>
      </c>
      <c r="B326">
        <f>MONTH(DailyFXHistoricals[[#This Row],[Date]])</f>
        <v>9</v>
      </c>
      <c r="C326">
        <f>YEAR(DailyFXHistoricals[[#This Row],[Date]])</f>
        <v>2017</v>
      </c>
      <c r="D326" s="29">
        <v>111.646703</v>
      </c>
      <c r="E326" s="12" t="s">
        <v>35</v>
      </c>
    </row>
    <row r="327" spans="1:5">
      <c r="A327" s="12">
        <v>42999</v>
      </c>
      <c r="B327">
        <f>MONTH(DailyFXHistoricals[[#This Row],[Date]])</f>
        <v>9</v>
      </c>
      <c r="C327">
        <f>YEAR(DailyFXHistoricals[[#This Row],[Date]])</f>
        <v>2017</v>
      </c>
      <c r="D327" s="29">
        <v>112.45912800000001</v>
      </c>
      <c r="E327" s="12" t="s">
        <v>35</v>
      </c>
    </row>
    <row r="328" spans="1:5">
      <c r="A328" s="12">
        <v>43000</v>
      </c>
      <c r="B328">
        <f>MONTH(DailyFXHistoricals[[#This Row],[Date]])</f>
        <v>9</v>
      </c>
      <c r="C328">
        <f>YEAR(DailyFXHistoricals[[#This Row],[Date]])</f>
        <v>2017</v>
      </c>
      <c r="D328" s="29">
        <v>112.004462</v>
      </c>
      <c r="E328" s="12" t="s">
        <v>35</v>
      </c>
    </row>
    <row r="329" spans="1:5">
      <c r="A329" s="12">
        <v>43001</v>
      </c>
      <c r="B329">
        <f>MONTH(DailyFXHistoricals[[#This Row],[Date]])</f>
        <v>9</v>
      </c>
      <c r="C329">
        <f>YEAR(DailyFXHistoricals[[#This Row],[Date]])</f>
        <v>2017</v>
      </c>
      <c r="D329" s="29">
        <v>111.986</v>
      </c>
      <c r="E329" s="12" t="s">
        <v>35</v>
      </c>
    </row>
    <row r="330" spans="1:5">
      <c r="A330" s="12">
        <v>43002</v>
      </c>
      <c r="B330">
        <f>MONTH(DailyFXHistoricals[[#This Row],[Date]])</f>
        <v>9</v>
      </c>
      <c r="C330">
        <f>YEAR(DailyFXHistoricals[[#This Row],[Date]])</f>
        <v>2017</v>
      </c>
      <c r="D330" s="29">
        <v>112.277866</v>
      </c>
      <c r="E330" s="12" t="s">
        <v>35</v>
      </c>
    </row>
    <row r="331" spans="1:5">
      <c r="A331" s="12">
        <v>43003</v>
      </c>
      <c r="B331">
        <f>MONTH(DailyFXHistoricals[[#This Row],[Date]])</f>
        <v>9</v>
      </c>
      <c r="C331">
        <f>YEAR(DailyFXHistoricals[[#This Row],[Date]])</f>
        <v>2017</v>
      </c>
      <c r="D331" s="29">
        <v>112.021998</v>
      </c>
      <c r="E331" s="12" t="s">
        <v>35</v>
      </c>
    </row>
    <row r="332" spans="1:5">
      <c r="A332" s="12">
        <v>43004</v>
      </c>
      <c r="B332">
        <f>MONTH(DailyFXHistoricals[[#This Row],[Date]])</f>
        <v>9</v>
      </c>
      <c r="C332">
        <f>YEAR(DailyFXHistoricals[[#This Row],[Date]])</f>
        <v>2017</v>
      </c>
      <c r="D332" s="29">
        <v>111.92988</v>
      </c>
      <c r="E332" s="12" t="s">
        <v>35</v>
      </c>
    </row>
    <row r="333" spans="1:5">
      <c r="A333" s="12">
        <v>43005</v>
      </c>
      <c r="B333">
        <f>MONTH(DailyFXHistoricals[[#This Row],[Date]])</f>
        <v>9</v>
      </c>
      <c r="C333">
        <f>YEAR(DailyFXHistoricals[[#This Row],[Date]])</f>
        <v>2017</v>
      </c>
      <c r="D333" s="29">
        <v>112.70957199999999</v>
      </c>
      <c r="E333" s="12" t="s">
        <v>35</v>
      </c>
    </row>
    <row r="334" spans="1:5">
      <c r="A334" s="12">
        <v>43006</v>
      </c>
      <c r="B334">
        <f>MONTH(DailyFXHistoricals[[#This Row],[Date]])</f>
        <v>9</v>
      </c>
      <c r="C334">
        <f>YEAR(DailyFXHistoricals[[#This Row],[Date]])</f>
        <v>2017</v>
      </c>
      <c r="D334" s="29">
        <v>112.674341</v>
      </c>
      <c r="E334" s="12" t="s">
        <v>35</v>
      </c>
    </row>
    <row r="335" spans="1:5">
      <c r="A335" s="12">
        <v>43007</v>
      </c>
      <c r="B335">
        <f>MONTH(DailyFXHistoricals[[#This Row],[Date]])</f>
        <v>9</v>
      </c>
      <c r="C335">
        <f>YEAR(DailyFXHistoricals[[#This Row],[Date]])</f>
        <v>2017</v>
      </c>
      <c r="D335" s="29">
        <v>112.541416</v>
      </c>
      <c r="E335" s="12" t="s">
        <v>35</v>
      </c>
    </row>
    <row r="336" spans="1:5">
      <c r="A336" s="12">
        <v>43008</v>
      </c>
      <c r="B336">
        <f>MONTH(DailyFXHistoricals[[#This Row],[Date]])</f>
        <v>9</v>
      </c>
      <c r="C336">
        <f>YEAR(DailyFXHistoricals[[#This Row],[Date]])</f>
        <v>2017</v>
      </c>
      <c r="D336" s="29">
        <v>112.51549799999999</v>
      </c>
      <c r="E336" s="12" t="s">
        <v>35</v>
      </c>
    </row>
    <row r="337" spans="1:5">
      <c r="A337" s="12">
        <v>43009</v>
      </c>
      <c r="B337">
        <f>MONTH(DailyFXHistoricals[[#This Row],[Date]])</f>
        <v>10</v>
      </c>
      <c r="C337">
        <f>YEAR(DailyFXHistoricals[[#This Row],[Date]])</f>
        <v>2017</v>
      </c>
      <c r="D337" s="29">
        <v>112.526364</v>
      </c>
      <c r="E337" s="12" t="s">
        <v>35</v>
      </c>
    </row>
    <row r="338" spans="1:5">
      <c r="A338" s="12">
        <v>43010</v>
      </c>
      <c r="B338">
        <f>MONTH(DailyFXHistoricals[[#This Row],[Date]])</f>
        <v>10</v>
      </c>
      <c r="C338">
        <f>YEAR(DailyFXHistoricals[[#This Row],[Date]])</f>
        <v>2017</v>
      </c>
      <c r="D338" s="29">
        <v>112.764949</v>
      </c>
      <c r="E338" s="12" t="s">
        <v>35</v>
      </c>
    </row>
    <row r="339" spans="1:5">
      <c r="A339" s="12">
        <v>43011</v>
      </c>
      <c r="B339">
        <f>MONTH(DailyFXHistoricals[[#This Row],[Date]])</f>
        <v>10</v>
      </c>
      <c r="C339">
        <f>YEAR(DailyFXHistoricals[[#This Row],[Date]])</f>
        <v>2017</v>
      </c>
      <c r="D339" s="29">
        <v>112.95478199999999</v>
      </c>
      <c r="E339" s="12" t="s">
        <v>35</v>
      </c>
    </row>
    <row r="340" spans="1:5">
      <c r="A340" s="12">
        <v>43012</v>
      </c>
      <c r="B340">
        <f>MONTH(DailyFXHistoricals[[#This Row],[Date]])</f>
        <v>10</v>
      </c>
      <c r="C340">
        <f>YEAR(DailyFXHistoricals[[#This Row],[Date]])</f>
        <v>2017</v>
      </c>
      <c r="D340" s="29">
        <v>112.654428</v>
      </c>
      <c r="E340" s="12" t="s">
        <v>35</v>
      </c>
    </row>
    <row r="341" spans="1:5">
      <c r="A341" s="12">
        <v>43013</v>
      </c>
      <c r="B341">
        <f>MONTH(DailyFXHistoricals[[#This Row],[Date]])</f>
        <v>10</v>
      </c>
      <c r="C341">
        <f>YEAR(DailyFXHistoricals[[#This Row],[Date]])</f>
        <v>2017</v>
      </c>
      <c r="D341" s="29">
        <v>112.71720999999999</v>
      </c>
      <c r="E341" s="12" t="s">
        <v>35</v>
      </c>
    </row>
    <row r="342" spans="1:5">
      <c r="A342" s="12">
        <v>43014</v>
      </c>
      <c r="B342">
        <f>MONTH(DailyFXHistoricals[[#This Row],[Date]])</f>
        <v>10</v>
      </c>
      <c r="C342">
        <f>YEAR(DailyFXHistoricals[[#This Row],[Date]])</f>
        <v>2017</v>
      </c>
      <c r="D342" s="29">
        <v>112.87491199999999</v>
      </c>
      <c r="E342" s="12" t="s">
        <v>35</v>
      </c>
    </row>
    <row r="343" spans="1:5">
      <c r="A343" s="12">
        <v>43015</v>
      </c>
      <c r="B343">
        <f>MONTH(DailyFXHistoricals[[#This Row],[Date]])</f>
        <v>10</v>
      </c>
      <c r="C343">
        <f>YEAR(DailyFXHistoricals[[#This Row],[Date]])</f>
        <v>2017</v>
      </c>
      <c r="D343" s="29">
        <v>112.649968</v>
      </c>
      <c r="E343" s="12" t="s">
        <v>35</v>
      </c>
    </row>
    <row r="344" spans="1:5">
      <c r="A344" s="12">
        <v>43016</v>
      </c>
      <c r="B344">
        <f>MONTH(DailyFXHistoricals[[#This Row],[Date]])</f>
        <v>10</v>
      </c>
      <c r="C344">
        <f>YEAR(DailyFXHistoricals[[#This Row],[Date]])</f>
        <v>2017</v>
      </c>
      <c r="D344" s="29">
        <v>112.630124</v>
      </c>
      <c r="E344" s="12" t="s">
        <v>35</v>
      </c>
    </row>
    <row r="345" spans="1:5">
      <c r="A345" s="12">
        <v>43017</v>
      </c>
      <c r="B345">
        <f>MONTH(DailyFXHistoricals[[#This Row],[Date]])</f>
        <v>10</v>
      </c>
      <c r="C345">
        <f>YEAR(DailyFXHistoricals[[#This Row],[Date]])</f>
        <v>2017</v>
      </c>
      <c r="D345" s="29">
        <v>112.644504</v>
      </c>
      <c r="E345" s="12" t="s">
        <v>35</v>
      </c>
    </row>
    <row r="346" spans="1:5">
      <c r="A346" s="12">
        <v>43018</v>
      </c>
      <c r="B346">
        <f>MONTH(DailyFXHistoricals[[#This Row],[Date]])</f>
        <v>10</v>
      </c>
      <c r="C346">
        <f>YEAR(DailyFXHistoricals[[#This Row],[Date]])</f>
        <v>2017</v>
      </c>
      <c r="D346" s="29">
        <v>112.439134</v>
      </c>
      <c r="E346" s="12" t="s">
        <v>35</v>
      </c>
    </row>
    <row r="347" spans="1:5">
      <c r="A347" s="12">
        <v>43019</v>
      </c>
      <c r="B347">
        <f>MONTH(DailyFXHistoricals[[#This Row],[Date]])</f>
        <v>10</v>
      </c>
      <c r="C347">
        <f>YEAR(DailyFXHistoricals[[#This Row],[Date]])</f>
        <v>2017</v>
      </c>
      <c r="D347" s="29">
        <v>112.36353800000001</v>
      </c>
      <c r="E347" s="12" t="s">
        <v>35</v>
      </c>
    </row>
    <row r="348" spans="1:5">
      <c r="A348" s="12">
        <v>43020</v>
      </c>
      <c r="B348">
        <f>MONTH(DailyFXHistoricals[[#This Row],[Date]])</f>
        <v>10</v>
      </c>
      <c r="C348">
        <f>YEAR(DailyFXHistoricals[[#This Row],[Date]])</f>
        <v>2017</v>
      </c>
      <c r="D348" s="29">
        <v>112.317116</v>
      </c>
      <c r="E348" s="12" t="s">
        <v>35</v>
      </c>
    </row>
    <row r="349" spans="1:5">
      <c r="A349" s="12">
        <v>43021</v>
      </c>
      <c r="B349">
        <f>MONTH(DailyFXHistoricals[[#This Row],[Date]])</f>
        <v>10</v>
      </c>
      <c r="C349">
        <f>YEAR(DailyFXHistoricals[[#This Row],[Date]])</f>
        <v>2017</v>
      </c>
      <c r="D349" s="29">
        <v>111.991342</v>
      </c>
      <c r="E349" s="12" t="s">
        <v>35</v>
      </c>
    </row>
    <row r="350" spans="1:5">
      <c r="A350" s="12">
        <v>43022</v>
      </c>
      <c r="B350">
        <f>MONTH(DailyFXHistoricals[[#This Row],[Date]])</f>
        <v>10</v>
      </c>
      <c r="C350">
        <f>YEAR(DailyFXHistoricals[[#This Row],[Date]])</f>
        <v>2017</v>
      </c>
      <c r="D350" s="29">
        <v>111.823549</v>
      </c>
      <c r="E350" s="12" t="s">
        <v>35</v>
      </c>
    </row>
    <row r="351" spans="1:5">
      <c r="A351" s="12">
        <v>43023</v>
      </c>
      <c r="B351">
        <f>MONTH(DailyFXHistoricals[[#This Row],[Date]])</f>
        <v>10</v>
      </c>
      <c r="C351">
        <f>YEAR(DailyFXHistoricals[[#This Row],[Date]])</f>
        <v>2017</v>
      </c>
      <c r="D351" s="29">
        <v>111.833445</v>
      </c>
      <c r="E351" s="12" t="s">
        <v>35</v>
      </c>
    </row>
    <row r="352" spans="1:5">
      <c r="A352" s="12">
        <v>43024</v>
      </c>
      <c r="B352">
        <f>MONTH(DailyFXHistoricals[[#This Row],[Date]])</f>
        <v>10</v>
      </c>
      <c r="C352">
        <f>YEAR(DailyFXHistoricals[[#This Row],[Date]])</f>
        <v>2017</v>
      </c>
      <c r="D352" s="29">
        <v>111.927316</v>
      </c>
      <c r="E352" s="12" t="s">
        <v>35</v>
      </c>
    </row>
    <row r="353" spans="1:5">
      <c r="A353" s="12">
        <v>43025</v>
      </c>
      <c r="B353">
        <f>MONTH(DailyFXHistoricals[[#This Row],[Date]])</f>
        <v>10</v>
      </c>
      <c r="C353">
        <f>YEAR(DailyFXHistoricals[[#This Row],[Date]])</f>
        <v>2017</v>
      </c>
      <c r="D353" s="29">
        <v>112.207167</v>
      </c>
      <c r="E353" s="12" t="s">
        <v>35</v>
      </c>
    </row>
    <row r="354" spans="1:5">
      <c r="A354" s="12">
        <v>43026</v>
      </c>
      <c r="B354">
        <f>MONTH(DailyFXHistoricals[[#This Row],[Date]])</f>
        <v>10</v>
      </c>
      <c r="C354">
        <f>YEAR(DailyFXHistoricals[[#This Row],[Date]])</f>
        <v>2017</v>
      </c>
      <c r="D354" s="29">
        <v>112.665449</v>
      </c>
      <c r="E354" s="12" t="s">
        <v>35</v>
      </c>
    </row>
    <row r="355" spans="1:5">
      <c r="A355" s="12">
        <v>43027</v>
      </c>
      <c r="B355">
        <f>MONTH(DailyFXHistoricals[[#This Row],[Date]])</f>
        <v>10</v>
      </c>
      <c r="C355">
        <f>YEAR(DailyFXHistoricals[[#This Row],[Date]])</f>
        <v>2017</v>
      </c>
      <c r="D355" s="29">
        <v>112.698936</v>
      </c>
      <c r="E355" s="12" t="s">
        <v>35</v>
      </c>
    </row>
    <row r="356" spans="1:5">
      <c r="A356" s="12">
        <v>43028</v>
      </c>
      <c r="B356">
        <f>MONTH(DailyFXHistoricals[[#This Row],[Date]])</f>
        <v>10</v>
      </c>
      <c r="C356">
        <f>YEAR(DailyFXHistoricals[[#This Row],[Date]])</f>
        <v>2017</v>
      </c>
      <c r="D356" s="29">
        <v>113.309819</v>
      </c>
      <c r="E356" s="12" t="s">
        <v>35</v>
      </c>
    </row>
    <row r="357" spans="1:5">
      <c r="A357" s="12">
        <v>43029</v>
      </c>
      <c r="B357">
        <f>MONTH(DailyFXHistoricals[[#This Row],[Date]])</f>
        <v>10</v>
      </c>
      <c r="C357">
        <f>YEAR(DailyFXHistoricals[[#This Row],[Date]])</f>
        <v>2017</v>
      </c>
      <c r="D357" s="29">
        <v>113.523565</v>
      </c>
      <c r="E357" s="12" t="s">
        <v>35</v>
      </c>
    </row>
    <row r="358" spans="1:5">
      <c r="A358" s="12">
        <v>43030</v>
      </c>
      <c r="B358">
        <f>MONTH(DailyFXHistoricals[[#This Row],[Date]])</f>
        <v>10</v>
      </c>
      <c r="C358">
        <f>YEAR(DailyFXHistoricals[[#This Row],[Date]])</f>
        <v>2017</v>
      </c>
      <c r="D358" s="29">
        <v>113.556104</v>
      </c>
      <c r="E358" s="12" t="s">
        <v>35</v>
      </c>
    </row>
    <row r="359" spans="1:5">
      <c r="A359" s="12">
        <v>43031</v>
      </c>
      <c r="B359">
        <f>MONTH(DailyFXHistoricals[[#This Row],[Date]])</f>
        <v>10</v>
      </c>
      <c r="C359">
        <f>YEAR(DailyFXHistoricals[[#This Row],[Date]])</f>
        <v>2017</v>
      </c>
      <c r="D359" s="29">
        <v>113.720298</v>
      </c>
      <c r="E359" s="12" t="s">
        <v>35</v>
      </c>
    </row>
    <row r="360" spans="1:5">
      <c r="A360" s="12">
        <v>43032</v>
      </c>
      <c r="B360">
        <f>MONTH(DailyFXHistoricals[[#This Row],[Date]])</f>
        <v>10</v>
      </c>
      <c r="C360">
        <f>YEAR(DailyFXHistoricals[[#This Row],[Date]])</f>
        <v>2017</v>
      </c>
      <c r="D360" s="29">
        <v>113.701166</v>
      </c>
      <c r="E360" s="12" t="s">
        <v>35</v>
      </c>
    </row>
    <row r="361" spans="1:5">
      <c r="A361" s="12">
        <v>43033</v>
      </c>
      <c r="B361">
        <f>MONTH(DailyFXHistoricals[[#This Row],[Date]])</f>
        <v>10</v>
      </c>
      <c r="C361">
        <f>YEAR(DailyFXHistoricals[[#This Row],[Date]])</f>
        <v>2017</v>
      </c>
      <c r="D361" s="29">
        <v>113.848446</v>
      </c>
      <c r="E361" s="12" t="s">
        <v>35</v>
      </c>
    </row>
    <row r="362" spans="1:5">
      <c r="A362" s="12">
        <v>43034</v>
      </c>
      <c r="B362">
        <f>MONTH(DailyFXHistoricals[[#This Row],[Date]])</f>
        <v>10</v>
      </c>
      <c r="C362">
        <f>YEAR(DailyFXHistoricals[[#This Row],[Date]])</f>
        <v>2017</v>
      </c>
      <c r="D362" s="29">
        <v>113.75342499999999</v>
      </c>
      <c r="E362" s="12" t="s">
        <v>35</v>
      </c>
    </row>
    <row r="363" spans="1:5">
      <c r="A363" s="12">
        <v>43035</v>
      </c>
      <c r="B363">
        <f>MONTH(DailyFXHistoricals[[#This Row],[Date]])</f>
        <v>10</v>
      </c>
      <c r="C363">
        <f>YEAR(DailyFXHistoricals[[#This Row],[Date]])</f>
        <v>2017</v>
      </c>
      <c r="D363" s="29">
        <v>113.98625800000001</v>
      </c>
      <c r="E363" s="12" t="s">
        <v>35</v>
      </c>
    </row>
    <row r="364" spans="1:5">
      <c r="A364" s="12">
        <v>43036</v>
      </c>
      <c r="B364">
        <f>MONTH(DailyFXHistoricals[[#This Row],[Date]])</f>
        <v>10</v>
      </c>
      <c r="C364">
        <f>YEAR(DailyFXHistoricals[[#This Row],[Date]])</f>
        <v>2017</v>
      </c>
      <c r="D364" s="29">
        <v>113.98625800000001</v>
      </c>
      <c r="E364" s="12" t="s">
        <v>35</v>
      </c>
    </row>
    <row r="365" spans="1:5">
      <c r="A365" s="12">
        <v>43037</v>
      </c>
      <c r="B365">
        <f>MONTH(DailyFXHistoricals[[#This Row],[Date]])</f>
        <v>10</v>
      </c>
      <c r="C365">
        <f>YEAR(DailyFXHistoricals[[#This Row],[Date]])</f>
        <v>2017</v>
      </c>
      <c r="D365" s="29">
        <v>113.69354800000001</v>
      </c>
      <c r="E365" s="12" t="s">
        <v>35</v>
      </c>
    </row>
    <row r="366" spans="1:5">
      <c r="A366" s="12">
        <v>43038</v>
      </c>
      <c r="B366">
        <f>MONTH(DailyFXHistoricals[[#This Row],[Date]])</f>
        <v>10</v>
      </c>
      <c r="C366">
        <f>YEAR(DailyFXHistoricals[[#This Row],[Date]])</f>
        <v>2017</v>
      </c>
      <c r="D366" s="29">
        <v>113.449754</v>
      </c>
      <c r="E366" s="12" t="s">
        <v>35</v>
      </c>
    </row>
    <row r="367" spans="1:5">
      <c r="A367" s="12">
        <v>43039</v>
      </c>
      <c r="B367">
        <f>MONTH(DailyFXHistoricals[[#This Row],[Date]])</f>
        <v>10</v>
      </c>
      <c r="C367">
        <f>YEAR(DailyFXHistoricals[[#This Row],[Date]])</f>
        <v>2017</v>
      </c>
      <c r="D367" s="29">
        <v>113.375428</v>
      </c>
      <c r="E367" s="12" t="s">
        <v>35</v>
      </c>
    </row>
    <row r="368" spans="1:5">
      <c r="A368" s="12">
        <v>43040</v>
      </c>
      <c r="B368">
        <f>MONTH(DailyFXHistoricals[[#This Row],[Date]])</f>
        <v>11</v>
      </c>
      <c r="C368">
        <f>YEAR(DailyFXHistoricals[[#This Row],[Date]])</f>
        <v>2017</v>
      </c>
      <c r="D368" s="29">
        <v>113.99626000000001</v>
      </c>
      <c r="E368" s="12" t="s">
        <v>35</v>
      </c>
    </row>
    <row r="369" spans="1:5">
      <c r="A369" s="12">
        <v>43041</v>
      </c>
      <c r="B369">
        <f>MONTH(DailyFXHistoricals[[#This Row],[Date]])</f>
        <v>11</v>
      </c>
      <c r="C369">
        <f>YEAR(DailyFXHistoricals[[#This Row],[Date]])</f>
        <v>2017</v>
      </c>
      <c r="D369" s="29">
        <v>114.00589600000001</v>
      </c>
      <c r="E369" s="12" t="s">
        <v>35</v>
      </c>
    </row>
    <row r="370" spans="1:5">
      <c r="A370" s="12">
        <v>43042</v>
      </c>
      <c r="B370">
        <f>MONTH(DailyFXHistoricals[[#This Row],[Date]])</f>
        <v>11</v>
      </c>
      <c r="C370">
        <f>YEAR(DailyFXHistoricals[[#This Row],[Date]])</f>
        <v>2017</v>
      </c>
      <c r="D370" s="29">
        <v>114.080988</v>
      </c>
      <c r="E370" s="12" t="s">
        <v>35</v>
      </c>
    </row>
    <row r="371" spans="1:5">
      <c r="A371" s="12">
        <v>43043</v>
      </c>
      <c r="B371">
        <f>MONTH(DailyFXHistoricals[[#This Row],[Date]])</f>
        <v>11</v>
      </c>
      <c r="C371">
        <f>YEAR(DailyFXHistoricals[[#This Row],[Date]])</f>
        <v>2017</v>
      </c>
      <c r="D371" s="29">
        <v>114.045534</v>
      </c>
      <c r="E371" s="12" t="s">
        <v>35</v>
      </c>
    </row>
    <row r="372" spans="1:5">
      <c r="A372" s="12">
        <v>43044</v>
      </c>
      <c r="B372">
        <f>MONTH(DailyFXHistoricals[[#This Row],[Date]])</f>
        <v>11</v>
      </c>
      <c r="C372">
        <f>YEAR(DailyFXHistoricals[[#This Row],[Date]])</f>
        <v>2017</v>
      </c>
      <c r="D372" s="29">
        <v>114.052316</v>
      </c>
      <c r="E372" s="12" t="s">
        <v>35</v>
      </c>
    </row>
    <row r="373" spans="1:5">
      <c r="A373" s="12">
        <v>43045</v>
      </c>
      <c r="B373">
        <f>MONTH(DailyFXHistoricals[[#This Row],[Date]])</f>
        <v>11</v>
      </c>
      <c r="C373">
        <f>YEAR(DailyFXHistoricals[[#This Row],[Date]])</f>
        <v>2017</v>
      </c>
      <c r="D373" s="29">
        <v>114.104012</v>
      </c>
      <c r="E373" s="12" t="s">
        <v>35</v>
      </c>
    </row>
    <row r="374" spans="1:5">
      <c r="A374" s="12">
        <v>43046</v>
      </c>
      <c r="B374">
        <f>MONTH(DailyFXHistoricals[[#This Row],[Date]])</f>
        <v>11</v>
      </c>
      <c r="C374">
        <f>YEAR(DailyFXHistoricals[[#This Row],[Date]])</f>
        <v>2017</v>
      </c>
      <c r="D374" s="29">
        <v>114.011965</v>
      </c>
      <c r="E374" s="12" t="s">
        <v>35</v>
      </c>
    </row>
    <row r="375" spans="1:5">
      <c r="A375" s="12">
        <v>43047</v>
      </c>
      <c r="B375">
        <f>MONTH(DailyFXHistoricals[[#This Row],[Date]])</f>
        <v>11</v>
      </c>
      <c r="C375">
        <f>YEAR(DailyFXHistoricals[[#This Row],[Date]])</f>
        <v>2017</v>
      </c>
      <c r="D375" s="29">
        <v>113.737616</v>
      </c>
      <c r="E375" s="12" t="s">
        <v>35</v>
      </c>
    </row>
    <row r="376" spans="1:5">
      <c r="A376" s="12">
        <v>43048</v>
      </c>
      <c r="B376">
        <f>MONTH(DailyFXHistoricals[[#This Row],[Date]])</f>
        <v>11</v>
      </c>
      <c r="C376">
        <f>YEAR(DailyFXHistoricals[[#This Row],[Date]])</f>
        <v>2017</v>
      </c>
      <c r="D376" s="29">
        <v>113.547755</v>
      </c>
      <c r="E376" s="12" t="s">
        <v>35</v>
      </c>
    </row>
    <row r="377" spans="1:5">
      <c r="A377" s="12">
        <v>43049</v>
      </c>
      <c r="B377">
        <f>MONTH(DailyFXHistoricals[[#This Row],[Date]])</f>
        <v>11</v>
      </c>
      <c r="C377">
        <f>YEAR(DailyFXHistoricals[[#This Row],[Date]])</f>
        <v>2017</v>
      </c>
      <c r="D377" s="29">
        <v>113.45292000000001</v>
      </c>
      <c r="E377" s="12" t="s">
        <v>35</v>
      </c>
    </row>
    <row r="378" spans="1:5">
      <c r="A378" s="12">
        <v>43050</v>
      </c>
      <c r="B378">
        <f>MONTH(DailyFXHistoricals[[#This Row],[Date]])</f>
        <v>11</v>
      </c>
      <c r="C378">
        <f>YEAR(DailyFXHistoricals[[#This Row],[Date]])</f>
        <v>2017</v>
      </c>
      <c r="D378" s="29">
        <v>113.52512900000001</v>
      </c>
      <c r="E378" s="12" t="s">
        <v>35</v>
      </c>
    </row>
    <row r="379" spans="1:5">
      <c r="A379" s="12">
        <v>43051</v>
      </c>
      <c r="B379">
        <f>MONTH(DailyFXHistoricals[[#This Row],[Date]])</f>
        <v>11</v>
      </c>
      <c r="C379">
        <f>YEAR(DailyFXHistoricals[[#This Row],[Date]])</f>
        <v>2017</v>
      </c>
      <c r="D379" s="29">
        <v>113.531423</v>
      </c>
      <c r="E379" s="12" t="s">
        <v>35</v>
      </c>
    </row>
    <row r="380" spans="1:5">
      <c r="A380" s="12">
        <v>43052</v>
      </c>
      <c r="B380">
        <f>MONTH(DailyFXHistoricals[[#This Row],[Date]])</f>
        <v>11</v>
      </c>
      <c r="C380">
        <f>YEAR(DailyFXHistoricals[[#This Row],[Date]])</f>
        <v>2017</v>
      </c>
      <c r="D380" s="29">
        <v>113.524861</v>
      </c>
      <c r="E380" s="12" t="s">
        <v>35</v>
      </c>
    </row>
    <row r="381" spans="1:5">
      <c r="A381" s="12">
        <v>43053</v>
      </c>
      <c r="B381">
        <f>MONTH(DailyFXHistoricals[[#This Row],[Date]])</f>
        <v>11</v>
      </c>
      <c r="C381">
        <f>YEAR(DailyFXHistoricals[[#This Row],[Date]])</f>
        <v>2017</v>
      </c>
      <c r="D381" s="29">
        <v>113.57228600000001</v>
      </c>
      <c r="E381" s="12" t="s">
        <v>35</v>
      </c>
    </row>
    <row r="382" spans="1:5">
      <c r="A382" s="12">
        <v>43054</v>
      </c>
      <c r="B382">
        <f>MONTH(DailyFXHistoricals[[#This Row],[Date]])</f>
        <v>11</v>
      </c>
      <c r="C382">
        <f>YEAR(DailyFXHistoricals[[#This Row],[Date]])</f>
        <v>2017</v>
      </c>
      <c r="D382" s="29">
        <v>112.976951</v>
      </c>
      <c r="E382" s="12" t="s">
        <v>35</v>
      </c>
    </row>
    <row r="383" spans="1:5">
      <c r="A383" s="12">
        <v>43055</v>
      </c>
      <c r="B383">
        <f>MONTH(DailyFXHistoricals[[#This Row],[Date]])</f>
        <v>11</v>
      </c>
      <c r="C383">
        <f>YEAR(DailyFXHistoricals[[#This Row],[Date]])</f>
        <v>2017</v>
      </c>
      <c r="D383" s="29">
        <v>113.035421</v>
      </c>
      <c r="E383" s="12" t="s">
        <v>35</v>
      </c>
    </row>
    <row r="384" spans="1:5">
      <c r="A384" s="12">
        <v>43056</v>
      </c>
      <c r="B384">
        <f>MONTH(DailyFXHistoricals[[#This Row],[Date]])</f>
        <v>11</v>
      </c>
      <c r="C384">
        <f>YEAR(DailyFXHistoricals[[#This Row],[Date]])</f>
        <v>2017</v>
      </c>
      <c r="D384" s="29">
        <v>112.415295</v>
      </c>
      <c r="E384" s="12" t="s">
        <v>35</v>
      </c>
    </row>
    <row r="385" spans="1:5">
      <c r="A385" s="12">
        <v>43057</v>
      </c>
      <c r="B385">
        <f>MONTH(DailyFXHistoricals[[#This Row],[Date]])</f>
        <v>11</v>
      </c>
      <c r="C385">
        <f>YEAR(DailyFXHistoricals[[#This Row],[Date]])</f>
        <v>2017</v>
      </c>
      <c r="D385" s="29">
        <v>112.073194</v>
      </c>
      <c r="E385" s="12" t="s">
        <v>35</v>
      </c>
    </row>
    <row r="386" spans="1:5">
      <c r="A386" s="12">
        <v>43058</v>
      </c>
      <c r="B386">
        <f>MONTH(DailyFXHistoricals[[#This Row],[Date]])</f>
        <v>11</v>
      </c>
      <c r="C386">
        <f>YEAR(DailyFXHistoricals[[#This Row],[Date]])</f>
        <v>2017</v>
      </c>
      <c r="D386" s="29">
        <v>112.07378199999999</v>
      </c>
      <c r="E386" s="12" t="s">
        <v>35</v>
      </c>
    </row>
    <row r="387" spans="1:5">
      <c r="A387" s="12">
        <v>43059</v>
      </c>
      <c r="B387">
        <f>MONTH(DailyFXHistoricals[[#This Row],[Date]])</f>
        <v>11</v>
      </c>
      <c r="C387">
        <f>YEAR(DailyFXHistoricals[[#This Row],[Date]])</f>
        <v>2017</v>
      </c>
      <c r="D387" s="29">
        <v>112.27492599999999</v>
      </c>
      <c r="E387" s="12" t="s">
        <v>35</v>
      </c>
    </row>
    <row r="388" spans="1:5">
      <c r="A388" s="12">
        <v>43060</v>
      </c>
      <c r="B388">
        <f>MONTH(DailyFXHistoricals[[#This Row],[Date]])</f>
        <v>11</v>
      </c>
      <c r="C388">
        <f>YEAR(DailyFXHistoricals[[#This Row],[Date]])</f>
        <v>2017</v>
      </c>
      <c r="D388" s="29">
        <v>112.483704</v>
      </c>
      <c r="E388" s="12" t="s">
        <v>35</v>
      </c>
    </row>
    <row r="389" spans="1:5">
      <c r="A389" s="12">
        <v>43061</v>
      </c>
      <c r="B389">
        <f>MONTH(DailyFXHistoricals[[#This Row],[Date]])</f>
        <v>11</v>
      </c>
      <c r="C389">
        <f>YEAR(DailyFXHistoricals[[#This Row],[Date]])</f>
        <v>2017</v>
      </c>
      <c r="D389" s="29">
        <v>111.85982</v>
      </c>
      <c r="E389" s="12" t="s">
        <v>35</v>
      </c>
    </row>
    <row r="390" spans="1:5">
      <c r="A390" s="12">
        <v>43062</v>
      </c>
      <c r="B390">
        <f>MONTH(DailyFXHistoricals[[#This Row],[Date]])</f>
        <v>11</v>
      </c>
      <c r="C390">
        <f>YEAR(DailyFXHistoricals[[#This Row],[Date]])</f>
        <v>2017</v>
      </c>
      <c r="D390" s="29">
        <v>111.23367399999999</v>
      </c>
      <c r="E390" s="12" t="s">
        <v>35</v>
      </c>
    </row>
    <row r="391" spans="1:5">
      <c r="A391" s="12">
        <v>43063</v>
      </c>
      <c r="B391">
        <f>MONTH(DailyFXHistoricals[[#This Row],[Date]])</f>
        <v>11</v>
      </c>
      <c r="C391">
        <f>YEAR(DailyFXHistoricals[[#This Row],[Date]])</f>
        <v>2017</v>
      </c>
      <c r="D391" s="29">
        <v>111.465</v>
      </c>
      <c r="E391" s="12" t="s">
        <v>35</v>
      </c>
    </row>
    <row r="392" spans="1:5">
      <c r="A392" s="12">
        <v>43064</v>
      </c>
      <c r="B392">
        <f>MONTH(DailyFXHistoricals[[#This Row],[Date]])</f>
        <v>11</v>
      </c>
      <c r="C392">
        <f>YEAR(DailyFXHistoricals[[#This Row],[Date]])</f>
        <v>2017</v>
      </c>
      <c r="D392" s="29">
        <v>111.465</v>
      </c>
      <c r="E392" s="12" t="s">
        <v>35</v>
      </c>
    </row>
    <row r="393" spans="1:5">
      <c r="A393" s="12">
        <v>43065</v>
      </c>
      <c r="B393">
        <f>MONTH(DailyFXHistoricals[[#This Row],[Date]])</f>
        <v>11</v>
      </c>
      <c r="C393">
        <f>YEAR(DailyFXHistoricals[[#This Row],[Date]])</f>
        <v>2017</v>
      </c>
      <c r="D393" s="29">
        <v>111.535192</v>
      </c>
      <c r="E393" s="12" t="s">
        <v>35</v>
      </c>
    </row>
    <row r="394" spans="1:5">
      <c r="A394" s="12">
        <v>43066</v>
      </c>
      <c r="B394">
        <f>MONTH(DailyFXHistoricals[[#This Row],[Date]])</f>
        <v>11</v>
      </c>
      <c r="C394">
        <f>YEAR(DailyFXHistoricals[[#This Row],[Date]])</f>
        <v>2017</v>
      </c>
      <c r="D394" s="29">
        <v>111.213786</v>
      </c>
      <c r="E394" s="12" t="s">
        <v>35</v>
      </c>
    </row>
    <row r="395" spans="1:5">
      <c r="A395" s="12">
        <v>43067</v>
      </c>
      <c r="B395">
        <f>MONTH(DailyFXHistoricals[[#This Row],[Date]])</f>
        <v>11</v>
      </c>
      <c r="C395">
        <f>YEAR(DailyFXHistoricals[[#This Row],[Date]])</f>
        <v>2017</v>
      </c>
      <c r="D395" s="29">
        <v>111.283906</v>
      </c>
      <c r="E395" s="12" t="s">
        <v>35</v>
      </c>
    </row>
    <row r="396" spans="1:5">
      <c r="A396" s="12">
        <v>43068</v>
      </c>
      <c r="B396">
        <f>MONTH(DailyFXHistoricals[[#This Row],[Date]])</f>
        <v>11</v>
      </c>
      <c r="C396">
        <f>YEAR(DailyFXHistoricals[[#This Row],[Date]])</f>
        <v>2017</v>
      </c>
      <c r="D396" s="29">
        <v>111.69828200000001</v>
      </c>
      <c r="E396" s="12" t="s">
        <v>35</v>
      </c>
    </row>
    <row r="397" spans="1:5">
      <c r="A397" s="12">
        <v>43069</v>
      </c>
      <c r="B397">
        <f>MONTH(DailyFXHistoricals[[#This Row],[Date]])</f>
        <v>11</v>
      </c>
      <c r="C397">
        <f>YEAR(DailyFXHistoricals[[#This Row],[Date]])</f>
        <v>2017</v>
      </c>
      <c r="D397" s="29">
        <v>112.275687</v>
      </c>
      <c r="E397" s="12" t="s">
        <v>35</v>
      </c>
    </row>
    <row r="398" spans="1:5">
      <c r="A398" s="12">
        <v>43070</v>
      </c>
      <c r="B398">
        <f>MONTH(DailyFXHistoricals[[#This Row],[Date]])</f>
        <v>12</v>
      </c>
      <c r="C398">
        <f>YEAR(DailyFXHistoricals[[#This Row],[Date]])</f>
        <v>2017</v>
      </c>
      <c r="D398" s="29">
        <v>112.383798</v>
      </c>
      <c r="E398" s="12" t="s">
        <v>35</v>
      </c>
    </row>
    <row r="399" spans="1:5">
      <c r="A399" s="12">
        <v>43071</v>
      </c>
      <c r="B399">
        <f>MONTH(DailyFXHistoricals[[#This Row],[Date]])</f>
        <v>12</v>
      </c>
      <c r="C399">
        <f>YEAR(DailyFXHistoricals[[#This Row],[Date]])</f>
        <v>2017</v>
      </c>
      <c r="D399" s="29">
        <v>112.124833</v>
      </c>
      <c r="E399" s="12" t="s">
        <v>35</v>
      </c>
    </row>
    <row r="400" spans="1:5">
      <c r="A400" s="12">
        <v>43072</v>
      </c>
      <c r="B400">
        <f>MONTH(DailyFXHistoricals[[#This Row],[Date]])</f>
        <v>12</v>
      </c>
      <c r="C400">
        <f>YEAR(DailyFXHistoricals[[#This Row],[Date]])</f>
        <v>2017</v>
      </c>
      <c r="D400" s="29">
        <v>112.177284</v>
      </c>
      <c r="E400" s="12" t="s">
        <v>35</v>
      </c>
    </row>
    <row r="401" spans="1:5">
      <c r="A401" s="12">
        <v>43073</v>
      </c>
      <c r="B401">
        <f>MONTH(DailyFXHistoricals[[#This Row],[Date]])</f>
        <v>12</v>
      </c>
      <c r="C401">
        <f>YEAR(DailyFXHistoricals[[#This Row],[Date]])</f>
        <v>2017</v>
      </c>
      <c r="D401" s="29">
        <v>112.77753</v>
      </c>
      <c r="E401" s="12" t="s">
        <v>35</v>
      </c>
    </row>
    <row r="402" spans="1:5">
      <c r="A402" s="12">
        <v>43074</v>
      </c>
      <c r="B402">
        <f>MONTH(DailyFXHistoricals[[#This Row],[Date]])</f>
        <v>12</v>
      </c>
      <c r="C402">
        <f>YEAR(DailyFXHistoricals[[#This Row],[Date]])</f>
        <v>2017</v>
      </c>
      <c r="D402" s="29">
        <v>112.597598</v>
      </c>
      <c r="E402" s="12" t="s">
        <v>35</v>
      </c>
    </row>
    <row r="403" spans="1:5">
      <c r="A403" s="12">
        <v>43075</v>
      </c>
      <c r="B403">
        <f>MONTH(DailyFXHistoricals[[#This Row],[Date]])</f>
        <v>12</v>
      </c>
      <c r="C403">
        <f>YEAR(DailyFXHistoricals[[#This Row],[Date]])</f>
        <v>2017</v>
      </c>
      <c r="D403" s="29">
        <v>112.236256</v>
      </c>
      <c r="E403" s="12" t="s">
        <v>35</v>
      </c>
    </row>
    <row r="404" spans="1:5">
      <c r="A404" s="12">
        <v>43076</v>
      </c>
      <c r="B404">
        <f>MONTH(DailyFXHistoricals[[#This Row],[Date]])</f>
        <v>12</v>
      </c>
      <c r="C404">
        <f>YEAR(DailyFXHistoricals[[#This Row],[Date]])</f>
        <v>2017</v>
      </c>
      <c r="D404" s="29">
        <v>112.699949</v>
      </c>
      <c r="E404" s="12" t="s">
        <v>35</v>
      </c>
    </row>
    <row r="405" spans="1:5">
      <c r="A405" s="12">
        <v>43077</v>
      </c>
      <c r="B405">
        <f>MONTH(DailyFXHistoricals[[#This Row],[Date]])</f>
        <v>12</v>
      </c>
      <c r="C405">
        <f>YEAR(DailyFXHistoricals[[#This Row],[Date]])</f>
        <v>2017</v>
      </c>
      <c r="D405" s="29">
        <v>113.44009699999999</v>
      </c>
      <c r="E405" s="12" t="s">
        <v>35</v>
      </c>
    </row>
    <row r="406" spans="1:5">
      <c r="A406" s="12">
        <v>43078</v>
      </c>
      <c r="B406">
        <f>MONTH(DailyFXHistoricals[[#This Row],[Date]])</f>
        <v>12</v>
      </c>
      <c r="C406">
        <f>YEAR(DailyFXHistoricals[[#This Row],[Date]])</f>
        <v>2017</v>
      </c>
      <c r="D406" s="29">
        <v>113.44009699999999</v>
      </c>
      <c r="E406" s="12" t="s">
        <v>35</v>
      </c>
    </row>
    <row r="407" spans="1:5">
      <c r="A407" s="12">
        <v>43079</v>
      </c>
      <c r="B407">
        <f>MONTH(DailyFXHistoricals[[#This Row],[Date]])</f>
        <v>12</v>
      </c>
      <c r="C407">
        <f>YEAR(DailyFXHistoricals[[#This Row],[Date]])</f>
        <v>2017</v>
      </c>
      <c r="D407" s="29">
        <v>113.488972</v>
      </c>
      <c r="E407" s="12" t="s">
        <v>35</v>
      </c>
    </row>
    <row r="408" spans="1:5">
      <c r="A408" s="12">
        <v>43080</v>
      </c>
      <c r="B408">
        <f>MONTH(DailyFXHistoricals[[#This Row],[Date]])</f>
        <v>12</v>
      </c>
      <c r="C408">
        <f>YEAR(DailyFXHistoricals[[#This Row],[Date]])</f>
        <v>2017</v>
      </c>
      <c r="D408" s="29">
        <v>113.473111</v>
      </c>
      <c r="E408" s="12" t="s">
        <v>35</v>
      </c>
    </row>
    <row r="409" spans="1:5">
      <c r="A409" s="12">
        <v>43081</v>
      </c>
      <c r="B409">
        <f>MONTH(DailyFXHistoricals[[#This Row],[Date]])</f>
        <v>12</v>
      </c>
      <c r="C409">
        <f>YEAR(DailyFXHistoricals[[#This Row],[Date]])</f>
        <v>2017</v>
      </c>
      <c r="D409" s="29">
        <v>113.512766</v>
      </c>
      <c r="E409" s="12" t="s">
        <v>35</v>
      </c>
    </row>
    <row r="410" spans="1:5">
      <c r="A410" s="12">
        <v>43082</v>
      </c>
      <c r="B410">
        <f>MONTH(DailyFXHistoricals[[#This Row],[Date]])</f>
        <v>12</v>
      </c>
      <c r="C410">
        <f>YEAR(DailyFXHistoricals[[#This Row],[Date]])</f>
        <v>2017</v>
      </c>
      <c r="D410" s="29">
        <v>113.161428</v>
      </c>
      <c r="E410" s="12" t="s">
        <v>35</v>
      </c>
    </row>
    <row r="411" spans="1:5">
      <c r="A411" s="12">
        <v>43083</v>
      </c>
      <c r="B411">
        <f>MONTH(DailyFXHistoricals[[#This Row],[Date]])</f>
        <v>12</v>
      </c>
      <c r="C411">
        <f>YEAR(DailyFXHistoricals[[#This Row],[Date]])</f>
        <v>2017</v>
      </c>
      <c r="D411" s="29">
        <v>112.57679400000001</v>
      </c>
      <c r="E411" s="12" t="s">
        <v>35</v>
      </c>
    </row>
    <row r="412" spans="1:5">
      <c r="A412" s="12">
        <v>43084</v>
      </c>
      <c r="B412">
        <f>MONTH(DailyFXHistoricals[[#This Row],[Date]])</f>
        <v>12</v>
      </c>
      <c r="C412">
        <f>YEAR(DailyFXHistoricals[[#This Row],[Date]])</f>
        <v>2017</v>
      </c>
      <c r="D412" s="29">
        <v>112.383945</v>
      </c>
      <c r="E412" s="12" t="s">
        <v>35</v>
      </c>
    </row>
    <row r="413" spans="1:5">
      <c r="A413" s="12">
        <v>43085</v>
      </c>
      <c r="B413">
        <f>MONTH(DailyFXHistoricals[[#This Row],[Date]])</f>
        <v>12</v>
      </c>
      <c r="C413">
        <f>YEAR(DailyFXHistoricals[[#This Row],[Date]])</f>
        <v>2017</v>
      </c>
      <c r="D413" s="29">
        <v>112.383945</v>
      </c>
      <c r="E413" s="12" t="s">
        <v>35</v>
      </c>
    </row>
    <row r="414" spans="1:5">
      <c r="A414" s="12">
        <v>43086</v>
      </c>
      <c r="B414">
        <f>MONTH(DailyFXHistoricals[[#This Row],[Date]])</f>
        <v>12</v>
      </c>
      <c r="C414">
        <f>YEAR(DailyFXHistoricals[[#This Row],[Date]])</f>
        <v>2017</v>
      </c>
      <c r="D414" s="29">
        <v>112.628576</v>
      </c>
      <c r="E414" s="12" t="s">
        <v>35</v>
      </c>
    </row>
    <row r="415" spans="1:5">
      <c r="A415" s="12">
        <v>43087</v>
      </c>
      <c r="B415">
        <f>MONTH(DailyFXHistoricals[[#This Row],[Date]])</f>
        <v>12</v>
      </c>
      <c r="C415">
        <f>YEAR(DailyFXHistoricals[[#This Row],[Date]])</f>
        <v>2017</v>
      </c>
      <c r="D415" s="29">
        <v>112.58491100000001</v>
      </c>
      <c r="E415" s="12" t="s">
        <v>35</v>
      </c>
    </row>
    <row r="416" spans="1:5">
      <c r="A416" s="12">
        <v>43088</v>
      </c>
      <c r="B416">
        <f>MONTH(DailyFXHistoricals[[#This Row],[Date]])</f>
        <v>12</v>
      </c>
      <c r="C416">
        <f>YEAR(DailyFXHistoricals[[#This Row],[Date]])</f>
        <v>2017</v>
      </c>
      <c r="D416" s="29">
        <v>112.73799200000001</v>
      </c>
      <c r="E416" s="12" t="s">
        <v>35</v>
      </c>
    </row>
    <row r="417" spans="1:5">
      <c r="A417" s="12">
        <v>43089</v>
      </c>
      <c r="B417">
        <f>MONTH(DailyFXHistoricals[[#This Row],[Date]])</f>
        <v>12</v>
      </c>
      <c r="C417">
        <f>YEAR(DailyFXHistoricals[[#This Row],[Date]])</f>
        <v>2017</v>
      </c>
      <c r="D417" s="29">
        <v>113.163344</v>
      </c>
      <c r="E417" s="12" t="s">
        <v>35</v>
      </c>
    </row>
    <row r="418" spans="1:5">
      <c r="A418" s="12">
        <v>43090</v>
      </c>
      <c r="B418">
        <f>MONTH(DailyFXHistoricals[[#This Row],[Date]])</f>
        <v>12</v>
      </c>
      <c r="C418">
        <f>YEAR(DailyFXHistoricals[[#This Row],[Date]])</f>
        <v>2017</v>
      </c>
      <c r="D418" s="29">
        <v>113.417457</v>
      </c>
      <c r="E418" s="12" t="s">
        <v>35</v>
      </c>
    </row>
    <row r="419" spans="1:5">
      <c r="A419" s="12">
        <v>43091</v>
      </c>
      <c r="B419">
        <f>MONTH(DailyFXHistoricals[[#This Row],[Date]])</f>
        <v>12</v>
      </c>
      <c r="C419">
        <f>YEAR(DailyFXHistoricals[[#This Row],[Date]])</f>
        <v>2017</v>
      </c>
      <c r="D419" s="29">
        <v>113.33697600000001</v>
      </c>
      <c r="E419" s="12" t="s">
        <v>35</v>
      </c>
    </row>
    <row r="420" spans="1:5">
      <c r="A420" s="12">
        <v>43092</v>
      </c>
      <c r="B420">
        <f>MONTH(DailyFXHistoricals[[#This Row],[Date]])</f>
        <v>12</v>
      </c>
      <c r="C420">
        <f>YEAR(DailyFXHistoricals[[#This Row],[Date]])</f>
        <v>2017</v>
      </c>
      <c r="D420" s="29">
        <v>113.33697600000001</v>
      </c>
      <c r="E420" s="12" t="s">
        <v>35</v>
      </c>
    </row>
    <row r="421" spans="1:5">
      <c r="A421" s="12">
        <v>43093</v>
      </c>
      <c r="B421">
        <f>MONTH(DailyFXHistoricals[[#This Row],[Date]])</f>
        <v>12</v>
      </c>
      <c r="C421">
        <f>YEAR(DailyFXHistoricals[[#This Row],[Date]])</f>
        <v>2017</v>
      </c>
      <c r="D421" s="29">
        <v>113.33697600000001</v>
      </c>
      <c r="E421" s="12" t="s">
        <v>35</v>
      </c>
    </row>
    <row r="422" spans="1:5">
      <c r="A422" s="12">
        <v>43094</v>
      </c>
      <c r="B422">
        <f>MONTH(DailyFXHistoricals[[#This Row],[Date]])</f>
        <v>12</v>
      </c>
      <c r="C422">
        <f>YEAR(DailyFXHistoricals[[#This Row],[Date]])</f>
        <v>2017</v>
      </c>
      <c r="D422" s="29">
        <v>113.292428</v>
      </c>
      <c r="E422" s="12" t="s">
        <v>35</v>
      </c>
    </row>
    <row r="423" spans="1:5">
      <c r="A423" s="12">
        <v>43095</v>
      </c>
      <c r="B423">
        <f>MONTH(DailyFXHistoricals[[#This Row],[Date]])</f>
        <v>12</v>
      </c>
      <c r="C423">
        <f>YEAR(DailyFXHistoricals[[#This Row],[Date]])</f>
        <v>2017</v>
      </c>
      <c r="D423" s="29">
        <v>113.26061799999999</v>
      </c>
      <c r="E423" s="12" t="s">
        <v>35</v>
      </c>
    </row>
    <row r="424" spans="1:5">
      <c r="A424" s="12">
        <v>43096</v>
      </c>
      <c r="B424">
        <f>MONTH(DailyFXHistoricals[[#This Row],[Date]])</f>
        <v>12</v>
      </c>
      <c r="C424">
        <f>YEAR(DailyFXHistoricals[[#This Row],[Date]])</f>
        <v>2017</v>
      </c>
      <c r="D424" s="29">
        <v>113.25069999999999</v>
      </c>
      <c r="E424" s="12" t="s">
        <v>35</v>
      </c>
    </row>
    <row r="425" spans="1:5">
      <c r="A425" s="12">
        <v>43097</v>
      </c>
      <c r="B425">
        <f>MONTH(DailyFXHistoricals[[#This Row],[Date]])</f>
        <v>12</v>
      </c>
      <c r="C425">
        <f>YEAR(DailyFXHistoricals[[#This Row],[Date]])</f>
        <v>2017</v>
      </c>
      <c r="D425" s="29">
        <v>112.919416</v>
      </c>
      <c r="E425" s="12" t="s">
        <v>35</v>
      </c>
    </row>
    <row r="426" spans="1:5">
      <c r="A426" s="12">
        <v>43098</v>
      </c>
      <c r="B426">
        <f>MONTH(DailyFXHistoricals[[#This Row],[Date]])</f>
        <v>12</v>
      </c>
      <c r="C426">
        <f>YEAR(DailyFXHistoricals[[#This Row],[Date]])</f>
        <v>2017</v>
      </c>
      <c r="D426" s="29">
        <v>112.65653399999999</v>
      </c>
      <c r="E426" s="12" t="s">
        <v>35</v>
      </c>
    </row>
    <row r="427" spans="1:5">
      <c r="A427" s="12">
        <v>43099</v>
      </c>
      <c r="B427">
        <f>MONTH(DailyFXHistoricals[[#This Row],[Date]])</f>
        <v>12</v>
      </c>
      <c r="C427">
        <f>YEAR(DailyFXHistoricals[[#This Row],[Date]])</f>
        <v>2017</v>
      </c>
      <c r="D427" s="29">
        <v>112.65653399999999</v>
      </c>
      <c r="E427" s="12" t="s">
        <v>35</v>
      </c>
    </row>
    <row r="428" spans="1:5">
      <c r="A428" s="12">
        <v>43100</v>
      </c>
      <c r="B428">
        <f>MONTH(DailyFXHistoricals[[#This Row],[Date]])</f>
        <v>12</v>
      </c>
      <c r="C428">
        <f>YEAR(DailyFXHistoricals[[#This Row],[Date]])</f>
        <v>2017</v>
      </c>
      <c r="D428" s="29">
        <v>112.65653399999999</v>
      </c>
      <c r="E428" s="12" t="s">
        <v>35</v>
      </c>
    </row>
    <row r="429" spans="1:5">
      <c r="A429" s="12">
        <v>43101</v>
      </c>
      <c r="B429">
        <f>MONTH(DailyFXHistoricals[[#This Row],[Date]])</f>
        <v>1</v>
      </c>
      <c r="C429">
        <f>YEAR(DailyFXHistoricals[[#This Row],[Date]])</f>
        <v>2018</v>
      </c>
      <c r="D429" s="29">
        <v>112.691112</v>
      </c>
      <c r="E429" s="12" t="s">
        <v>35</v>
      </c>
    </row>
    <row r="430" spans="1:5">
      <c r="A430" s="12">
        <v>43102</v>
      </c>
      <c r="B430">
        <f>MONTH(DailyFXHistoricals[[#This Row],[Date]])</f>
        <v>1</v>
      </c>
      <c r="C430">
        <f>YEAR(DailyFXHistoricals[[#This Row],[Date]])</f>
        <v>2018</v>
      </c>
      <c r="D430" s="29">
        <v>112.401382</v>
      </c>
      <c r="E430" s="12" t="s">
        <v>35</v>
      </c>
    </row>
    <row r="431" spans="1:5">
      <c r="A431" s="12">
        <v>43103</v>
      </c>
      <c r="B431">
        <f>MONTH(DailyFXHistoricals[[#This Row],[Date]])</f>
        <v>1</v>
      </c>
      <c r="C431">
        <f>YEAR(DailyFXHistoricals[[#This Row],[Date]])</f>
        <v>2018</v>
      </c>
      <c r="D431" s="29">
        <v>112.35045</v>
      </c>
      <c r="E431" s="12" t="s">
        <v>35</v>
      </c>
    </row>
    <row r="432" spans="1:5">
      <c r="A432" s="12">
        <v>43104</v>
      </c>
      <c r="B432">
        <f>MONTH(DailyFXHistoricals[[#This Row],[Date]])</f>
        <v>1</v>
      </c>
      <c r="C432">
        <f>YEAR(DailyFXHistoricals[[#This Row],[Date]])</f>
        <v>2018</v>
      </c>
      <c r="D432" s="29">
        <v>112.696732</v>
      </c>
      <c r="E432" s="12" t="s">
        <v>35</v>
      </c>
    </row>
    <row r="433" spans="1:5">
      <c r="A433" s="12">
        <v>43105</v>
      </c>
      <c r="B433">
        <f>MONTH(DailyFXHistoricals[[#This Row],[Date]])</f>
        <v>1</v>
      </c>
      <c r="C433">
        <f>YEAR(DailyFXHistoricals[[#This Row],[Date]])</f>
        <v>2018</v>
      </c>
      <c r="D433" s="29">
        <v>113.07801600000001</v>
      </c>
      <c r="E433" s="12" t="s">
        <v>35</v>
      </c>
    </row>
    <row r="434" spans="1:5">
      <c r="A434" s="12">
        <v>43106</v>
      </c>
      <c r="B434">
        <f>MONTH(DailyFXHistoricals[[#This Row],[Date]])</f>
        <v>1</v>
      </c>
      <c r="C434">
        <f>YEAR(DailyFXHistoricals[[#This Row],[Date]])</f>
        <v>2018</v>
      </c>
      <c r="D434" s="29">
        <v>113.07801600000001</v>
      </c>
      <c r="E434" s="12" t="s">
        <v>35</v>
      </c>
    </row>
    <row r="435" spans="1:5">
      <c r="A435" s="12">
        <v>43107</v>
      </c>
      <c r="B435">
        <f>MONTH(DailyFXHistoricals[[#This Row],[Date]])</f>
        <v>1</v>
      </c>
      <c r="C435">
        <f>YEAR(DailyFXHistoricals[[#This Row],[Date]])</f>
        <v>2018</v>
      </c>
      <c r="D435" s="29">
        <v>113.071896</v>
      </c>
      <c r="E435" s="12" t="s">
        <v>35</v>
      </c>
    </row>
    <row r="436" spans="1:5">
      <c r="A436" s="12">
        <v>43108</v>
      </c>
      <c r="B436">
        <f>MONTH(DailyFXHistoricals[[#This Row],[Date]])</f>
        <v>1</v>
      </c>
      <c r="C436">
        <f>YEAR(DailyFXHistoricals[[#This Row],[Date]])</f>
        <v>2018</v>
      </c>
      <c r="D436" s="29">
        <v>113.123636</v>
      </c>
      <c r="E436" s="12" t="s">
        <v>35</v>
      </c>
    </row>
    <row r="437" spans="1:5">
      <c r="A437" s="12">
        <v>43109</v>
      </c>
      <c r="B437">
        <f>MONTH(DailyFXHistoricals[[#This Row],[Date]])</f>
        <v>1</v>
      </c>
      <c r="C437">
        <f>YEAR(DailyFXHistoricals[[#This Row],[Date]])</f>
        <v>2018</v>
      </c>
      <c r="D437" s="29">
        <v>112.695881</v>
      </c>
      <c r="E437" s="12" t="s">
        <v>35</v>
      </c>
    </row>
    <row r="438" spans="1:5">
      <c r="A438" s="12">
        <v>43110</v>
      </c>
      <c r="B438">
        <f>MONTH(DailyFXHistoricals[[#This Row],[Date]])</f>
        <v>1</v>
      </c>
      <c r="C438">
        <f>YEAR(DailyFXHistoricals[[#This Row],[Date]])</f>
        <v>2018</v>
      </c>
      <c r="D438" s="29">
        <v>111.754</v>
      </c>
      <c r="E438" s="12" t="s">
        <v>35</v>
      </c>
    </row>
    <row r="439" spans="1:5">
      <c r="A439" s="12">
        <v>43111</v>
      </c>
      <c r="B439">
        <f>MONTH(DailyFXHistoricals[[#This Row],[Date]])</f>
        <v>1</v>
      </c>
      <c r="C439">
        <f>YEAR(DailyFXHistoricals[[#This Row],[Date]])</f>
        <v>2018</v>
      </c>
      <c r="D439" s="29">
        <v>111.499914</v>
      </c>
      <c r="E439" s="12" t="s">
        <v>35</v>
      </c>
    </row>
    <row r="440" spans="1:5">
      <c r="A440" s="12">
        <v>43112</v>
      </c>
      <c r="B440">
        <f>MONTH(DailyFXHistoricals[[#This Row],[Date]])</f>
        <v>1</v>
      </c>
      <c r="C440">
        <f>YEAR(DailyFXHistoricals[[#This Row],[Date]])</f>
        <v>2018</v>
      </c>
      <c r="D440" s="29">
        <v>111.196732</v>
      </c>
      <c r="E440" s="12" t="s">
        <v>35</v>
      </c>
    </row>
    <row r="441" spans="1:5">
      <c r="A441" s="12">
        <v>43113</v>
      </c>
      <c r="B441">
        <f>MONTH(DailyFXHistoricals[[#This Row],[Date]])</f>
        <v>1</v>
      </c>
      <c r="C441">
        <f>YEAR(DailyFXHistoricals[[#This Row],[Date]])</f>
        <v>2018</v>
      </c>
      <c r="D441" s="29">
        <v>111.196732</v>
      </c>
      <c r="E441" s="12" t="s">
        <v>35</v>
      </c>
    </row>
    <row r="442" spans="1:5">
      <c r="A442" s="12">
        <v>43114</v>
      </c>
      <c r="B442">
        <f>MONTH(DailyFXHistoricals[[#This Row],[Date]])</f>
        <v>1</v>
      </c>
      <c r="C442">
        <f>YEAR(DailyFXHistoricals[[#This Row],[Date]])</f>
        <v>2018</v>
      </c>
      <c r="D442" s="29">
        <v>111.056854</v>
      </c>
      <c r="E442" s="12" t="s">
        <v>35</v>
      </c>
    </row>
    <row r="443" spans="1:5">
      <c r="A443" s="12">
        <v>43115</v>
      </c>
      <c r="B443">
        <f>MONTH(DailyFXHistoricals[[#This Row],[Date]])</f>
        <v>1</v>
      </c>
      <c r="C443">
        <f>YEAR(DailyFXHistoricals[[#This Row],[Date]])</f>
        <v>2018</v>
      </c>
      <c r="D443" s="29">
        <v>110.63002</v>
      </c>
      <c r="E443" s="12" t="s">
        <v>35</v>
      </c>
    </row>
    <row r="444" spans="1:5">
      <c r="A444" s="12">
        <v>43116</v>
      </c>
      <c r="B444">
        <f>MONTH(DailyFXHistoricals[[#This Row],[Date]])</f>
        <v>1</v>
      </c>
      <c r="C444">
        <f>YEAR(DailyFXHistoricals[[#This Row],[Date]])</f>
        <v>2018</v>
      </c>
      <c r="D444" s="29">
        <v>110.69517999999999</v>
      </c>
      <c r="E444" s="12" t="s">
        <v>35</v>
      </c>
    </row>
    <row r="445" spans="1:5">
      <c r="A445" s="12">
        <v>43117</v>
      </c>
      <c r="B445">
        <f>MONTH(DailyFXHistoricals[[#This Row],[Date]])</f>
        <v>1</v>
      </c>
      <c r="C445">
        <f>YEAR(DailyFXHistoricals[[#This Row],[Date]])</f>
        <v>2018</v>
      </c>
      <c r="D445" s="29">
        <v>110.80228</v>
      </c>
      <c r="E445" s="12" t="s">
        <v>35</v>
      </c>
    </row>
    <row r="446" spans="1:5">
      <c r="A446" s="12">
        <v>43118</v>
      </c>
      <c r="B446">
        <f>MONTH(DailyFXHistoricals[[#This Row],[Date]])</f>
        <v>1</v>
      </c>
      <c r="C446">
        <f>YEAR(DailyFXHistoricals[[#This Row],[Date]])</f>
        <v>2018</v>
      </c>
      <c r="D446" s="29">
        <v>111.160223</v>
      </c>
      <c r="E446" s="12" t="s">
        <v>35</v>
      </c>
    </row>
    <row r="447" spans="1:5">
      <c r="A447" s="12">
        <v>43119</v>
      </c>
      <c r="B447">
        <f>MONTH(DailyFXHistoricals[[#This Row],[Date]])</f>
        <v>1</v>
      </c>
      <c r="C447">
        <f>YEAR(DailyFXHistoricals[[#This Row],[Date]])</f>
        <v>2018</v>
      </c>
      <c r="D447" s="29">
        <v>110.749081</v>
      </c>
      <c r="E447" s="12" t="s">
        <v>35</v>
      </c>
    </row>
    <row r="448" spans="1:5">
      <c r="A448" s="12">
        <v>43120</v>
      </c>
      <c r="B448">
        <f>MONTH(DailyFXHistoricals[[#This Row],[Date]])</f>
        <v>1</v>
      </c>
      <c r="C448">
        <f>YEAR(DailyFXHistoricals[[#This Row],[Date]])</f>
        <v>2018</v>
      </c>
      <c r="D448" s="29">
        <v>110.80800000000001</v>
      </c>
      <c r="E448" s="12" t="s">
        <v>35</v>
      </c>
    </row>
    <row r="449" spans="1:5">
      <c r="A449" s="12">
        <v>43121</v>
      </c>
      <c r="B449">
        <f>MONTH(DailyFXHistoricals[[#This Row],[Date]])</f>
        <v>1</v>
      </c>
      <c r="C449">
        <f>YEAR(DailyFXHistoricals[[#This Row],[Date]])</f>
        <v>2018</v>
      </c>
      <c r="D449" s="29">
        <v>110.795748</v>
      </c>
      <c r="E449" s="12" t="s">
        <v>35</v>
      </c>
    </row>
    <row r="450" spans="1:5">
      <c r="A450" s="12">
        <v>43122</v>
      </c>
      <c r="B450">
        <f>MONTH(DailyFXHistoricals[[#This Row],[Date]])</f>
        <v>1</v>
      </c>
      <c r="C450">
        <f>YEAR(DailyFXHistoricals[[#This Row],[Date]])</f>
        <v>2018</v>
      </c>
      <c r="D450" s="29">
        <v>110.850038</v>
      </c>
      <c r="E450" s="12" t="s">
        <v>35</v>
      </c>
    </row>
    <row r="451" spans="1:5">
      <c r="A451" s="12">
        <v>43123</v>
      </c>
      <c r="B451">
        <f>MONTH(DailyFXHistoricals[[#This Row],[Date]])</f>
        <v>1</v>
      </c>
      <c r="C451">
        <f>YEAR(DailyFXHistoricals[[#This Row],[Date]])</f>
        <v>2018</v>
      </c>
      <c r="D451" s="29">
        <v>110.592584</v>
      </c>
      <c r="E451" s="12" t="s">
        <v>35</v>
      </c>
    </row>
    <row r="452" spans="1:5">
      <c r="A452" s="12">
        <v>43124</v>
      </c>
      <c r="B452">
        <f>MONTH(DailyFXHistoricals[[#This Row],[Date]])</f>
        <v>1</v>
      </c>
      <c r="C452">
        <f>YEAR(DailyFXHistoricals[[#This Row],[Date]])</f>
        <v>2018</v>
      </c>
      <c r="D452" s="29">
        <v>109.563202</v>
      </c>
      <c r="E452" s="12" t="s">
        <v>35</v>
      </c>
    </row>
    <row r="453" spans="1:5">
      <c r="A453" s="12">
        <v>43125</v>
      </c>
      <c r="B453">
        <f>MONTH(DailyFXHistoricals[[#This Row],[Date]])</f>
        <v>1</v>
      </c>
      <c r="C453">
        <f>YEAR(DailyFXHistoricals[[#This Row],[Date]])</f>
        <v>2018</v>
      </c>
      <c r="D453" s="29">
        <v>109.073137</v>
      </c>
      <c r="E453" s="12" t="s">
        <v>35</v>
      </c>
    </row>
    <row r="454" spans="1:5">
      <c r="A454" s="12">
        <v>43126</v>
      </c>
      <c r="B454">
        <f>MONTH(DailyFXHistoricals[[#This Row],[Date]])</f>
        <v>1</v>
      </c>
      <c r="C454">
        <f>YEAR(DailyFXHistoricals[[#This Row],[Date]])</f>
        <v>2018</v>
      </c>
      <c r="D454" s="29">
        <v>109.012433</v>
      </c>
      <c r="E454" s="12" t="s">
        <v>35</v>
      </c>
    </row>
    <row r="455" spans="1:5">
      <c r="A455" s="12">
        <v>43127</v>
      </c>
      <c r="B455">
        <f>MONTH(DailyFXHistoricals[[#This Row],[Date]])</f>
        <v>1</v>
      </c>
      <c r="C455">
        <f>YEAR(DailyFXHistoricals[[#This Row],[Date]])</f>
        <v>2018</v>
      </c>
      <c r="D455" s="29">
        <v>108.611</v>
      </c>
      <c r="E455" s="12" t="s">
        <v>35</v>
      </c>
    </row>
    <row r="456" spans="1:5">
      <c r="A456" s="12">
        <v>43128</v>
      </c>
      <c r="B456">
        <f>MONTH(DailyFXHistoricals[[#This Row],[Date]])</f>
        <v>1</v>
      </c>
      <c r="C456">
        <f>YEAR(DailyFXHistoricals[[#This Row],[Date]])</f>
        <v>2018</v>
      </c>
      <c r="D456" s="29">
        <v>108.61910899999999</v>
      </c>
      <c r="E456" s="12" t="s">
        <v>35</v>
      </c>
    </row>
    <row r="457" spans="1:5">
      <c r="A457" s="12">
        <v>43129</v>
      </c>
      <c r="B457">
        <f>MONTH(DailyFXHistoricals[[#This Row],[Date]])</f>
        <v>1</v>
      </c>
      <c r="C457">
        <f>YEAR(DailyFXHistoricals[[#This Row],[Date]])</f>
        <v>2018</v>
      </c>
      <c r="D457" s="29">
        <v>108.869714</v>
      </c>
      <c r="E457" s="12" t="s">
        <v>35</v>
      </c>
    </row>
    <row r="458" spans="1:5">
      <c r="A458" s="12">
        <v>43130</v>
      </c>
      <c r="B458">
        <f>MONTH(DailyFXHistoricals[[#This Row],[Date]])</f>
        <v>1</v>
      </c>
      <c r="C458">
        <f>YEAR(DailyFXHistoricals[[#This Row],[Date]])</f>
        <v>2018</v>
      </c>
      <c r="D458" s="29">
        <v>108.76102400000001</v>
      </c>
      <c r="E458" s="12" t="s">
        <v>35</v>
      </c>
    </row>
    <row r="459" spans="1:5">
      <c r="A459" s="12">
        <v>43131</v>
      </c>
      <c r="B459">
        <f>MONTH(DailyFXHistoricals[[#This Row],[Date]])</f>
        <v>1</v>
      </c>
      <c r="C459">
        <f>YEAR(DailyFXHistoricals[[#This Row],[Date]])</f>
        <v>2018</v>
      </c>
      <c r="D459" s="29">
        <v>108.95807000000001</v>
      </c>
      <c r="E459" s="12" t="s">
        <v>35</v>
      </c>
    </row>
    <row r="460" spans="1:5">
      <c r="A460" s="12">
        <v>43132</v>
      </c>
      <c r="B460">
        <f>MONTH(DailyFXHistoricals[[#This Row],[Date]])</f>
        <v>2</v>
      </c>
      <c r="C460">
        <f>YEAR(DailyFXHistoricals[[#This Row],[Date]])</f>
        <v>2018</v>
      </c>
      <c r="D460" s="29">
        <v>109.4482</v>
      </c>
      <c r="E460" s="12" t="s">
        <v>35</v>
      </c>
    </row>
    <row r="461" spans="1:5">
      <c r="A461" s="12">
        <v>43133</v>
      </c>
      <c r="B461">
        <f>MONTH(DailyFXHistoricals[[#This Row],[Date]])</f>
        <v>2</v>
      </c>
      <c r="C461">
        <f>YEAR(DailyFXHistoricals[[#This Row],[Date]])</f>
        <v>2018</v>
      </c>
      <c r="D461" s="29">
        <v>109.93429</v>
      </c>
      <c r="E461" s="12" t="s">
        <v>35</v>
      </c>
    </row>
    <row r="462" spans="1:5">
      <c r="A462" s="12">
        <v>43134</v>
      </c>
      <c r="B462">
        <f>MONTH(DailyFXHistoricals[[#This Row],[Date]])</f>
        <v>2</v>
      </c>
      <c r="C462">
        <f>YEAR(DailyFXHistoricals[[#This Row],[Date]])</f>
        <v>2018</v>
      </c>
      <c r="D462" s="29">
        <v>110.166</v>
      </c>
      <c r="E462" s="12" t="s">
        <v>35</v>
      </c>
    </row>
    <row r="463" spans="1:5">
      <c r="A463" s="12">
        <v>43135</v>
      </c>
      <c r="B463">
        <f>MONTH(DailyFXHistoricals[[#This Row],[Date]])</f>
        <v>2</v>
      </c>
      <c r="C463">
        <f>YEAR(DailyFXHistoricals[[#This Row],[Date]])</f>
        <v>2018</v>
      </c>
      <c r="D463" s="29">
        <v>110.16709</v>
      </c>
      <c r="E463" s="12" t="s">
        <v>35</v>
      </c>
    </row>
    <row r="464" spans="1:5">
      <c r="A464" s="12">
        <v>43136</v>
      </c>
      <c r="B464">
        <f>MONTH(DailyFXHistoricals[[#This Row],[Date]])</f>
        <v>2</v>
      </c>
      <c r="C464">
        <f>YEAR(DailyFXHistoricals[[#This Row],[Date]])</f>
        <v>2018</v>
      </c>
      <c r="D464" s="29">
        <v>109.80801</v>
      </c>
      <c r="E464" s="12" t="s">
        <v>35</v>
      </c>
    </row>
    <row r="465" spans="1:5">
      <c r="A465" s="12">
        <v>43137</v>
      </c>
      <c r="B465">
        <f>MONTH(DailyFXHistoricals[[#This Row],[Date]])</f>
        <v>2</v>
      </c>
      <c r="C465">
        <f>YEAR(DailyFXHistoricals[[#This Row],[Date]])</f>
        <v>2018</v>
      </c>
      <c r="D465" s="29">
        <v>109.15604</v>
      </c>
      <c r="E465" s="12" t="s">
        <v>35</v>
      </c>
    </row>
    <row r="466" spans="1:5">
      <c r="A466" s="12">
        <v>43138</v>
      </c>
      <c r="B466">
        <f>MONTH(DailyFXHistoricals[[#This Row],[Date]])</f>
        <v>2</v>
      </c>
      <c r="C466">
        <f>YEAR(DailyFXHistoricals[[#This Row],[Date]])</f>
        <v>2018</v>
      </c>
      <c r="D466" s="29">
        <v>109.295534</v>
      </c>
      <c r="E466" s="12" t="s">
        <v>35</v>
      </c>
    </row>
    <row r="467" spans="1:5">
      <c r="A467" s="12">
        <v>43139</v>
      </c>
      <c r="B467">
        <f>MONTH(DailyFXHistoricals[[#This Row],[Date]])</f>
        <v>2</v>
      </c>
      <c r="C467">
        <f>YEAR(DailyFXHistoricals[[#This Row],[Date]])</f>
        <v>2018</v>
      </c>
      <c r="D467" s="29">
        <v>109.29799199999999</v>
      </c>
      <c r="E467" s="12" t="s">
        <v>35</v>
      </c>
    </row>
    <row r="468" spans="1:5">
      <c r="A468" s="12">
        <v>43140</v>
      </c>
      <c r="B468">
        <f>MONTH(DailyFXHistoricals[[#This Row],[Date]])</f>
        <v>2</v>
      </c>
      <c r="C468">
        <f>YEAR(DailyFXHistoricals[[#This Row],[Date]])</f>
        <v>2018</v>
      </c>
      <c r="D468" s="29">
        <v>108.849361</v>
      </c>
      <c r="E468" s="12" t="s">
        <v>35</v>
      </c>
    </row>
    <row r="469" spans="1:5">
      <c r="A469" s="12">
        <v>43141</v>
      </c>
      <c r="B469">
        <f>MONTH(DailyFXHistoricals[[#This Row],[Date]])</f>
        <v>2</v>
      </c>
      <c r="C469">
        <f>YEAR(DailyFXHistoricals[[#This Row],[Date]])</f>
        <v>2018</v>
      </c>
      <c r="D469" s="29">
        <v>108.803</v>
      </c>
      <c r="E469" s="12" t="s">
        <v>35</v>
      </c>
    </row>
    <row r="470" spans="1:5">
      <c r="A470" s="12">
        <v>43142</v>
      </c>
      <c r="B470">
        <f>MONTH(DailyFXHistoricals[[#This Row],[Date]])</f>
        <v>2</v>
      </c>
      <c r="C470">
        <f>YEAR(DailyFXHistoricals[[#This Row],[Date]])</f>
        <v>2018</v>
      </c>
      <c r="D470" s="29">
        <v>108.80469600000001</v>
      </c>
      <c r="E470" s="12" t="s">
        <v>35</v>
      </c>
    </row>
    <row r="471" spans="1:5">
      <c r="A471" s="12">
        <v>43143</v>
      </c>
      <c r="B471">
        <f>MONTH(DailyFXHistoricals[[#This Row],[Date]])</f>
        <v>2</v>
      </c>
      <c r="C471">
        <f>YEAR(DailyFXHistoricals[[#This Row],[Date]])</f>
        <v>2018</v>
      </c>
      <c r="D471" s="29">
        <v>108.662964</v>
      </c>
      <c r="E471" s="12" t="s">
        <v>35</v>
      </c>
    </row>
    <row r="472" spans="1:5">
      <c r="A472" s="12">
        <v>43144</v>
      </c>
      <c r="B472">
        <f>MONTH(DailyFXHistoricals[[#This Row],[Date]])</f>
        <v>2</v>
      </c>
      <c r="C472">
        <f>YEAR(DailyFXHistoricals[[#This Row],[Date]])</f>
        <v>2018</v>
      </c>
      <c r="D472" s="29">
        <v>107.929596</v>
      </c>
      <c r="E472" s="12" t="s">
        <v>35</v>
      </c>
    </row>
    <row r="473" spans="1:5">
      <c r="A473" s="12">
        <v>43145</v>
      </c>
      <c r="B473">
        <f>MONTH(DailyFXHistoricals[[#This Row],[Date]])</f>
        <v>2</v>
      </c>
      <c r="C473">
        <f>YEAR(DailyFXHistoricals[[#This Row],[Date]])</f>
        <v>2018</v>
      </c>
      <c r="D473" s="29">
        <v>107.210616</v>
      </c>
      <c r="E473" s="12" t="s">
        <v>35</v>
      </c>
    </row>
    <row r="474" spans="1:5">
      <c r="A474" s="12">
        <v>43146</v>
      </c>
      <c r="B474">
        <f>MONTH(DailyFXHistoricals[[#This Row],[Date]])</f>
        <v>2</v>
      </c>
      <c r="C474">
        <f>YEAR(DailyFXHistoricals[[#This Row],[Date]])</f>
        <v>2018</v>
      </c>
      <c r="D474" s="29">
        <v>106.441216</v>
      </c>
      <c r="E474" s="12" t="s">
        <v>35</v>
      </c>
    </row>
    <row r="475" spans="1:5">
      <c r="A475" s="12">
        <v>43147</v>
      </c>
      <c r="B475">
        <f>MONTH(DailyFXHistoricals[[#This Row],[Date]])</f>
        <v>2</v>
      </c>
      <c r="C475">
        <f>YEAR(DailyFXHistoricals[[#This Row],[Date]])</f>
        <v>2018</v>
      </c>
      <c r="D475" s="29">
        <v>106.100463</v>
      </c>
      <c r="E475" s="12" t="s">
        <v>35</v>
      </c>
    </row>
    <row r="476" spans="1:5">
      <c r="A476" s="12">
        <v>43148</v>
      </c>
      <c r="B476">
        <f>MONTH(DailyFXHistoricals[[#This Row],[Date]])</f>
        <v>2</v>
      </c>
      <c r="C476">
        <f>YEAR(DailyFXHistoricals[[#This Row],[Date]])</f>
        <v>2018</v>
      </c>
      <c r="D476" s="29">
        <v>106.29600000000001</v>
      </c>
      <c r="E476" s="12" t="s">
        <v>35</v>
      </c>
    </row>
    <row r="477" spans="1:5">
      <c r="A477" s="12">
        <v>43149</v>
      </c>
      <c r="B477">
        <f>MONTH(DailyFXHistoricals[[#This Row],[Date]])</f>
        <v>2</v>
      </c>
      <c r="C477">
        <f>YEAR(DailyFXHistoricals[[#This Row],[Date]])</f>
        <v>2018</v>
      </c>
      <c r="D477" s="29">
        <v>106.29479000000001</v>
      </c>
      <c r="E477" s="12" t="s">
        <v>35</v>
      </c>
    </row>
    <row r="478" spans="1:5">
      <c r="A478" s="12">
        <v>43150</v>
      </c>
      <c r="B478">
        <f>MONTH(DailyFXHistoricals[[#This Row],[Date]])</f>
        <v>2</v>
      </c>
      <c r="C478">
        <f>YEAR(DailyFXHistoricals[[#This Row],[Date]])</f>
        <v>2018</v>
      </c>
      <c r="D478" s="29">
        <v>106.502064</v>
      </c>
      <c r="E478" s="12" t="s">
        <v>35</v>
      </c>
    </row>
    <row r="479" spans="1:5">
      <c r="A479" s="12">
        <v>43151</v>
      </c>
      <c r="B479">
        <f>MONTH(DailyFXHistoricals[[#This Row],[Date]])</f>
        <v>2</v>
      </c>
      <c r="C479">
        <f>YEAR(DailyFXHistoricals[[#This Row],[Date]])</f>
        <v>2018</v>
      </c>
      <c r="D479" s="29">
        <v>107.06778199999999</v>
      </c>
      <c r="E479" s="12" t="s">
        <v>35</v>
      </c>
    </row>
    <row r="480" spans="1:5">
      <c r="A480" s="12">
        <v>43152</v>
      </c>
      <c r="B480">
        <f>MONTH(DailyFXHistoricals[[#This Row],[Date]])</f>
        <v>2</v>
      </c>
      <c r="C480">
        <f>YEAR(DailyFXHistoricals[[#This Row],[Date]])</f>
        <v>2018</v>
      </c>
      <c r="D480" s="29">
        <v>107.62797399999999</v>
      </c>
      <c r="E480" s="12" t="s">
        <v>35</v>
      </c>
    </row>
    <row r="481" spans="1:5">
      <c r="A481" s="12">
        <v>43153</v>
      </c>
      <c r="B481">
        <f>MONTH(DailyFXHistoricals[[#This Row],[Date]])</f>
        <v>2</v>
      </c>
      <c r="C481">
        <f>YEAR(DailyFXHistoricals[[#This Row],[Date]])</f>
        <v>2018</v>
      </c>
      <c r="D481" s="29">
        <v>107.116936</v>
      </c>
      <c r="E481" s="12" t="s">
        <v>35</v>
      </c>
    </row>
    <row r="482" spans="1:5">
      <c r="A482" s="12">
        <v>43154</v>
      </c>
      <c r="B482">
        <f>MONTH(DailyFXHistoricals[[#This Row],[Date]])</f>
        <v>2</v>
      </c>
      <c r="C482">
        <f>YEAR(DailyFXHistoricals[[#This Row],[Date]])</f>
        <v>2018</v>
      </c>
      <c r="D482" s="29">
        <v>106.824437</v>
      </c>
      <c r="E482" s="12" t="s">
        <v>35</v>
      </c>
    </row>
    <row r="483" spans="1:5">
      <c r="A483" s="12">
        <v>43155</v>
      </c>
      <c r="B483">
        <f>MONTH(DailyFXHistoricals[[#This Row],[Date]])</f>
        <v>2</v>
      </c>
      <c r="C483">
        <f>YEAR(DailyFXHistoricals[[#This Row],[Date]])</f>
        <v>2018</v>
      </c>
      <c r="D483" s="29">
        <v>106.876</v>
      </c>
      <c r="E483" s="12" t="s">
        <v>35</v>
      </c>
    </row>
    <row r="484" spans="1:5">
      <c r="A484" s="12">
        <v>43156</v>
      </c>
      <c r="B484">
        <f>MONTH(DailyFXHistoricals[[#This Row],[Date]])</f>
        <v>2</v>
      </c>
      <c r="C484">
        <f>YEAR(DailyFXHistoricals[[#This Row],[Date]])</f>
        <v>2018</v>
      </c>
      <c r="D484" s="29">
        <v>106.890681</v>
      </c>
      <c r="E484" s="12" t="s">
        <v>35</v>
      </c>
    </row>
    <row r="485" spans="1:5">
      <c r="A485" s="12">
        <v>43157</v>
      </c>
      <c r="B485">
        <f>MONTH(DailyFXHistoricals[[#This Row],[Date]])</f>
        <v>2</v>
      </c>
      <c r="C485">
        <f>YEAR(DailyFXHistoricals[[#This Row],[Date]])</f>
        <v>2018</v>
      </c>
      <c r="D485" s="29">
        <v>106.779354</v>
      </c>
      <c r="E485" s="12" t="s">
        <v>35</v>
      </c>
    </row>
    <row r="486" spans="1:5">
      <c r="A486" s="12">
        <v>43158</v>
      </c>
      <c r="B486">
        <f>MONTH(DailyFXHistoricals[[#This Row],[Date]])</f>
        <v>2</v>
      </c>
      <c r="C486">
        <f>YEAR(DailyFXHistoricals[[#This Row],[Date]])</f>
        <v>2018</v>
      </c>
      <c r="D486" s="29">
        <v>107.12509300000001</v>
      </c>
      <c r="E486" s="12" t="s">
        <v>35</v>
      </c>
    </row>
    <row r="487" spans="1:5">
      <c r="A487" s="12">
        <v>43159</v>
      </c>
      <c r="B487">
        <f>MONTH(DailyFXHistoricals[[#This Row],[Date]])</f>
        <v>2</v>
      </c>
      <c r="C487">
        <f>YEAR(DailyFXHistoricals[[#This Row],[Date]])</f>
        <v>2018</v>
      </c>
      <c r="D487" s="29">
        <v>106.985468</v>
      </c>
      <c r="E487" s="12" t="s">
        <v>35</v>
      </c>
    </row>
    <row r="488" spans="1:5">
      <c r="A488" s="12">
        <v>43160</v>
      </c>
      <c r="B488">
        <f>MONTH(DailyFXHistoricals[[#This Row],[Date]])</f>
        <v>3</v>
      </c>
      <c r="C488">
        <f>YEAR(DailyFXHistoricals[[#This Row],[Date]])</f>
        <v>2018</v>
      </c>
      <c r="D488" s="29">
        <v>106.6803</v>
      </c>
      <c r="E488" s="12" t="s">
        <v>35</v>
      </c>
    </row>
    <row r="489" spans="1:5">
      <c r="A489" s="12">
        <v>43161</v>
      </c>
      <c r="B489">
        <f>MONTH(DailyFXHistoricals[[#This Row],[Date]])</f>
        <v>3</v>
      </c>
      <c r="C489">
        <f>YEAR(DailyFXHistoricals[[#This Row],[Date]])</f>
        <v>2018</v>
      </c>
      <c r="D489" s="29">
        <v>105.723</v>
      </c>
      <c r="E489" s="12" t="s">
        <v>35</v>
      </c>
    </row>
    <row r="490" spans="1:5">
      <c r="A490" s="12">
        <v>43162</v>
      </c>
      <c r="B490">
        <f>MONTH(DailyFXHistoricals[[#This Row],[Date]])</f>
        <v>3</v>
      </c>
      <c r="C490">
        <f>YEAR(DailyFXHistoricals[[#This Row],[Date]])</f>
        <v>2018</v>
      </c>
      <c r="D490" s="29">
        <v>105.739</v>
      </c>
      <c r="E490" s="12" t="s">
        <v>35</v>
      </c>
    </row>
    <row r="491" spans="1:5">
      <c r="A491" s="12">
        <v>43163</v>
      </c>
      <c r="B491">
        <f>MONTH(DailyFXHistoricals[[#This Row],[Date]])</f>
        <v>3</v>
      </c>
      <c r="C491">
        <f>YEAR(DailyFXHistoricals[[#This Row],[Date]])</f>
        <v>2018</v>
      </c>
      <c r="D491" s="29">
        <v>105.7264</v>
      </c>
      <c r="E491" s="12" t="s">
        <v>35</v>
      </c>
    </row>
    <row r="492" spans="1:5">
      <c r="A492" s="12">
        <v>43164</v>
      </c>
      <c r="B492">
        <f>MONTH(DailyFXHistoricals[[#This Row],[Date]])</f>
        <v>3</v>
      </c>
      <c r="C492">
        <f>YEAR(DailyFXHistoricals[[#This Row],[Date]])</f>
        <v>2018</v>
      </c>
      <c r="D492" s="29">
        <v>105.7636</v>
      </c>
      <c r="E492" s="12" t="s">
        <v>35</v>
      </c>
    </row>
    <row r="493" spans="1:5">
      <c r="A493" s="12">
        <v>43165</v>
      </c>
      <c r="B493">
        <f>MONTH(DailyFXHistoricals[[#This Row],[Date]])</f>
        <v>3</v>
      </c>
      <c r="C493">
        <f>YEAR(DailyFXHistoricals[[#This Row],[Date]])</f>
        <v>2018</v>
      </c>
      <c r="D493" s="29">
        <v>106.1464</v>
      </c>
      <c r="E493" s="12" t="s">
        <v>35</v>
      </c>
    </row>
    <row r="494" spans="1:5">
      <c r="A494" s="12">
        <v>43166</v>
      </c>
      <c r="B494">
        <f>MONTH(DailyFXHistoricals[[#This Row],[Date]])</f>
        <v>3</v>
      </c>
      <c r="C494">
        <f>YEAR(DailyFXHistoricals[[#This Row],[Date]])</f>
        <v>2018</v>
      </c>
      <c r="D494" s="29">
        <v>105.8194</v>
      </c>
      <c r="E494" s="12" t="s">
        <v>35</v>
      </c>
    </row>
    <row r="495" spans="1:5">
      <c r="A495" s="12">
        <v>43167</v>
      </c>
      <c r="B495">
        <f>MONTH(DailyFXHistoricals[[#This Row],[Date]])</f>
        <v>3</v>
      </c>
      <c r="C495">
        <f>YEAR(DailyFXHistoricals[[#This Row],[Date]])</f>
        <v>2018</v>
      </c>
      <c r="D495" s="29">
        <v>106.1176</v>
      </c>
      <c r="E495" s="12" t="s">
        <v>35</v>
      </c>
    </row>
    <row r="496" spans="1:5">
      <c r="A496" s="12">
        <v>43168</v>
      </c>
      <c r="B496">
        <f>MONTH(DailyFXHistoricals[[#This Row],[Date]])</f>
        <v>3</v>
      </c>
      <c r="C496">
        <f>YEAR(DailyFXHistoricals[[#This Row],[Date]])</f>
        <v>2018</v>
      </c>
      <c r="D496" s="29">
        <v>106.7723</v>
      </c>
      <c r="E496" s="12" t="s">
        <v>35</v>
      </c>
    </row>
    <row r="497" spans="1:5">
      <c r="A497" s="12">
        <v>43169</v>
      </c>
      <c r="B497">
        <f>MONTH(DailyFXHistoricals[[#This Row],[Date]])</f>
        <v>3</v>
      </c>
      <c r="C497">
        <f>YEAR(DailyFXHistoricals[[#This Row],[Date]])</f>
        <v>2018</v>
      </c>
      <c r="D497" s="29">
        <v>106.819</v>
      </c>
      <c r="E497" s="12" t="s">
        <v>35</v>
      </c>
    </row>
    <row r="498" spans="1:5">
      <c r="A498" s="12">
        <v>43170</v>
      </c>
      <c r="B498">
        <f>MONTH(DailyFXHistoricals[[#This Row],[Date]])</f>
        <v>3</v>
      </c>
      <c r="C498">
        <f>YEAR(DailyFXHistoricals[[#This Row],[Date]])</f>
        <v>2018</v>
      </c>
      <c r="D498" s="29">
        <v>106.82250000000001</v>
      </c>
      <c r="E498" s="12" t="s">
        <v>35</v>
      </c>
    </row>
    <row r="499" spans="1:5">
      <c r="A499" s="12">
        <v>43171</v>
      </c>
      <c r="B499">
        <f>MONTH(DailyFXHistoricals[[#This Row],[Date]])</f>
        <v>3</v>
      </c>
      <c r="C499">
        <f>YEAR(DailyFXHistoricals[[#This Row],[Date]])</f>
        <v>2018</v>
      </c>
      <c r="D499" s="29">
        <v>106.5436</v>
      </c>
      <c r="E499" s="12" t="s">
        <v>35</v>
      </c>
    </row>
    <row r="500" spans="1:5">
      <c r="A500" s="12">
        <v>43172</v>
      </c>
      <c r="B500">
        <f>MONTH(DailyFXHistoricals[[#This Row],[Date]])</f>
        <v>3</v>
      </c>
      <c r="C500">
        <f>YEAR(DailyFXHistoricals[[#This Row],[Date]])</f>
        <v>2018</v>
      </c>
      <c r="D500" s="29">
        <v>106.7149</v>
      </c>
      <c r="E500" s="12" t="s">
        <v>35</v>
      </c>
    </row>
    <row r="501" spans="1:5">
      <c r="A501" s="12">
        <v>43173</v>
      </c>
      <c r="B501">
        <f>MONTH(DailyFXHistoricals[[#This Row],[Date]])</f>
        <v>3</v>
      </c>
      <c r="C501">
        <f>YEAR(DailyFXHistoricals[[#This Row],[Date]])</f>
        <v>2018</v>
      </c>
      <c r="D501" s="29">
        <v>106.4276</v>
      </c>
      <c r="E501" s="12" t="s">
        <v>35</v>
      </c>
    </row>
    <row r="502" spans="1:5">
      <c r="A502" s="12">
        <v>43174</v>
      </c>
      <c r="B502">
        <f>MONTH(DailyFXHistoricals[[#This Row],[Date]])</f>
        <v>3</v>
      </c>
      <c r="C502">
        <f>YEAR(DailyFXHistoricals[[#This Row],[Date]])</f>
        <v>2018</v>
      </c>
      <c r="D502" s="29">
        <v>106.0763</v>
      </c>
      <c r="E502" s="12" t="s">
        <v>35</v>
      </c>
    </row>
    <row r="503" spans="1:5">
      <c r="A503" s="12">
        <v>43175</v>
      </c>
      <c r="B503">
        <f>MONTH(DailyFXHistoricals[[#This Row],[Date]])</f>
        <v>3</v>
      </c>
      <c r="C503">
        <f>YEAR(DailyFXHistoricals[[#This Row],[Date]])</f>
        <v>2018</v>
      </c>
      <c r="D503" s="29">
        <v>105.9494</v>
      </c>
      <c r="E503" s="12" t="s">
        <v>35</v>
      </c>
    </row>
    <row r="504" spans="1:5">
      <c r="A504" s="12">
        <v>43176</v>
      </c>
      <c r="B504">
        <f>MONTH(DailyFXHistoricals[[#This Row],[Date]])</f>
        <v>3</v>
      </c>
      <c r="C504">
        <f>YEAR(DailyFXHistoricals[[#This Row],[Date]])</f>
        <v>2018</v>
      </c>
      <c r="D504" s="29">
        <v>105.994</v>
      </c>
      <c r="E504" s="12" t="s">
        <v>35</v>
      </c>
    </row>
    <row r="505" spans="1:5">
      <c r="A505" s="12">
        <v>43177</v>
      </c>
      <c r="B505">
        <f>MONTH(DailyFXHistoricals[[#This Row],[Date]])</f>
        <v>3</v>
      </c>
      <c r="C505">
        <f>YEAR(DailyFXHistoricals[[#This Row],[Date]])</f>
        <v>2018</v>
      </c>
      <c r="D505" s="29">
        <v>105.9931</v>
      </c>
      <c r="E505" s="12" t="s">
        <v>35</v>
      </c>
    </row>
    <row r="506" spans="1:5">
      <c r="A506" s="12">
        <v>43178</v>
      </c>
      <c r="B506">
        <f>MONTH(DailyFXHistoricals[[#This Row],[Date]])</f>
        <v>3</v>
      </c>
      <c r="C506">
        <f>YEAR(DailyFXHistoricals[[#This Row],[Date]])</f>
        <v>2018</v>
      </c>
      <c r="D506" s="29">
        <v>105.9589</v>
      </c>
      <c r="E506" s="12" t="s">
        <v>35</v>
      </c>
    </row>
    <row r="507" spans="1:5">
      <c r="A507" s="12">
        <v>43179</v>
      </c>
      <c r="B507">
        <f>MONTH(DailyFXHistoricals[[#This Row],[Date]])</f>
        <v>3</v>
      </c>
      <c r="C507">
        <f>YEAR(DailyFXHistoricals[[#This Row],[Date]])</f>
        <v>2018</v>
      </c>
      <c r="D507" s="29">
        <v>106.3802</v>
      </c>
      <c r="E507" s="12" t="s">
        <v>35</v>
      </c>
    </row>
    <row r="508" spans="1:5">
      <c r="A508" s="12">
        <v>43180</v>
      </c>
      <c r="B508">
        <f>MONTH(DailyFXHistoricals[[#This Row],[Date]])</f>
        <v>3</v>
      </c>
      <c r="C508">
        <f>YEAR(DailyFXHistoricals[[#This Row],[Date]])</f>
        <v>2018</v>
      </c>
      <c r="D508" s="29">
        <v>106.2869</v>
      </c>
      <c r="E508" s="12" t="s">
        <v>35</v>
      </c>
    </row>
    <row r="509" spans="1:5">
      <c r="A509" s="12">
        <v>43181</v>
      </c>
      <c r="B509">
        <f>MONTH(DailyFXHistoricals[[#This Row],[Date]])</f>
        <v>3</v>
      </c>
      <c r="C509">
        <f>YEAR(DailyFXHistoricals[[#This Row],[Date]])</f>
        <v>2018</v>
      </c>
      <c r="D509" s="29">
        <v>105.5643</v>
      </c>
      <c r="E509" s="12" t="s">
        <v>35</v>
      </c>
    </row>
    <row r="510" spans="1:5">
      <c r="A510" s="12">
        <v>43182</v>
      </c>
      <c r="B510">
        <f>MONTH(DailyFXHistoricals[[#This Row],[Date]])</f>
        <v>3</v>
      </c>
      <c r="C510">
        <f>YEAR(DailyFXHistoricals[[#This Row],[Date]])</f>
        <v>2018</v>
      </c>
      <c r="D510" s="29">
        <v>104.9046</v>
      </c>
      <c r="E510" s="12" t="s">
        <v>35</v>
      </c>
    </row>
    <row r="511" spans="1:5">
      <c r="A511" s="12">
        <v>43183</v>
      </c>
      <c r="B511">
        <f>MONTH(DailyFXHistoricals[[#This Row],[Date]])</f>
        <v>3</v>
      </c>
      <c r="C511">
        <f>YEAR(DailyFXHistoricals[[#This Row],[Date]])</f>
        <v>2018</v>
      </c>
      <c r="D511" s="29">
        <v>104.736</v>
      </c>
      <c r="E511" s="12" t="s">
        <v>35</v>
      </c>
    </row>
    <row r="512" spans="1:5">
      <c r="A512" s="12">
        <v>43184</v>
      </c>
      <c r="B512">
        <f>MONTH(DailyFXHistoricals[[#This Row],[Date]])</f>
        <v>3</v>
      </c>
      <c r="C512">
        <f>YEAR(DailyFXHistoricals[[#This Row],[Date]])</f>
        <v>2018</v>
      </c>
      <c r="D512" s="29">
        <v>104.7379</v>
      </c>
      <c r="E512" s="12" t="s">
        <v>35</v>
      </c>
    </row>
    <row r="513" spans="1:5">
      <c r="A513" s="12">
        <v>43185</v>
      </c>
      <c r="B513">
        <f>MONTH(DailyFXHistoricals[[#This Row],[Date]])</f>
        <v>3</v>
      </c>
      <c r="C513">
        <f>YEAR(DailyFXHistoricals[[#This Row],[Date]])</f>
        <v>2018</v>
      </c>
      <c r="D513" s="29">
        <v>105.12439999999999</v>
      </c>
      <c r="E513" s="12" t="s">
        <v>35</v>
      </c>
    </row>
    <row r="514" spans="1:5">
      <c r="A514" s="12">
        <v>43186</v>
      </c>
      <c r="B514">
        <f>MONTH(DailyFXHistoricals[[#This Row],[Date]])</f>
        <v>3</v>
      </c>
      <c r="C514">
        <f>YEAR(DailyFXHistoricals[[#This Row],[Date]])</f>
        <v>2018</v>
      </c>
      <c r="D514" s="29">
        <v>105.6022</v>
      </c>
      <c r="E514" s="12" t="s">
        <v>35</v>
      </c>
    </row>
    <row r="515" spans="1:5">
      <c r="A515" s="12">
        <v>43187</v>
      </c>
      <c r="B515">
        <f>MONTH(DailyFXHistoricals[[#This Row],[Date]])</f>
        <v>3</v>
      </c>
      <c r="C515">
        <f>YEAR(DailyFXHistoricals[[#This Row],[Date]])</f>
        <v>2018</v>
      </c>
      <c r="D515" s="29">
        <v>106.0984</v>
      </c>
      <c r="E515" s="12" t="s">
        <v>35</v>
      </c>
    </row>
    <row r="516" spans="1:5">
      <c r="A516" s="12">
        <v>43188</v>
      </c>
      <c r="B516">
        <f>MONTH(DailyFXHistoricals[[#This Row],[Date]])</f>
        <v>3</v>
      </c>
      <c r="C516">
        <f>YEAR(DailyFXHistoricals[[#This Row],[Date]])</f>
        <v>2018</v>
      </c>
      <c r="D516" s="29">
        <v>106.5234</v>
      </c>
      <c r="E516" s="12" t="s">
        <v>35</v>
      </c>
    </row>
    <row r="517" spans="1:5">
      <c r="A517" s="12">
        <v>43189</v>
      </c>
      <c r="B517">
        <f>MONTH(DailyFXHistoricals[[#This Row],[Date]])</f>
        <v>3</v>
      </c>
      <c r="C517">
        <f>YEAR(DailyFXHistoricals[[#This Row],[Date]])</f>
        <v>2018</v>
      </c>
      <c r="D517" s="29">
        <v>106.2354</v>
      </c>
      <c r="E517" s="12" t="s">
        <v>35</v>
      </c>
    </row>
    <row r="518" spans="1:5">
      <c r="A518" s="12">
        <v>43190</v>
      </c>
      <c r="B518">
        <f>MONTH(DailyFXHistoricals[[#This Row],[Date]])</f>
        <v>3</v>
      </c>
      <c r="C518">
        <f>YEAR(DailyFXHistoricals[[#This Row],[Date]])</f>
        <v>2018</v>
      </c>
      <c r="D518" s="29">
        <v>106.283</v>
      </c>
      <c r="E518" s="12" t="s">
        <v>35</v>
      </c>
    </row>
    <row r="519" spans="1:5">
      <c r="A519" s="12">
        <v>43191</v>
      </c>
      <c r="B519">
        <f>MONTH(DailyFXHistoricals[[#This Row],[Date]])</f>
        <v>4</v>
      </c>
      <c r="C519">
        <f>YEAR(DailyFXHistoricals[[#This Row],[Date]])</f>
        <v>2018</v>
      </c>
      <c r="D519" s="29">
        <v>106.2856</v>
      </c>
      <c r="E519" s="12" t="s">
        <v>35</v>
      </c>
    </row>
    <row r="520" spans="1:5">
      <c r="A520" s="12">
        <v>43192</v>
      </c>
      <c r="B520">
        <f>MONTH(DailyFXHistoricals[[#This Row],[Date]])</f>
        <v>4</v>
      </c>
      <c r="C520">
        <f>YEAR(DailyFXHistoricals[[#This Row],[Date]])</f>
        <v>2018</v>
      </c>
      <c r="D520" s="29">
        <v>106.16160000000001</v>
      </c>
      <c r="E520" s="12" t="s">
        <v>35</v>
      </c>
    </row>
    <row r="521" spans="1:5">
      <c r="A521" s="12">
        <v>43193</v>
      </c>
      <c r="B521">
        <f>MONTH(DailyFXHistoricals[[#This Row],[Date]])</f>
        <v>4</v>
      </c>
      <c r="C521">
        <f>YEAR(DailyFXHistoricals[[#This Row],[Date]])</f>
        <v>2018</v>
      </c>
      <c r="D521" s="29">
        <v>106.2538</v>
      </c>
      <c r="E521" s="12" t="s">
        <v>35</v>
      </c>
    </row>
    <row r="522" spans="1:5">
      <c r="A522" s="12">
        <v>43194</v>
      </c>
      <c r="B522">
        <f>MONTH(DailyFXHistoricals[[#This Row],[Date]])</f>
        <v>4</v>
      </c>
      <c r="C522">
        <f>YEAR(DailyFXHistoricals[[#This Row],[Date]])</f>
        <v>2018</v>
      </c>
      <c r="D522" s="29">
        <v>106.4914</v>
      </c>
      <c r="E522" s="12" t="s">
        <v>35</v>
      </c>
    </row>
    <row r="523" spans="1:5">
      <c r="A523" s="12">
        <v>43195</v>
      </c>
      <c r="B523">
        <f>MONTH(DailyFXHistoricals[[#This Row],[Date]])</f>
        <v>4</v>
      </c>
      <c r="C523">
        <f>YEAR(DailyFXHistoricals[[#This Row],[Date]])</f>
        <v>2018</v>
      </c>
      <c r="D523" s="29">
        <v>107.146</v>
      </c>
      <c r="E523" s="12" t="s">
        <v>35</v>
      </c>
    </row>
    <row r="524" spans="1:5">
      <c r="A524" s="12">
        <v>43196</v>
      </c>
      <c r="B524">
        <f>MONTH(DailyFXHistoricals[[#This Row],[Date]])</f>
        <v>4</v>
      </c>
      <c r="C524">
        <f>YEAR(DailyFXHistoricals[[#This Row],[Date]])</f>
        <v>2018</v>
      </c>
      <c r="D524" s="29">
        <v>107.15779999999999</v>
      </c>
      <c r="E524" s="12" t="s">
        <v>35</v>
      </c>
    </row>
    <row r="525" spans="1:5">
      <c r="A525" s="12">
        <v>43197</v>
      </c>
      <c r="B525">
        <f>MONTH(DailyFXHistoricals[[#This Row],[Date]])</f>
        <v>4</v>
      </c>
      <c r="C525">
        <f>YEAR(DailyFXHistoricals[[#This Row],[Date]])</f>
        <v>2018</v>
      </c>
      <c r="D525" s="29">
        <v>106.93300000000001</v>
      </c>
      <c r="E525" s="12" t="s">
        <v>35</v>
      </c>
    </row>
    <row r="526" spans="1:5">
      <c r="A526" s="12">
        <v>43198</v>
      </c>
      <c r="B526">
        <f>MONTH(DailyFXHistoricals[[#This Row],[Date]])</f>
        <v>4</v>
      </c>
      <c r="C526">
        <f>YEAR(DailyFXHistoricals[[#This Row],[Date]])</f>
        <v>2018</v>
      </c>
      <c r="D526" s="29">
        <v>106.9349</v>
      </c>
      <c r="E526" s="12" t="s">
        <v>35</v>
      </c>
    </row>
    <row r="527" spans="1:5">
      <c r="A527" s="12">
        <v>43199</v>
      </c>
      <c r="B527">
        <f>MONTH(DailyFXHistoricals[[#This Row],[Date]])</f>
        <v>4</v>
      </c>
      <c r="C527">
        <f>YEAR(DailyFXHistoricals[[#This Row],[Date]])</f>
        <v>2018</v>
      </c>
      <c r="D527" s="29">
        <v>106.9572</v>
      </c>
      <c r="E527" s="12" t="s">
        <v>35</v>
      </c>
    </row>
    <row r="528" spans="1:5">
      <c r="A528" s="12">
        <v>43200</v>
      </c>
      <c r="B528">
        <f>MONTH(DailyFXHistoricals[[#This Row],[Date]])</f>
        <v>4</v>
      </c>
      <c r="C528">
        <f>YEAR(DailyFXHistoricals[[#This Row],[Date]])</f>
        <v>2018</v>
      </c>
      <c r="D528" s="29">
        <v>107.09739999999999</v>
      </c>
      <c r="E528" s="12" t="s">
        <v>35</v>
      </c>
    </row>
    <row r="529" spans="1:5">
      <c r="A529" s="12">
        <v>43201</v>
      </c>
      <c r="B529">
        <f>MONTH(DailyFXHistoricals[[#This Row],[Date]])</f>
        <v>4</v>
      </c>
      <c r="C529">
        <f>YEAR(DailyFXHistoricals[[#This Row],[Date]])</f>
        <v>2018</v>
      </c>
      <c r="D529" s="29">
        <v>106.93210000000001</v>
      </c>
      <c r="E529" s="12" t="s">
        <v>35</v>
      </c>
    </row>
    <row r="530" spans="1:5">
      <c r="A530" s="12">
        <v>43202</v>
      </c>
      <c r="B530">
        <f>MONTH(DailyFXHistoricals[[#This Row],[Date]])</f>
        <v>4</v>
      </c>
      <c r="C530">
        <f>YEAR(DailyFXHistoricals[[#This Row],[Date]])</f>
        <v>2018</v>
      </c>
      <c r="D530" s="29">
        <v>107.0936</v>
      </c>
      <c r="E530" s="12" t="s">
        <v>35</v>
      </c>
    </row>
    <row r="531" spans="1:5">
      <c r="A531" s="12">
        <v>43203</v>
      </c>
      <c r="B531">
        <f>MONTH(DailyFXHistoricals[[#This Row],[Date]])</f>
        <v>4</v>
      </c>
      <c r="C531">
        <f>YEAR(DailyFXHistoricals[[#This Row],[Date]])</f>
        <v>2018</v>
      </c>
      <c r="D531" s="29">
        <v>107.48139999999999</v>
      </c>
      <c r="E531" s="12" t="s">
        <v>35</v>
      </c>
    </row>
    <row r="532" spans="1:5">
      <c r="A532" s="12">
        <v>43204</v>
      </c>
      <c r="B532">
        <f>MONTH(DailyFXHistoricals[[#This Row],[Date]])</f>
        <v>4</v>
      </c>
      <c r="C532">
        <f>YEAR(DailyFXHistoricals[[#This Row],[Date]])</f>
        <v>2018</v>
      </c>
      <c r="D532" s="29">
        <v>107.358</v>
      </c>
      <c r="E532" s="12" t="s">
        <v>35</v>
      </c>
    </row>
    <row r="533" spans="1:5">
      <c r="A533" s="12">
        <v>43205</v>
      </c>
      <c r="B533">
        <f>MONTH(DailyFXHistoricals[[#This Row],[Date]])</f>
        <v>4</v>
      </c>
      <c r="C533">
        <f>YEAR(DailyFXHistoricals[[#This Row],[Date]])</f>
        <v>2018</v>
      </c>
      <c r="D533" s="29">
        <v>107.3788</v>
      </c>
      <c r="E533" s="12" t="s">
        <v>35</v>
      </c>
    </row>
    <row r="534" spans="1:5">
      <c r="A534" s="12">
        <v>43206</v>
      </c>
      <c r="B534">
        <f>MONTH(DailyFXHistoricals[[#This Row],[Date]])</f>
        <v>4</v>
      </c>
      <c r="C534">
        <f>YEAR(DailyFXHistoricals[[#This Row],[Date]])</f>
        <v>2018</v>
      </c>
      <c r="D534" s="29">
        <v>107.22150000000001</v>
      </c>
      <c r="E534" s="12" t="s">
        <v>35</v>
      </c>
    </row>
    <row r="535" spans="1:5">
      <c r="A535" s="12">
        <v>43207</v>
      </c>
      <c r="B535">
        <f>MONTH(DailyFXHistoricals[[#This Row],[Date]])</f>
        <v>4</v>
      </c>
      <c r="C535">
        <f>YEAR(DailyFXHistoricals[[#This Row],[Date]])</f>
        <v>2018</v>
      </c>
      <c r="D535" s="29">
        <v>107.0394</v>
      </c>
      <c r="E535" s="12" t="s">
        <v>35</v>
      </c>
    </row>
    <row r="536" spans="1:5">
      <c r="A536" s="12">
        <v>43208</v>
      </c>
      <c r="B536">
        <f>MONTH(DailyFXHistoricals[[#This Row],[Date]])</f>
        <v>4</v>
      </c>
      <c r="C536">
        <f>YEAR(DailyFXHistoricals[[#This Row],[Date]])</f>
        <v>2018</v>
      </c>
      <c r="D536" s="29">
        <v>107.2499</v>
      </c>
      <c r="E536" s="12" t="s">
        <v>35</v>
      </c>
    </row>
    <row r="537" spans="1:5">
      <c r="A537" s="12">
        <v>43209</v>
      </c>
      <c r="B537">
        <f>MONTH(DailyFXHistoricals[[#This Row],[Date]])</f>
        <v>4</v>
      </c>
      <c r="C537">
        <f>YEAR(DailyFXHistoricals[[#This Row],[Date]])</f>
        <v>2018</v>
      </c>
      <c r="D537" s="29">
        <v>107.38939999999999</v>
      </c>
      <c r="E537" s="12" t="s">
        <v>35</v>
      </c>
    </row>
    <row r="538" spans="1:5">
      <c r="A538" s="12">
        <v>43210</v>
      </c>
      <c r="B538">
        <f>MONTH(DailyFXHistoricals[[#This Row],[Date]])</f>
        <v>4</v>
      </c>
      <c r="C538">
        <f>YEAR(DailyFXHistoricals[[#This Row],[Date]])</f>
        <v>2018</v>
      </c>
      <c r="D538" s="29">
        <v>107.61839999999999</v>
      </c>
      <c r="E538" s="12" t="s">
        <v>35</v>
      </c>
    </row>
    <row r="539" spans="1:5">
      <c r="A539" s="12">
        <v>43211</v>
      </c>
      <c r="B539">
        <f>MONTH(DailyFXHistoricals[[#This Row],[Date]])</f>
        <v>4</v>
      </c>
      <c r="C539">
        <f>YEAR(DailyFXHistoricals[[#This Row],[Date]])</f>
        <v>2018</v>
      </c>
      <c r="D539" s="29">
        <v>107.65</v>
      </c>
      <c r="E539" s="12" t="s">
        <v>35</v>
      </c>
    </row>
    <row r="540" spans="1:5">
      <c r="A540" s="12">
        <v>43212</v>
      </c>
      <c r="B540">
        <f>MONTH(DailyFXHistoricals[[#This Row],[Date]])</f>
        <v>4</v>
      </c>
      <c r="C540">
        <f>YEAR(DailyFXHistoricals[[#This Row],[Date]])</f>
        <v>2018</v>
      </c>
      <c r="D540" s="29">
        <v>107.6664</v>
      </c>
      <c r="E540" s="12" t="s">
        <v>35</v>
      </c>
    </row>
    <row r="541" spans="1:5">
      <c r="A541" s="12">
        <v>43213</v>
      </c>
      <c r="B541">
        <f>MONTH(DailyFXHistoricals[[#This Row],[Date]])</f>
        <v>4</v>
      </c>
      <c r="C541">
        <f>YEAR(DailyFXHistoricals[[#This Row],[Date]])</f>
        <v>2018</v>
      </c>
      <c r="D541" s="29">
        <v>108.24760000000001</v>
      </c>
      <c r="E541" s="12" t="s">
        <v>35</v>
      </c>
    </row>
    <row r="542" spans="1:5">
      <c r="A542" s="12">
        <v>43214</v>
      </c>
      <c r="B542">
        <f>MONTH(DailyFXHistoricals[[#This Row],[Date]])</f>
        <v>4</v>
      </c>
      <c r="C542">
        <f>YEAR(DailyFXHistoricals[[#This Row],[Date]])</f>
        <v>2018</v>
      </c>
      <c r="D542" s="29">
        <v>108.8386</v>
      </c>
      <c r="E542" s="12" t="s">
        <v>35</v>
      </c>
    </row>
    <row r="543" spans="1:5">
      <c r="A543" s="12">
        <v>43215</v>
      </c>
      <c r="B543">
        <f>MONTH(DailyFXHistoricals[[#This Row],[Date]])</f>
        <v>4</v>
      </c>
      <c r="C543">
        <f>YEAR(DailyFXHistoricals[[#This Row],[Date]])</f>
        <v>2018</v>
      </c>
      <c r="D543" s="29">
        <v>109.18259999999999</v>
      </c>
      <c r="E543" s="12" t="s">
        <v>35</v>
      </c>
    </row>
    <row r="544" spans="1:5">
      <c r="A544" s="12">
        <v>43216</v>
      </c>
      <c r="B544">
        <f>MONTH(DailyFXHistoricals[[#This Row],[Date]])</f>
        <v>4</v>
      </c>
      <c r="C544">
        <f>YEAR(DailyFXHistoricals[[#This Row],[Date]])</f>
        <v>2018</v>
      </c>
      <c r="D544" s="29">
        <v>109.304</v>
      </c>
      <c r="E544" s="12" t="s">
        <v>35</v>
      </c>
    </row>
    <row r="545" spans="1:5">
      <c r="A545" s="12">
        <v>43217</v>
      </c>
      <c r="B545">
        <f>MONTH(DailyFXHistoricals[[#This Row],[Date]])</f>
        <v>4</v>
      </c>
      <c r="C545">
        <f>YEAR(DailyFXHistoricals[[#This Row],[Date]])</f>
        <v>2018</v>
      </c>
      <c r="D545" s="29">
        <v>109.1996</v>
      </c>
      <c r="E545" s="12" t="s">
        <v>35</v>
      </c>
    </row>
    <row r="546" spans="1:5">
      <c r="A546" s="12">
        <v>43218</v>
      </c>
      <c r="B546">
        <f>MONTH(DailyFXHistoricals[[#This Row],[Date]])</f>
        <v>4</v>
      </c>
      <c r="C546">
        <f>YEAR(DailyFXHistoricals[[#This Row],[Date]])</f>
        <v>2018</v>
      </c>
      <c r="D546" s="29">
        <v>109.04900000000001</v>
      </c>
      <c r="E546" s="12" t="s">
        <v>35</v>
      </c>
    </row>
    <row r="547" spans="1:5">
      <c r="A547" s="12">
        <v>43219</v>
      </c>
      <c r="B547">
        <f>MONTH(DailyFXHistoricals[[#This Row],[Date]])</f>
        <v>4</v>
      </c>
      <c r="C547">
        <f>YEAR(DailyFXHistoricals[[#This Row],[Date]])</f>
        <v>2018</v>
      </c>
      <c r="D547" s="29">
        <v>109.0574</v>
      </c>
      <c r="E547" s="12" t="s">
        <v>35</v>
      </c>
    </row>
    <row r="548" spans="1:5">
      <c r="A548" s="12">
        <v>43220</v>
      </c>
      <c r="B548">
        <f>MONTH(DailyFXHistoricals[[#This Row],[Date]])</f>
        <v>4</v>
      </c>
      <c r="C548">
        <f>YEAR(DailyFXHistoricals[[#This Row],[Date]])</f>
        <v>2018</v>
      </c>
      <c r="D548" s="29">
        <v>109.24160000000001</v>
      </c>
      <c r="E548" s="12" t="s">
        <v>35</v>
      </c>
    </row>
    <row r="549" spans="1:5">
      <c r="A549" s="12">
        <v>43221</v>
      </c>
      <c r="B549">
        <f>MONTH(DailyFXHistoricals[[#This Row],[Date]])</f>
        <v>5</v>
      </c>
      <c r="C549">
        <f>YEAR(DailyFXHistoricals[[#This Row],[Date]])</f>
        <v>2018</v>
      </c>
      <c r="D549" s="29">
        <v>109.6024</v>
      </c>
      <c r="E549" s="12" t="s">
        <v>35</v>
      </c>
    </row>
    <row r="550" spans="1:5">
      <c r="A550" s="12">
        <v>43222</v>
      </c>
      <c r="B550">
        <f>MONTH(DailyFXHistoricals[[#This Row],[Date]])</f>
        <v>5</v>
      </c>
      <c r="C550">
        <f>YEAR(DailyFXHistoricals[[#This Row],[Date]])</f>
        <v>2018</v>
      </c>
      <c r="D550" s="29">
        <v>109.81489999999999</v>
      </c>
      <c r="E550" s="12" t="s">
        <v>35</v>
      </c>
    </row>
    <row r="551" spans="1:5">
      <c r="A551" s="12">
        <v>43223</v>
      </c>
      <c r="B551">
        <f>MONTH(DailyFXHistoricals[[#This Row],[Date]])</f>
        <v>5</v>
      </c>
      <c r="C551">
        <f>YEAR(DailyFXHistoricals[[#This Row],[Date]])</f>
        <v>2018</v>
      </c>
      <c r="D551" s="29">
        <v>109.40179999999999</v>
      </c>
      <c r="E551" s="12" t="s">
        <v>35</v>
      </c>
    </row>
    <row r="552" spans="1:5">
      <c r="A552" s="12">
        <v>43224</v>
      </c>
      <c r="B552">
        <f>MONTH(DailyFXHistoricals[[#This Row],[Date]])</f>
        <v>5</v>
      </c>
      <c r="C552">
        <f>YEAR(DailyFXHistoricals[[#This Row],[Date]])</f>
        <v>2018</v>
      </c>
      <c r="D552" s="29">
        <v>109.0742</v>
      </c>
      <c r="E552" s="12" t="s">
        <v>35</v>
      </c>
    </row>
    <row r="553" spans="1:5">
      <c r="A553" s="12">
        <v>43225</v>
      </c>
      <c r="B553">
        <f>MONTH(DailyFXHistoricals[[#This Row],[Date]])</f>
        <v>5</v>
      </c>
      <c r="C553">
        <f>YEAR(DailyFXHistoricals[[#This Row],[Date]])</f>
        <v>2018</v>
      </c>
      <c r="D553" s="29">
        <v>109.1</v>
      </c>
      <c r="E553" s="12" t="s">
        <v>35</v>
      </c>
    </row>
    <row r="554" spans="1:5">
      <c r="A554" s="12">
        <v>43226</v>
      </c>
      <c r="B554">
        <f>MONTH(DailyFXHistoricals[[#This Row],[Date]])</f>
        <v>5</v>
      </c>
      <c r="C554">
        <f>YEAR(DailyFXHistoricals[[#This Row],[Date]])</f>
        <v>2018</v>
      </c>
      <c r="D554" s="29">
        <v>109.1016</v>
      </c>
      <c r="E554" s="12" t="s">
        <v>35</v>
      </c>
    </row>
    <row r="555" spans="1:5">
      <c r="A555" s="12">
        <v>43227</v>
      </c>
      <c r="B555">
        <f>MONTH(DailyFXHistoricals[[#This Row],[Date]])</f>
        <v>5</v>
      </c>
      <c r="C555">
        <f>YEAR(DailyFXHistoricals[[#This Row],[Date]])</f>
        <v>2018</v>
      </c>
      <c r="D555" s="29">
        <v>109.13460000000001</v>
      </c>
      <c r="E555" s="12" t="s">
        <v>35</v>
      </c>
    </row>
    <row r="556" spans="1:5">
      <c r="A556" s="12">
        <v>43228</v>
      </c>
      <c r="B556">
        <f>MONTH(DailyFXHistoricals[[#This Row],[Date]])</f>
        <v>5</v>
      </c>
      <c r="C556">
        <f>YEAR(DailyFXHistoricals[[#This Row],[Date]])</f>
        <v>2018</v>
      </c>
      <c r="D556" s="29">
        <v>109.0478</v>
      </c>
      <c r="E556" s="12" t="s">
        <v>35</v>
      </c>
    </row>
    <row r="557" spans="1:5">
      <c r="A557" s="12">
        <f t="shared" ref="A557:A600" si="0">A556+1</f>
        <v>43229</v>
      </c>
      <c r="B557">
        <f>MONTH(DailyFXHistoricals[[#This Row],[Date]])</f>
        <v>5</v>
      </c>
      <c r="C557">
        <f>YEAR(DailyFXHistoricals[[#This Row],[Date]])</f>
        <v>2018</v>
      </c>
      <c r="D557" s="29">
        <v>109.643068</v>
      </c>
      <c r="E557" s="12" t="s">
        <v>35</v>
      </c>
    </row>
    <row r="558" spans="1:5">
      <c r="A558" s="12">
        <f t="shared" si="0"/>
        <v>43230</v>
      </c>
      <c r="B558">
        <f>MONTH(DailyFXHistoricals[[#This Row],[Date]])</f>
        <v>5</v>
      </c>
      <c r="C558">
        <f>YEAR(DailyFXHistoricals[[#This Row],[Date]])</f>
        <v>2018</v>
      </c>
      <c r="D558" s="29">
        <v>109.607918</v>
      </c>
      <c r="E558" s="12" t="s">
        <v>35</v>
      </c>
    </row>
    <row r="559" spans="1:5">
      <c r="A559" s="12">
        <f t="shared" si="0"/>
        <v>43231</v>
      </c>
      <c r="B559">
        <f>MONTH(DailyFXHistoricals[[#This Row],[Date]])</f>
        <v>5</v>
      </c>
      <c r="C559">
        <f>YEAR(DailyFXHistoricals[[#This Row],[Date]])</f>
        <v>2018</v>
      </c>
      <c r="D559" s="29">
        <v>109.35025400000001</v>
      </c>
      <c r="E559" s="12" t="s">
        <v>35</v>
      </c>
    </row>
    <row r="560" spans="1:5">
      <c r="A560" s="12">
        <f t="shared" si="0"/>
        <v>43232</v>
      </c>
      <c r="B560">
        <f>MONTH(DailyFXHistoricals[[#This Row],[Date]])</f>
        <v>5</v>
      </c>
      <c r="C560">
        <f>YEAR(DailyFXHistoricals[[#This Row],[Date]])</f>
        <v>2018</v>
      </c>
      <c r="D560" s="29">
        <v>109.387</v>
      </c>
      <c r="E560" s="12" t="s">
        <v>35</v>
      </c>
    </row>
    <row r="561" spans="1:5">
      <c r="A561" s="12">
        <f t="shared" si="0"/>
        <v>43233</v>
      </c>
      <c r="B561">
        <f>MONTH(DailyFXHistoricals[[#This Row],[Date]])</f>
        <v>5</v>
      </c>
      <c r="C561">
        <f>YEAR(DailyFXHistoricals[[#This Row],[Date]])</f>
        <v>2018</v>
      </c>
      <c r="D561" s="29">
        <v>109.382588</v>
      </c>
      <c r="E561" s="12" t="s">
        <v>35</v>
      </c>
    </row>
    <row r="562" spans="1:5">
      <c r="A562" s="12">
        <f t="shared" si="0"/>
        <v>43234</v>
      </c>
      <c r="B562">
        <f>MONTH(DailyFXHistoricals[[#This Row],[Date]])</f>
        <v>5</v>
      </c>
      <c r="C562">
        <f>YEAR(DailyFXHistoricals[[#This Row],[Date]])</f>
        <v>2018</v>
      </c>
      <c r="D562" s="29">
        <v>109.505914</v>
      </c>
      <c r="E562" s="12" t="s">
        <v>35</v>
      </c>
    </row>
    <row r="563" spans="1:5">
      <c r="A563" s="12">
        <f t="shared" si="0"/>
        <v>43235</v>
      </c>
      <c r="B563">
        <f>MONTH(DailyFXHistoricals[[#This Row],[Date]])</f>
        <v>5</v>
      </c>
      <c r="C563">
        <f>YEAR(DailyFXHistoricals[[#This Row],[Date]])</f>
        <v>2018</v>
      </c>
      <c r="D563" s="29">
        <v>110.07215600000001</v>
      </c>
      <c r="E563" s="12" t="s">
        <v>35</v>
      </c>
    </row>
    <row r="564" spans="1:5">
      <c r="A564" s="12">
        <f t="shared" si="0"/>
        <v>43236</v>
      </c>
      <c r="B564">
        <f>MONTH(DailyFXHistoricals[[#This Row],[Date]])</f>
        <v>5</v>
      </c>
      <c r="C564">
        <f>YEAR(DailyFXHistoricals[[#This Row],[Date]])</f>
        <v>2018</v>
      </c>
      <c r="D564" s="29">
        <v>110.234188</v>
      </c>
      <c r="E564" s="12" t="s">
        <v>35</v>
      </c>
    </row>
    <row r="565" spans="1:5">
      <c r="A565" s="12">
        <f t="shared" si="0"/>
        <v>43237</v>
      </c>
      <c r="B565">
        <f>MONTH(DailyFXHistoricals[[#This Row],[Date]])</f>
        <v>5</v>
      </c>
      <c r="C565">
        <f>YEAR(DailyFXHistoricals[[#This Row],[Date]])</f>
        <v>2018</v>
      </c>
      <c r="D565" s="29">
        <v>110.59698899999999</v>
      </c>
      <c r="E565" s="12" t="s">
        <v>35</v>
      </c>
    </row>
    <row r="566" spans="1:5">
      <c r="A566" s="12">
        <f t="shared" si="0"/>
        <v>43238</v>
      </c>
      <c r="B566">
        <f>MONTH(DailyFXHistoricals[[#This Row],[Date]])</f>
        <v>5</v>
      </c>
      <c r="C566">
        <f>YEAR(DailyFXHistoricals[[#This Row],[Date]])</f>
        <v>2018</v>
      </c>
      <c r="D566" s="29">
        <v>110.84544200000001</v>
      </c>
      <c r="E566" s="12" t="s">
        <v>35</v>
      </c>
    </row>
    <row r="567" spans="1:5">
      <c r="A567" s="12">
        <f t="shared" si="0"/>
        <v>43239</v>
      </c>
      <c r="B567">
        <f>MONTH(DailyFXHistoricals[[#This Row],[Date]])</f>
        <v>5</v>
      </c>
      <c r="C567">
        <f>YEAR(DailyFXHistoricals[[#This Row],[Date]])</f>
        <v>2018</v>
      </c>
      <c r="D567" s="29">
        <v>110.7565</v>
      </c>
      <c r="E567" s="12" t="s">
        <v>35</v>
      </c>
    </row>
    <row r="568" spans="1:5">
      <c r="A568" s="12">
        <f t="shared" si="0"/>
        <v>43240</v>
      </c>
      <c r="B568">
        <f>MONTH(DailyFXHistoricals[[#This Row],[Date]])</f>
        <v>5</v>
      </c>
      <c r="C568">
        <f>YEAR(DailyFXHistoricals[[#This Row],[Date]])</f>
        <v>2018</v>
      </c>
      <c r="D568" s="29">
        <v>110.77106999999999</v>
      </c>
      <c r="E568" s="12" t="s">
        <v>35</v>
      </c>
    </row>
    <row r="569" spans="1:5">
      <c r="A569" s="12">
        <f t="shared" si="0"/>
        <v>43241</v>
      </c>
      <c r="B569">
        <f>MONTH(DailyFXHistoricals[[#This Row],[Date]])</f>
        <v>5</v>
      </c>
      <c r="C569">
        <f>YEAR(DailyFXHistoricals[[#This Row],[Date]])</f>
        <v>2018</v>
      </c>
      <c r="D569" s="29">
        <v>111.15292599999999</v>
      </c>
      <c r="E569" s="12" t="s">
        <v>35</v>
      </c>
    </row>
    <row r="570" spans="1:5">
      <c r="A570" s="12">
        <f t="shared" si="0"/>
        <v>43242</v>
      </c>
      <c r="B570">
        <f>MONTH(DailyFXHistoricals[[#This Row],[Date]])</f>
        <v>5</v>
      </c>
      <c r="C570">
        <f>YEAR(DailyFXHistoricals[[#This Row],[Date]])</f>
        <v>2018</v>
      </c>
      <c r="D570" s="29">
        <v>110.94409400000001</v>
      </c>
      <c r="E570" s="12" t="s">
        <v>35</v>
      </c>
    </row>
    <row r="571" spans="1:5">
      <c r="A571" s="12">
        <f t="shared" si="0"/>
        <v>43243</v>
      </c>
      <c r="B571">
        <f>MONTH(DailyFXHistoricals[[#This Row],[Date]])</f>
        <v>5</v>
      </c>
      <c r="C571">
        <f>YEAR(DailyFXHistoricals[[#This Row],[Date]])</f>
        <v>2018</v>
      </c>
      <c r="D571" s="29">
        <v>110.156964</v>
      </c>
      <c r="E571" s="12" t="s">
        <v>35</v>
      </c>
    </row>
    <row r="572" spans="1:5">
      <c r="A572" s="12">
        <f t="shared" si="0"/>
        <v>43244</v>
      </c>
      <c r="B572">
        <f>MONTH(DailyFXHistoricals[[#This Row],[Date]])</f>
        <v>5</v>
      </c>
      <c r="C572">
        <f>YEAR(DailyFXHistoricals[[#This Row],[Date]])</f>
        <v>2018</v>
      </c>
      <c r="D572" s="29">
        <v>109.44515</v>
      </c>
      <c r="E572" s="12" t="s">
        <v>35</v>
      </c>
    </row>
    <row r="573" spans="1:5">
      <c r="A573" s="12">
        <f t="shared" si="0"/>
        <v>43245</v>
      </c>
      <c r="B573">
        <f>MONTH(DailyFXHistoricals[[#This Row],[Date]])</f>
        <v>5</v>
      </c>
      <c r="C573">
        <f>YEAR(DailyFXHistoricals[[#This Row],[Date]])</f>
        <v>2018</v>
      </c>
      <c r="D573" s="29">
        <v>109.44091</v>
      </c>
      <c r="E573" s="12" t="s">
        <v>35</v>
      </c>
    </row>
    <row r="574" spans="1:5">
      <c r="A574" s="12">
        <f t="shared" si="0"/>
        <v>43246</v>
      </c>
      <c r="B574">
        <f>MONTH(DailyFXHistoricals[[#This Row],[Date]])</f>
        <v>5</v>
      </c>
      <c r="C574">
        <f>YEAR(DailyFXHistoricals[[#This Row],[Date]])</f>
        <v>2018</v>
      </c>
      <c r="D574" s="29">
        <v>109.396</v>
      </c>
      <c r="E574" s="12" t="s">
        <v>35</v>
      </c>
    </row>
    <row r="575" spans="1:5">
      <c r="A575" s="12">
        <f t="shared" si="0"/>
        <v>43247</v>
      </c>
      <c r="B575">
        <f>MONTH(DailyFXHistoricals[[#This Row],[Date]])</f>
        <v>5</v>
      </c>
      <c r="C575">
        <f>YEAR(DailyFXHistoricals[[#This Row],[Date]])</f>
        <v>2018</v>
      </c>
      <c r="D575" s="29">
        <v>109.43268500000001</v>
      </c>
      <c r="E575" s="12" t="s">
        <v>35</v>
      </c>
    </row>
    <row r="576" spans="1:5">
      <c r="A576" s="12">
        <f t="shared" si="0"/>
        <v>43248</v>
      </c>
      <c r="B576">
        <f>MONTH(DailyFXHistoricals[[#This Row],[Date]])</f>
        <v>5</v>
      </c>
      <c r="C576">
        <f>YEAR(DailyFXHistoricals[[#This Row],[Date]])</f>
        <v>2018</v>
      </c>
      <c r="D576" s="29">
        <v>109.411168</v>
      </c>
      <c r="E576" s="12" t="s">
        <v>35</v>
      </c>
    </row>
    <row r="577" spans="1:5">
      <c r="A577" s="12">
        <f t="shared" si="0"/>
        <v>43249</v>
      </c>
      <c r="B577">
        <f>MONTH(DailyFXHistoricals[[#This Row],[Date]])</f>
        <v>5</v>
      </c>
      <c r="C577">
        <f>YEAR(DailyFXHistoricals[[#This Row],[Date]])</f>
        <v>2018</v>
      </c>
      <c r="D577" s="29">
        <v>108.80505599999999</v>
      </c>
      <c r="E577" s="12" t="s">
        <v>35</v>
      </c>
    </row>
    <row r="578" spans="1:5">
      <c r="A578" s="12">
        <f t="shared" si="0"/>
        <v>43250</v>
      </c>
      <c r="B578">
        <f>MONTH(DailyFXHistoricals[[#This Row],[Date]])</f>
        <v>5</v>
      </c>
      <c r="C578">
        <f>YEAR(DailyFXHistoricals[[#This Row],[Date]])</f>
        <v>2018</v>
      </c>
      <c r="D578" s="29">
        <v>108.784604</v>
      </c>
      <c r="E578" s="12" t="s">
        <v>35</v>
      </c>
    </row>
    <row r="579" spans="1:5">
      <c r="A579" s="12">
        <f t="shared" si="0"/>
        <v>43251</v>
      </c>
      <c r="B579">
        <f>MONTH(DailyFXHistoricals[[#This Row],[Date]])</f>
        <v>5</v>
      </c>
      <c r="C579">
        <f>YEAR(DailyFXHistoricals[[#This Row],[Date]])</f>
        <v>2018</v>
      </c>
      <c r="D579" s="29">
        <v>108.73596499999999</v>
      </c>
      <c r="E579" s="12" t="s">
        <v>35</v>
      </c>
    </row>
    <row r="580" spans="1:5">
      <c r="A580" s="12">
        <f t="shared" si="0"/>
        <v>43252</v>
      </c>
      <c r="B580">
        <f>MONTH(DailyFXHistoricals[[#This Row],[Date]])</f>
        <v>6</v>
      </c>
      <c r="C580">
        <f>YEAR(DailyFXHistoricals[[#This Row],[Date]])</f>
        <v>2018</v>
      </c>
      <c r="D580" s="29">
        <v>109.327496</v>
      </c>
      <c r="E580" s="12" t="s">
        <v>35</v>
      </c>
    </row>
    <row r="581" spans="1:5">
      <c r="A581" s="12">
        <f t="shared" si="0"/>
        <v>43253</v>
      </c>
      <c r="B581">
        <f>MONTH(DailyFXHistoricals[[#This Row],[Date]])</f>
        <v>6</v>
      </c>
      <c r="C581">
        <f>YEAR(DailyFXHistoricals[[#This Row],[Date]])</f>
        <v>2018</v>
      </c>
      <c r="D581" s="29">
        <v>109.51900000000001</v>
      </c>
      <c r="E581" s="12" t="s">
        <v>35</v>
      </c>
    </row>
    <row r="582" spans="1:5">
      <c r="A582" s="12">
        <f t="shared" si="0"/>
        <v>43254</v>
      </c>
      <c r="B582">
        <f>MONTH(DailyFXHistoricals[[#This Row],[Date]])</f>
        <v>6</v>
      </c>
      <c r="C582">
        <f>YEAR(DailyFXHistoricals[[#This Row],[Date]])</f>
        <v>2018</v>
      </c>
      <c r="D582" s="29">
        <v>109.51766600000001</v>
      </c>
      <c r="E582" s="12" t="s">
        <v>35</v>
      </c>
    </row>
    <row r="583" spans="1:5">
      <c r="A583" s="12">
        <f t="shared" si="0"/>
        <v>43255</v>
      </c>
      <c r="B583">
        <f>MONTH(DailyFXHistoricals[[#This Row],[Date]])</f>
        <v>6</v>
      </c>
      <c r="C583">
        <f>YEAR(DailyFXHistoricals[[#This Row],[Date]])</f>
        <v>2018</v>
      </c>
      <c r="D583" s="29">
        <v>109.652805</v>
      </c>
      <c r="E583" s="12" t="s">
        <v>35</v>
      </c>
    </row>
    <row r="584" spans="1:5">
      <c r="A584" s="12">
        <f t="shared" si="0"/>
        <v>43256</v>
      </c>
      <c r="B584">
        <f>MONTH(DailyFXHistoricals[[#This Row],[Date]])</f>
        <v>6</v>
      </c>
      <c r="C584">
        <f>YEAR(DailyFXHistoricals[[#This Row],[Date]])</f>
        <v>2018</v>
      </c>
      <c r="D584" s="29">
        <v>109.790115</v>
      </c>
      <c r="E584" s="12" t="s">
        <v>35</v>
      </c>
    </row>
    <row r="585" spans="1:5">
      <c r="A585" s="12">
        <f t="shared" si="0"/>
        <v>43257</v>
      </c>
      <c r="B585">
        <f>MONTH(DailyFXHistoricals[[#This Row],[Date]])</f>
        <v>6</v>
      </c>
      <c r="C585">
        <f>YEAR(DailyFXHistoricals[[#This Row],[Date]])</f>
        <v>2018</v>
      </c>
      <c r="D585" s="29">
        <v>110.05289999999999</v>
      </c>
      <c r="E585" s="12" t="s">
        <v>35</v>
      </c>
    </row>
    <row r="586" spans="1:5">
      <c r="A586" s="12">
        <f t="shared" si="0"/>
        <v>43258</v>
      </c>
      <c r="B586">
        <f>MONTH(DailyFXHistoricals[[#This Row],[Date]])</f>
        <v>6</v>
      </c>
      <c r="C586">
        <f>YEAR(DailyFXHistoricals[[#This Row],[Date]])</f>
        <v>2018</v>
      </c>
      <c r="D586" s="29">
        <v>109.895912</v>
      </c>
      <c r="E586" s="12" t="s">
        <v>35</v>
      </c>
    </row>
    <row r="587" spans="1:5">
      <c r="A587" s="12">
        <f t="shared" si="0"/>
        <v>43259</v>
      </c>
      <c r="B587">
        <f>MONTH(DailyFXHistoricals[[#This Row],[Date]])</f>
        <v>6</v>
      </c>
      <c r="C587">
        <f>YEAR(DailyFXHistoricals[[#This Row],[Date]])</f>
        <v>2018</v>
      </c>
      <c r="D587" s="29">
        <v>109.524463</v>
      </c>
      <c r="E587" s="12" t="s">
        <v>35</v>
      </c>
    </row>
    <row r="588" spans="1:5">
      <c r="A588" s="12">
        <f t="shared" si="0"/>
        <v>43260</v>
      </c>
      <c r="B588">
        <f>MONTH(DailyFXHistoricals[[#This Row],[Date]])</f>
        <v>6</v>
      </c>
      <c r="C588">
        <f>YEAR(DailyFXHistoricals[[#This Row],[Date]])</f>
        <v>2018</v>
      </c>
      <c r="D588" s="29">
        <v>109.542</v>
      </c>
      <c r="E588" s="12" t="s">
        <v>35</v>
      </c>
    </row>
    <row r="589" spans="1:5">
      <c r="A589" s="12">
        <f t="shared" si="0"/>
        <v>43261</v>
      </c>
      <c r="B589">
        <f>MONTH(DailyFXHistoricals[[#This Row],[Date]])</f>
        <v>6</v>
      </c>
      <c r="C589">
        <f>YEAR(DailyFXHistoricals[[#This Row],[Date]])</f>
        <v>2018</v>
      </c>
      <c r="D589" s="29">
        <v>109.525076</v>
      </c>
      <c r="E589" s="12" t="s">
        <v>35</v>
      </c>
    </row>
    <row r="590" spans="1:5">
      <c r="A590" s="12">
        <f t="shared" si="0"/>
        <v>43262</v>
      </c>
      <c r="B590">
        <f>MONTH(DailyFXHistoricals[[#This Row],[Date]])</f>
        <v>6</v>
      </c>
      <c r="C590">
        <f>YEAR(DailyFXHistoricals[[#This Row],[Date]])</f>
        <v>2018</v>
      </c>
      <c r="D590" s="29">
        <v>109.914762</v>
      </c>
      <c r="E590" s="12" t="s">
        <v>35</v>
      </c>
    </row>
    <row r="591" spans="1:5">
      <c r="A591" s="12">
        <f t="shared" si="0"/>
        <v>43263</v>
      </c>
      <c r="B591">
        <f>MONTH(DailyFXHistoricals[[#This Row],[Date]])</f>
        <v>6</v>
      </c>
      <c r="C591">
        <f>YEAR(DailyFXHistoricals[[#This Row],[Date]])</f>
        <v>2018</v>
      </c>
      <c r="D591" s="29">
        <v>110.313306</v>
      </c>
      <c r="E591" s="12" t="s">
        <v>35</v>
      </c>
    </row>
    <row r="592" spans="1:5">
      <c r="A592" s="12">
        <f t="shared" si="0"/>
        <v>43264</v>
      </c>
      <c r="B592">
        <f>MONTH(DailyFXHistoricals[[#This Row],[Date]])</f>
        <v>6</v>
      </c>
      <c r="C592">
        <f>YEAR(DailyFXHistoricals[[#This Row],[Date]])</f>
        <v>2018</v>
      </c>
      <c r="D592" s="29">
        <v>110.497164</v>
      </c>
      <c r="E592" s="12" t="s">
        <v>35</v>
      </c>
    </row>
    <row r="593" spans="1:13">
      <c r="A593" s="12">
        <f t="shared" si="0"/>
        <v>43265</v>
      </c>
      <c r="B593">
        <f>MONTH(DailyFXHistoricals[[#This Row],[Date]])</f>
        <v>6</v>
      </c>
      <c r="C593">
        <f>YEAR(DailyFXHistoricals[[#This Row],[Date]])</f>
        <v>2018</v>
      </c>
      <c r="D593" s="29">
        <v>110.300968</v>
      </c>
      <c r="E593" s="12" t="s">
        <v>35</v>
      </c>
      <c r="L593" s="35"/>
    </row>
    <row r="594" spans="1:13">
      <c r="A594" s="12">
        <f t="shared" si="0"/>
        <v>43266</v>
      </c>
      <c r="B594">
        <f>MONTH(DailyFXHistoricals[[#This Row],[Date]])</f>
        <v>6</v>
      </c>
      <c r="C594">
        <f>YEAR(DailyFXHistoricals[[#This Row],[Date]])</f>
        <v>2018</v>
      </c>
      <c r="D594" s="29">
        <v>110.62044400000001</v>
      </c>
      <c r="E594" s="12" t="s">
        <v>35</v>
      </c>
      <c r="L594" s="35"/>
    </row>
    <row r="595" spans="1:13">
      <c r="A595" s="12">
        <f t="shared" si="0"/>
        <v>43267</v>
      </c>
      <c r="B595">
        <f>MONTH(DailyFXHistoricals[[#This Row],[Date]])</f>
        <v>6</v>
      </c>
      <c r="C595">
        <f>YEAR(DailyFXHistoricals[[#This Row],[Date]])</f>
        <v>2018</v>
      </c>
      <c r="D595" s="29">
        <v>110.658</v>
      </c>
      <c r="E595" s="12" t="s">
        <v>35</v>
      </c>
      <c r="L595" s="36"/>
    </row>
    <row r="596" spans="1:13">
      <c r="A596" s="12">
        <f t="shared" si="0"/>
        <v>43268</v>
      </c>
      <c r="B596">
        <f>MONTH(DailyFXHistoricals[[#This Row],[Date]])</f>
        <v>6</v>
      </c>
      <c r="C596">
        <f>YEAR(DailyFXHistoricals[[#This Row],[Date]])</f>
        <v>2018</v>
      </c>
      <c r="D596" s="29">
        <v>110.65763800000001</v>
      </c>
      <c r="E596" s="12" t="s">
        <v>35</v>
      </c>
      <c r="L596" s="37"/>
      <c r="M596" s="37"/>
    </row>
    <row r="597" spans="1:13">
      <c r="A597" s="12">
        <f t="shared" si="0"/>
        <v>43269</v>
      </c>
      <c r="B597">
        <f>MONTH(DailyFXHistoricals[[#This Row],[Date]])</f>
        <v>6</v>
      </c>
      <c r="C597">
        <f>YEAR(DailyFXHistoricals[[#This Row],[Date]])</f>
        <v>2018</v>
      </c>
      <c r="D597" s="29">
        <v>110.491784</v>
      </c>
      <c r="E597" s="12" t="s">
        <v>35</v>
      </c>
      <c r="L597" s="37"/>
      <c r="M597" s="37"/>
    </row>
    <row r="598" spans="1:13">
      <c r="A598" s="12">
        <f t="shared" si="0"/>
        <v>43270</v>
      </c>
      <c r="B598">
        <f>MONTH(DailyFXHistoricals[[#This Row],[Date]])</f>
        <v>6</v>
      </c>
      <c r="C598">
        <f>YEAR(DailyFXHistoricals[[#This Row],[Date]])</f>
        <v>2018</v>
      </c>
      <c r="D598" s="29">
        <v>109.91018800000001</v>
      </c>
      <c r="E598" s="12" t="s">
        <v>35</v>
      </c>
      <c r="L598" s="37"/>
      <c r="M598" s="37"/>
    </row>
    <row r="599" spans="1:13">
      <c r="A599" s="12">
        <f t="shared" si="0"/>
        <v>43271</v>
      </c>
      <c r="B599">
        <f>MONTH(DailyFXHistoricals[[#This Row],[Date]])</f>
        <v>6</v>
      </c>
      <c r="C599">
        <f>YEAR(DailyFXHistoricals[[#This Row],[Date]])</f>
        <v>2018</v>
      </c>
      <c r="D599" s="29">
        <v>110.18293799999999</v>
      </c>
      <c r="E599" s="12" t="s">
        <v>35</v>
      </c>
      <c r="L599" s="38"/>
      <c r="M599" s="37"/>
    </row>
    <row r="600" spans="1:13">
      <c r="A600" s="12">
        <f t="shared" si="0"/>
        <v>43272</v>
      </c>
      <c r="B600">
        <f>MONTH(DailyFXHistoricals[[#This Row],[Date]])</f>
        <v>6</v>
      </c>
      <c r="C600">
        <f>YEAR(DailyFXHistoricals[[#This Row],[Date]])</f>
        <v>2018</v>
      </c>
      <c r="D600" s="29">
        <v>110.280822</v>
      </c>
      <c r="E600" s="12" t="s">
        <v>35</v>
      </c>
      <c r="L600" s="38"/>
      <c r="M600" s="37"/>
    </row>
    <row r="601" spans="1:13">
      <c r="A601" s="12">
        <v>43273</v>
      </c>
      <c r="B601">
        <f>MONTH(DailyFXHistoricals[[#This Row],[Date]])</f>
        <v>6</v>
      </c>
      <c r="C601">
        <f>YEAR(DailyFXHistoricals[[#This Row],[Date]])</f>
        <v>2018</v>
      </c>
      <c r="D601" s="29">
        <v>110.018698</v>
      </c>
      <c r="E601" s="12" t="s">
        <v>35</v>
      </c>
      <c r="L601" s="38"/>
      <c r="M601" s="37"/>
    </row>
    <row r="602" spans="1:13">
      <c r="A602" s="12">
        <v>43274</v>
      </c>
      <c r="B602">
        <f>MONTH(DailyFXHistoricals[[#This Row],[Date]])</f>
        <v>6</v>
      </c>
      <c r="C602">
        <f>YEAR(DailyFXHistoricals[[#This Row],[Date]])</f>
        <v>2018</v>
      </c>
      <c r="D602" s="29">
        <v>109.98050000000001</v>
      </c>
      <c r="E602" s="12" t="s">
        <v>35</v>
      </c>
      <c r="L602" s="38"/>
      <c r="M602" s="37"/>
    </row>
    <row r="603" spans="1:13">
      <c r="A603" s="12">
        <v>43275</v>
      </c>
      <c r="B603">
        <f>MONTH(DailyFXHistoricals[[#This Row],[Date]])</f>
        <v>6</v>
      </c>
      <c r="C603">
        <f>YEAR(DailyFXHistoricals[[#This Row],[Date]])</f>
        <v>2018</v>
      </c>
      <c r="D603" s="29">
        <v>109.971222</v>
      </c>
      <c r="E603" s="12" t="s">
        <v>35</v>
      </c>
      <c r="L603" s="38"/>
      <c r="M603" s="37"/>
    </row>
    <row r="604" spans="1:13">
      <c r="A604" s="12">
        <v>43276</v>
      </c>
      <c r="B604">
        <f>MONTH(DailyFXHistoricals[[#This Row],[Date]])</f>
        <v>6</v>
      </c>
      <c r="C604">
        <f>YEAR(DailyFXHistoricals[[#This Row],[Date]])</f>
        <v>2018</v>
      </c>
      <c r="D604" s="29">
        <v>109.571316</v>
      </c>
      <c r="E604" s="12" t="s">
        <v>35</v>
      </c>
      <c r="L604" s="38"/>
      <c r="M604" s="37"/>
    </row>
    <row r="605" spans="1:13">
      <c r="A605" s="12">
        <v>43277</v>
      </c>
      <c r="B605">
        <f>MONTH(DailyFXHistoricals[[#This Row],[Date]])</f>
        <v>6</v>
      </c>
      <c r="C605">
        <f>YEAR(DailyFXHistoricals[[#This Row],[Date]])</f>
        <v>2018</v>
      </c>
      <c r="D605" s="29">
        <v>109.782597</v>
      </c>
      <c r="E605" s="12" t="s">
        <v>35</v>
      </c>
      <c r="L605" s="38"/>
      <c r="M605" s="37"/>
    </row>
    <row r="606" spans="1:13">
      <c r="A606" s="12">
        <v>43278</v>
      </c>
      <c r="B606">
        <f>MONTH(DailyFXHistoricals[[#This Row],[Date]])</f>
        <v>6</v>
      </c>
      <c r="C606">
        <f>YEAR(DailyFXHistoricals[[#This Row],[Date]])</f>
        <v>2018</v>
      </c>
      <c r="D606" s="29">
        <v>110.092116</v>
      </c>
      <c r="E606" s="12" t="s">
        <v>35</v>
      </c>
      <c r="L606" s="38"/>
      <c r="M606" s="37"/>
    </row>
    <row r="607" spans="1:13">
      <c r="A607" s="12">
        <v>43279</v>
      </c>
      <c r="B607">
        <f>MONTH(DailyFXHistoricals[[#This Row],[Date]])</f>
        <v>6</v>
      </c>
      <c r="C607">
        <f>YEAR(DailyFXHistoricals[[#This Row],[Date]])</f>
        <v>2018</v>
      </c>
      <c r="D607" s="29">
        <v>110.31834600000001</v>
      </c>
      <c r="E607" s="12" t="s">
        <v>35</v>
      </c>
      <c r="L607" s="38"/>
      <c r="M607" s="37"/>
    </row>
    <row r="608" spans="1:13">
      <c r="A608" s="12">
        <v>43280</v>
      </c>
      <c r="B608">
        <f>MONTH(DailyFXHistoricals[[#This Row],[Date]])</f>
        <v>6</v>
      </c>
      <c r="C608">
        <f>YEAR(DailyFXHistoricals[[#This Row],[Date]])</f>
        <v>2018</v>
      </c>
      <c r="D608" s="29">
        <v>110.68070400000001</v>
      </c>
      <c r="E608" s="12" t="s">
        <v>35</v>
      </c>
      <c r="L608" s="38"/>
      <c r="M608" s="37"/>
    </row>
    <row r="609" spans="1:13">
      <c r="A609" s="12">
        <v>43281</v>
      </c>
      <c r="B609">
        <f>MONTH(DailyFXHistoricals[[#This Row],[Date]])</f>
        <v>6</v>
      </c>
      <c r="C609">
        <f>YEAR(DailyFXHistoricals[[#This Row],[Date]])</f>
        <v>2018</v>
      </c>
      <c r="D609" s="29">
        <v>110.694</v>
      </c>
      <c r="E609" s="12" t="s">
        <v>35</v>
      </c>
      <c r="L609" s="38"/>
      <c r="M609" s="37"/>
    </row>
    <row r="610" spans="1:13">
      <c r="A610" s="12">
        <v>43282</v>
      </c>
      <c r="B610">
        <f>MONTH(DailyFXHistoricals[[#This Row],[Date]])</f>
        <v>7</v>
      </c>
      <c r="C610">
        <f>YEAR(DailyFXHistoricals[[#This Row],[Date]])</f>
        <v>2018</v>
      </c>
      <c r="D610" s="29">
        <v>110.695285</v>
      </c>
      <c r="E610" s="12" t="s">
        <v>35</v>
      </c>
      <c r="L610" s="38"/>
      <c r="M610" s="37"/>
    </row>
    <row r="611" spans="1:13">
      <c r="A611" s="12">
        <v>43283</v>
      </c>
      <c r="B611">
        <f>MONTH(DailyFXHistoricals[[#This Row],[Date]])</f>
        <v>7</v>
      </c>
      <c r="C611">
        <f>YEAR(DailyFXHistoricals[[#This Row],[Date]])</f>
        <v>2018</v>
      </c>
      <c r="D611" s="29">
        <v>110.820896</v>
      </c>
      <c r="E611" s="12" t="s">
        <v>35</v>
      </c>
      <c r="L611" s="38"/>
      <c r="M611" s="37"/>
    </row>
    <row r="612" spans="1:13">
      <c r="A612" s="12">
        <v>43284</v>
      </c>
      <c r="B612">
        <f>MONTH(DailyFXHistoricals[[#This Row],[Date]])</f>
        <v>7</v>
      </c>
      <c r="C612">
        <f>YEAR(DailyFXHistoricals[[#This Row],[Date]])</f>
        <v>2018</v>
      </c>
      <c r="D612" s="29">
        <v>110.753576</v>
      </c>
      <c r="E612" s="12" t="s">
        <v>35</v>
      </c>
      <c r="L612" s="38"/>
      <c r="M612" s="37"/>
    </row>
    <row r="613" spans="1:13">
      <c r="A613" s="12">
        <v>43285</v>
      </c>
      <c r="B613">
        <f>MONTH(DailyFXHistoricals[[#This Row],[Date]])</f>
        <v>7</v>
      </c>
      <c r="C613">
        <f>YEAR(DailyFXHistoricals[[#This Row],[Date]])</f>
        <v>2018</v>
      </c>
      <c r="D613" s="29">
        <v>110.461806</v>
      </c>
      <c r="E613" s="12" t="s">
        <v>35</v>
      </c>
      <c r="L613" s="38"/>
      <c r="M613" s="37"/>
    </row>
    <row r="614" spans="1:13">
      <c r="A614" s="12">
        <v>43286</v>
      </c>
      <c r="B614">
        <f>MONTH(DailyFXHistoricals[[#This Row],[Date]])</f>
        <v>7</v>
      </c>
      <c r="C614">
        <f>YEAR(DailyFXHistoricals[[#This Row],[Date]])</f>
        <v>2018</v>
      </c>
      <c r="D614" s="29">
        <v>110.58604200000001</v>
      </c>
      <c r="E614" s="12" t="s">
        <v>35</v>
      </c>
      <c r="L614" s="38"/>
      <c r="M614" s="37"/>
    </row>
    <row r="615" spans="1:13">
      <c r="A615" s="12">
        <v>43287</v>
      </c>
      <c r="B615">
        <f>MONTH(DailyFXHistoricals[[#This Row],[Date]])</f>
        <v>7</v>
      </c>
      <c r="C615">
        <f>YEAR(DailyFXHistoricals[[#This Row],[Date]])</f>
        <v>2018</v>
      </c>
      <c r="D615" s="29">
        <v>110.565375</v>
      </c>
      <c r="E615" s="12" t="s">
        <v>35</v>
      </c>
      <c r="L615" s="38"/>
      <c r="M615" s="37"/>
    </row>
    <row r="616" spans="1:13">
      <c r="A616" s="12">
        <v>43288</v>
      </c>
      <c r="B616">
        <f>MONTH(DailyFXHistoricals[[#This Row],[Date]])</f>
        <v>7</v>
      </c>
      <c r="C616">
        <f>YEAR(DailyFXHistoricals[[#This Row],[Date]])</f>
        <v>2018</v>
      </c>
      <c r="D616" s="29">
        <v>110.468</v>
      </c>
      <c r="E616" s="12" t="s">
        <v>35</v>
      </c>
      <c r="L616" s="38"/>
      <c r="M616" s="37"/>
    </row>
    <row r="617" spans="1:13">
      <c r="A617" s="12">
        <v>43289</v>
      </c>
      <c r="B617">
        <f>MONTH(DailyFXHistoricals[[#This Row],[Date]])</f>
        <v>7</v>
      </c>
      <c r="C617">
        <f>YEAR(DailyFXHistoricals[[#This Row],[Date]])</f>
        <v>2018</v>
      </c>
      <c r="D617" s="29">
        <v>110.464353</v>
      </c>
      <c r="E617" s="12" t="s">
        <v>35</v>
      </c>
      <c r="L617" s="38"/>
      <c r="M617" s="37"/>
    </row>
    <row r="618" spans="1:13">
      <c r="A618" s="12">
        <v>43290</v>
      </c>
      <c r="B618">
        <f>MONTH(DailyFXHistoricals[[#This Row],[Date]])</f>
        <v>7</v>
      </c>
      <c r="C618">
        <f>YEAR(DailyFXHistoricals[[#This Row],[Date]])</f>
        <v>2018</v>
      </c>
      <c r="D618" s="29">
        <v>110.611312</v>
      </c>
      <c r="E618" s="12" t="s">
        <v>35</v>
      </c>
      <c r="L618" s="38"/>
      <c r="M618" s="37"/>
    </row>
    <row r="619" spans="1:13">
      <c r="A619" s="12">
        <v>43291</v>
      </c>
      <c r="B619">
        <f>MONTH(DailyFXHistoricals[[#This Row],[Date]])</f>
        <v>7</v>
      </c>
      <c r="C619">
        <f>YEAR(DailyFXHistoricals[[#This Row],[Date]])</f>
        <v>2018</v>
      </c>
      <c r="D619" s="29">
        <v>111.140486</v>
      </c>
      <c r="E619" s="12" t="s">
        <v>35</v>
      </c>
      <c r="L619" s="38"/>
      <c r="M619" s="37"/>
    </row>
    <row r="620" spans="1:13">
      <c r="A620" s="12">
        <v>43292</v>
      </c>
      <c r="B620">
        <f>MONTH(DailyFXHistoricals[[#This Row],[Date]])</f>
        <v>7</v>
      </c>
      <c r="C620">
        <f>YEAR(DailyFXHistoricals[[#This Row],[Date]])</f>
        <v>2018</v>
      </c>
      <c r="D620" s="29">
        <v>111.39622799999999</v>
      </c>
      <c r="E620" s="12" t="s">
        <v>35</v>
      </c>
      <c r="L620" s="38"/>
      <c r="M620" s="37"/>
    </row>
    <row r="621" spans="1:13">
      <c r="A621" s="12">
        <v>43293</v>
      </c>
      <c r="B621">
        <f>MONTH(DailyFXHistoricals[[#This Row],[Date]])</f>
        <v>7</v>
      </c>
      <c r="C621">
        <f>YEAR(DailyFXHistoricals[[#This Row],[Date]])</f>
        <v>2018</v>
      </c>
      <c r="D621" s="29">
        <v>112.40555000000001</v>
      </c>
      <c r="E621" s="12" t="s">
        <v>35</v>
      </c>
      <c r="L621" s="34"/>
    </row>
    <row r="622" spans="1:13">
      <c r="A622" s="12">
        <v>43294</v>
      </c>
      <c r="B622">
        <f>MONTH(DailyFXHistoricals[[#This Row],[Date]])</f>
        <v>7</v>
      </c>
      <c r="C622">
        <f>YEAR(DailyFXHistoricals[[#This Row],[Date]])</f>
        <v>2018</v>
      </c>
      <c r="D622" s="29">
        <v>112.525424</v>
      </c>
      <c r="E622" s="12" t="s">
        <v>35</v>
      </c>
    </row>
    <row r="623" spans="1:13">
      <c r="A623" s="12">
        <v>43295</v>
      </c>
      <c r="B623">
        <f>MONTH(DailyFXHistoricals[[#This Row],[Date]])</f>
        <v>7</v>
      </c>
      <c r="C623">
        <f>YEAR(DailyFXHistoricals[[#This Row],[Date]])</f>
        <v>2018</v>
      </c>
      <c r="D623" s="29">
        <v>112.358</v>
      </c>
      <c r="E623" s="12" t="s">
        <v>35</v>
      </c>
    </row>
    <row r="624" spans="1:13">
      <c r="A624" s="12">
        <v>43296</v>
      </c>
      <c r="B624">
        <f>MONTH(DailyFXHistoricals[[#This Row],[Date]])</f>
        <v>7</v>
      </c>
      <c r="C624">
        <f>YEAR(DailyFXHistoricals[[#This Row],[Date]])</f>
        <v>2018</v>
      </c>
      <c r="D624" s="29">
        <v>112.35915799999999</v>
      </c>
      <c r="E624" s="12" t="s">
        <v>35</v>
      </c>
    </row>
    <row r="625" spans="1:5">
      <c r="A625" s="12">
        <v>43297</v>
      </c>
      <c r="B625">
        <f>MONTH(DailyFXHistoricals[[#This Row],[Date]])</f>
        <v>7</v>
      </c>
      <c r="C625">
        <f>YEAR(DailyFXHistoricals[[#This Row],[Date]])</f>
        <v>2018</v>
      </c>
      <c r="D625" s="29">
        <v>112.378896</v>
      </c>
      <c r="E625" s="12" t="s">
        <v>35</v>
      </c>
    </row>
    <row r="626" spans="1:5">
      <c r="A626" s="12">
        <v>43298</v>
      </c>
      <c r="B626">
        <f>MONTH(DailyFXHistoricals[[#This Row],[Date]])</f>
        <v>7</v>
      </c>
      <c r="C626">
        <f>YEAR(DailyFXHistoricals[[#This Row],[Date]])</f>
        <v>2018</v>
      </c>
      <c r="D626" s="29">
        <v>112.617684</v>
      </c>
      <c r="E626" s="12" t="s">
        <v>35</v>
      </c>
    </row>
    <row r="627" spans="1:5">
      <c r="A627" s="12">
        <v>43299</v>
      </c>
      <c r="B627">
        <f>MONTH(DailyFXHistoricals[[#This Row],[Date]])</f>
        <v>7</v>
      </c>
      <c r="C627">
        <f>YEAR(DailyFXHistoricals[[#This Row],[Date]])</f>
        <v>2018</v>
      </c>
      <c r="D627" s="29">
        <v>112.907704</v>
      </c>
      <c r="E627" s="12" t="s">
        <v>35</v>
      </c>
    </row>
    <row r="628" spans="1:5">
      <c r="A628" s="12">
        <v>43300</v>
      </c>
      <c r="B628">
        <f>MONTH(DailyFXHistoricals[[#This Row],[Date]])</f>
        <v>7</v>
      </c>
      <c r="C628">
        <f>YEAR(DailyFXHistoricals[[#This Row],[Date]])</f>
        <v>2018</v>
      </c>
      <c r="D628" s="29">
        <v>112.74831</v>
      </c>
      <c r="E628" s="12" t="s">
        <v>35</v>
      </c>
    </row>
    <row r="629" spans="1:5">
      <c r="A629" s="12">
        <v>43301</v>
      </c>
      <c r="B629">
        <f>MONTH(DailyFXHistoricals[[#This Row],[Date]])</f>
        <v>7</v>
      </c>
      <c r="C629">
        <f>YEAR(DailyFXHistoricals[[#This Row],[Date]])</f>
        <v>2018</v>
      </c>
      <c r="D629" s="29">
        <v>112.019244</v>
      </c>
      <c r="E629" s="12" t="s">
        <v>35</v>
      </c>
    </row>
    <row r="630" spans="1:5">
      <c r="A630" s="12">
        <v>43302</v>
      </c>
      <c r="B630">
        <f>MONTH(DailyFXHistoricals[[#This Row],[Date]])</f>
        <v>7</v>
      </c>
      <c r="C630">
        <f>YEAR(DailyFXHistoricals[[#This Row],[Date]])</f>
        <v>2018</v>
      </c>
      <c r="D630" s="29">
        <v>111.447</v>
      </c>
      <c r="E630" s="12" t="s">
        <v>35</v>
      </c>
    </row>
    <row r="631" spans="1:5">
      <c r="A631" s="12">
        <v>43303</v>
      </c>
      <c r="B631">
        <f>MONTH(DailyFXHistoricals[[#This Row],[Date]])</f>
        <v>7</v>
      </c>
      <c r="C631">
        <f>YEAR(DailyFXHistoricals[[#This Row],[Date]])</f>
        <v>2018</v>
      </c>
      <c r="D631" s="29">
        <v>111.434904</v>
      </c>
      <c r="E631" s="12" t="s">
        <v>35</v>
      </c>
    </row>
    <row r="632" spans="1:5">
      <c r="A632" s="12">
        <v>43304</v>
      </c>
      <c r="B632">
        <f>MONTH(DailyFXHistoricals[[#This Row],[Date]])</f>
        <v>7</v>
      </c>
      <c r="C632">
        <f>YEAR(DailyFXHistoricals[[#This Row],[Date]])</f>
        <v>2018</v>
      </c>
      <c r="D632" s="29">
        <v>111.179727</v>
      </c>
      <c r="E632" s="12" t="s">
        <v>35</v>
      </c>
    </row>
    <row r="633" spans="1:5">
      <c r="A633" s="12">
        <v>43305</v>
      </c>
      <c r="B633">
        <f>MONTH(DailyFXHistoricals[[#This Row],[Date]])</f>
        <v>7</v>
      </c>
      <c r="C633">
        <f>YEAR(DailyFXHistoricals[[#This Row],[Date]])</f>
        <v>2018</v>
      </c>
      <c r="D633" s="29">
        <v>111.212177</v>
      </c>
      <c r="E633" s="12" t="s">
        <v>35</v>
      </c>
    </row>
    <row r="634" spans="1:5">
      <c r="A634" s="12">
        <v>43306</v>
      </c>
      <c r="B634">
        <f>MONTH(DailyFXHistoricals[[#This Row],[Date]])</f>
        <v>7</v>
      </c>
      <c r="C634">
        <f>YEAR(DailyFXHistoricals[[#This Row],[Date]])</f>
        <v>2018</v>
      </c>
      <c r="D634" s="29">
        <v>111.08344200000001</v>
      </c>
      <c r="E634" s="12" t="s">
        <v>35</v>
      </c>
    </row>
    <row r="635" spans="1:5">
      <c r="A635" s="12">
        <v>43307</v>
      </c>
      <c r="B635">
        <f>MONTH(DailyFXHistoricals[[#This Row],[Date]])</f>
        <v>7</v>
      </c>
      <c r="C635">
        <f>YEAR(DailyFXHistoricals[[#This Row],[Date]])</f>
        <v>2018</v>
      </c>
      <c r="D635" s="29">
        <v>110.95557100000001</v>
      </c>
      <c r="E635" s="12" t="s">
        <v>35</v>
      </c>
    </row>
    <row r="636" spans="1:5">
      <c r="A636" s="12">
        <v>43308</v>
      </c>
      <c r="B636">
        <f>MONTH(DailyFXHistoricals[[#This Row],[Date]])</f>
        <v>7</v>
      </c>
      <c r="C636">
        <f>YEAR(DailyFXHistoricals[[#This Row],[Date]])</f>
        <v>2018</v>
      </c>
      <c r="D636" s="29">
        <v>111.041264</v>
      </c>
      <c r="E636" s="12" t="s">
        <v>35</v>
      </c>
    </row>
    <row r="637" spans="1:5">
      <c r="A637" s="12">
        <v>43309</v>
      </c>
      <c r="B637">
        <f>MONTH(DailyFXHistoricals[[#This Row],[Date]])</f>
        <v>7</v>
      </c>
      <c r="C637">
        <f>YEAR(DailyFXHistoricals[[#This Row],[Date]])</f>
        <v>2018</v>
      </c>
      <c r="D637" s="29">
        <v>111.03100000000001</v>
      </c>
      <c r="E637" s="12" t="s">
        <v>35</v>
      </c>
    </row>
    <row r="638" spans="1:5">
      <c r="A638" s="12">
        <v>43310</v>
      </c>
      <c r="B638">
        <f>MONTH(DailyFXHistoricals[[#This Row],[Date]])</f>
        <v>7</v>
      </c>
      <c r="C638">
        <f>YEAR(DailyFXHistoricals[[#This Row],[Date]])</f>
        <v>2018</v>
      </c>
      <c r="D638" s="29">
        <v>111.022372</v>
      </c>
      <c r="E638" s="12" t="s">
        <v>35</v>
      </c>
    </row>
    <row r="639" spans="1:5">
      <c r="A639" s="12">
        <v>43311</v>
      </c>
      <c r="B639">
        <f>MONTH(DailyFXHistoricals[[#This Row],[Date]])</f>
        <v>7</v>
      </c>
      <c r="C639">
        <f>YEAR(DailyFXHistoricals[[#This Row],[Date]])</f>
        <v>2018</v>
      </c>
      <c r="D639" s="29">
        <v>111.041304</v>
      </c>
      <c r="E639" s="12" t="s">
        <v>35</v>
      </c>
    </row>
    <row r="640" spans="1:5">
      <c r="A640" s="12">
        <v>43312</v>
      </c>
      <c r="B640">
        <f>MONTH(DailyFXHistoricals[[#This Row],[Date]])</f>
        <v>7</v>
      </c>
      <c r="C640">
        <f>YEAR(DailyFXHistoricals[[#This Row],[Date]])</f>
        <v>2018</v>
      </c>
      <c r="D640" s="29">
        <v>111.51914600000001</v>
      </c>
      <c r="E640" s="12" t="s">
        <v>35</v>
      </c>
    </row>
    <row r="641" spans="1:5" ht="14.45" customHeight="1">
      <c r="A641" s="12">
        <v>43313</v>
      </c>
      <c r="B641">
        <f>MONTH(DailyFXHistoricals[[#This Row],[Date]])</f>
        <v>8</v>
      </c>
      <c r="C641">
        <f>YEAR(DailyFXHistoricals[[#This Row],[Date]])</f>
        <v>2018</v>
      </c>
      <c r="D641" s="29">
        <v>111.835403</v>
      </c>
      <c r="E641" s="12" t="s">
        <v>35</v>
      </c>
    </row>
    <row r="642" spans="1:5" ht="14.45" customHeight="1">
      <c r="A642" s="12">
        <v>43314</v>
      </c>
      <c r="B642">
        <f>MONTH(DailyFXHistoricals[[#This Row],[Date]])</f>
        <v>8</v>
      </c>
      <c r="C642">
        <f>YEAR(DailyFXHistoricals[[#This Row],[Date]])</f>
        <v>2018</v>
      </c>
      <c r="D642" s="29">
        <v>111.57983400000001</v>
      </c>
      <c r="E642" s="12" t="s">
        <v>35</v>
      </c>
    </row>
    <row r="643" spans="1:5" ht="14.45" customHeight="1">
      <c r="A643" s="12">
        <v>43315</v>
      </c>
      <c r="B643">
        <f>MONTH(DailyFXHistoricals[[#This Row],[Date]])</f>
        <v>8</v>
      </c>
      <c r="C643">
        <f>YEAR(DailyFXHistoricals[[#This Row],[Date]])</f>
        <v>2018</v>
      </c>
      <c r="D643" s="29">
        <v>111.477344</v>
      </c>
      <c r="E643" s="12" t="s">
        <v>35</v>
      </c>
    </row>
    <row r="644" spans="1:5" ht="14.45" customHeight="1">
      <c r="A644" s="12">
        <v>43316</v>
      </c>
      <c r="B644">
        <f>MONTH(DailyFXHistoricals[[#This Row],[Date]])</f>
        <v>8</v>
      </c>
      <c r="C644">
        <f>YEAR(DailyFXHistoricals[[#This Row],[Date]])</f>
        <v>2018</v>
      </c>
      <c r="D644" s="29">
        <v>111.26300000000001</v>
      </c>
      <c r="E644" s="12" t="s">
        <v>35</v>
      </c>
    </row>
    <row r="645" spans="1:5" ht="14.45" customHeight="1">
      <c r="A645" s="12">
        <v>43317</v>
      </c>
      <c r="B645">
        <f>MONTH(DailyFXHistoricals[[#This Row],[Date]])</f>
        <v>8</v>
      </c>
      <c r="C645">
        <f>YEAR(DailyFXHistoricals[[#This Row],[Date]])</f>
        <v>2018</v>
      </c>
      <c r="D645" s="29">
        <v>111.25791</v>
      </c>
      <c r="E645" s="12" t="s">
        <v>35</v>
      </c>
    </row>
    <row r="646" spans="1:5" ht="14.45" customHeight="1">
      <c r="A646" s="12">
        <v>43318</v>
      </c>
      <c r="B646">
        <f>MONTH(DailyFXHistoricals[[#This Row],[Date]])</f>
        <v>8</v>
      </c>
      <c r="C646">
        <f>YEAR(DailyFXHistoricals[[#This Row],[Date]])</f>
        <v>2018</v>
      </c>
      <c r="D646" s="29">
        <v>111.364076</v>
      </c>
      <c r="E646" s="12" t="s">
        <v>35</v>
      </c>
    </row>
    <row r="647" spans="1:5" ht="14.45" customHeight="1">
      <c r="A647" s="12">
        <v>43319</v>
      </c>
      <c r="B647">
        <f>MONTH(DailyFXHistoricals[[#This Row],[Date]])</f>
        <v>8</v>
      </c>
      <c r="C647">
        <f>YEAR(DailyFXHistoricals[[#This Row],[Date]])</f>
        <v>2018</v>
      </c>
      <c r="D647" s="29">
        <v>111.28545200000001</v>
      </c>
      <c r="E647" s="12" t="s">
        <v>35</v>
      </c>
    </row>
    <row r="648" spans="1:5" ht="14.45" customHeight="1">
      <c r="A648" s="12">
        <v>43320</v>
      </c>
      <c r="B648">
        <f>MONTH(DailyFXHistoricals[[#This Row],[Date]])</f>
        <v>8</v>
      </c>
      <c r="C648">
        <f>YEAR(DailyFXHistoricals[[#This Row],[Date]])</f>
        <v>2018</v>
      </c>
      <c r="D648" s="29">
        <v>111.07367499999999</v>
      </c>
      <c r="E648" s="12" t="s">
        <v>35</v>
      </c>
    </row>
    <row r="649" spans="1:5" ht="14.45" customHeight="1">
      <c r="A649" s="12">
        <v>43321</v>
      </c>
      <c r="B649">
        <f>MONTH(DailyFXHistoricals[[#This Row],[Date]])</f>
        <v>8</v>
      </c>
      <c r="C649">
        <f>YEAR(DailyFXHistoricals[[#This Row],[Date]])</f>
        <v>2018</v>
      </c>
      <c r="D649" s="29">
        <v>110.99338</v>
      </c>
      <c r="E649" s="12" t="s">
        <v>35</v>
      </c>
    </row>
    <row r="650" spans="1:5" ht="14.45" customHeight="1">
      <c r="A650" s="12">
        <v>43322</v>
      </c>
      <c r="B650">
        <f>MONTH(DailyFXHistoricals[[#This Row],[Date]])</f>
        <v>8</v>
      </c>
      <c r="C650">
        <f>YEAR(DailyFXHistoricals[[#This Row],[Date]])</f>
        <v>2018</v>
      </c>
      <c r="D650" s="29">
        <v>110.85351199999999</v>
      </c>
      <c r="E650" s="12" t="s">
        <v>35</v>
      </c>
    </row>
    <row r="651" spans="1:5" ht="14.45" customHeight="1">
      <c r="A651" s="12">
        <v>43323</v>
      </c>
      <c r="B651">
        <f>MONTH(DailyFXHistoricals[[#This Row],[Date]])</f>
        <v>8</v>
      </c>
      <c r="C651">
        <f>YEAR(DailyFXHistoricals[[#This Row],[Date]])</f>
        <v>2018</v>
      </c>
      <c r="D651" s="29">
        <v>110.872</v>
      </c>
      <c r="E651" s="12" t="s">
        <v>35</v>
      </c>
    </row>
    <row r="652" spans="1:5" ht="14.45" customHeight="1">
      <c r="A652" s="12">
        <v>43324</v>
      </c>
      <c r="B652">
        <f>MONTH(DailyFXHistoricals[[#This Row],[Date]])</f>
        <v>8</v>
      </c>
      <c r="C652">
        <f>YEAR(DailyFXHistoricals[[#This Row],[Date]])</f>
        <v>2018</v>
      </c>
      <c r="D652" s="29">
        <v>110.83614</v>
      </c>
      <c r="E652" s="12" t="s">
        <v>35</v>
      </c>
    </row>
    <row r="653" spans="1:5" ht="14.45" customHeight="1">
      <c r="A653" s="12">
        <v>43325</v>
      </c>
      <c r="B653">
        <f>MONTH(DailyFXHistoricals[[#This Row],[Date]])</f>
        <v>8</v>
      </c>
      <c r="C653">
        <f>YEAR(DailyFXHistoricals[[#This Row],[Date]])</f>
        <v>2018</v>
      </c>
      <c r="D653" s="29">
        <v>110.51732199999999</v>
      </c>
      <c r="E653" s="12" t="s">
        <v>35</v>
      </c>
    </row>
    <row r="654" spans="1:5" ht="14.45" customHeight="1">
      <c r="A654" s="12">
        <v>43326</v>
      </c>
      <c r="B654">
        <f>MONTH(DailyFXHistoricals[[#This Row],[Date]])</f>
        <v>8</v>
      </c>
      <c r="C654">
        <f>YEAR(DailyFXHistoricals[[#This Row],[Date]])</f>
        <v>2018</v>
      </c>
      <c r="D654" s="29">
        <v>110.98459</v>
      </c>
      <c r="E654" s="12" t="s">
        <v>35</v>
      </c>
    </row>
    <row r="655" spans="1:5" ht="14.45" customHeight="1">
      <c r="A655" s="12">
        <v>43327</v>
      </c>
      <c r="B655">
        <f>MONTH(DailyFXHistoricals[[#This Row],[Date]])</f>
        <v>8</v>
      </c>
      <c r="C655">
        <f>YEAR(DailyFXHistoricals[[#This Row],[Date]])</f>
        <v>2018</v>
      </c>
      <c r="D655" s="29">
        <v>110.980481</v>
      </c>
      <c r="E655" s="12" t="s">
        <v>35</v>
      </c>
    </row>
    <row r="656" spans="1:5" ht="14.45" customHeight="1">
      <c r="A656" s="12">
        <v>43328</v>
      </c>
      <c r="B656">
        <f>MONTH(DailyFXHistoricals[[#This Row],[Date]])</f>
        <v>8</v>
      </c>
      <c r="C656">
        <f>YEAR(DailyFXHistoricals[[#This Row],[Date]])</f>
        <v>2018</v>
      </c>
      <c r="D656" s="29">
        <v>110.824634</v>
      </c>
      <c r="E656" s="12" t="s">
        <v>35</v>
      </c>
    </row>
    <row r="657" spans="1:9" ht="14.45" customHeight="1">
      <c r="A657" s="12">
        <v>43329</v>
      </c>
      <c r="B657">
        <f>MONTH(DailyFXHistoricals[[#This Row],[Date]])</f>
        <v>8</v>
      </c>
      <c r="C657">
        <f>YEAR(DailyFXHistoricals[[#This Row],[Date]])</f>
        <v>2018</v>
      </c>
      <c r="D657" s="29">
        <v>110.620474</v>
      </c>
      <c r="E657" s="12" t="s">
        <v>35</v>
      </c>
    </row>
    <row r="658" spans="1:9" ht="14.45" customHeight="1">
      <c r="A658" s="12">
        <v>43330</v>
      </c>
      <c r="B658">
        <f>MONTH(DailyFXHistoricals[[#This Row],[Date]])</f>
        <v>8</v>
      </c>
      <c r="C658">
        <f>YEAR(DailyFXHistoricals[[#This Row],[Date]])</f>
        <v>2018</v>
      </c>
      <c r="D658" s="29">
        <v>110.5065</v>
      </c>
      <c r="E658" s="12" t="s">
        <v>35</v>
      </c>
    </row>
    <row r="659" spans="1:9" ht="14.45" customHeight="1">
      <c r="A659" s="12">
        <v>43331</v>
      </c>
      <c r="B659">
        <f>MONTH(DailyFXHistoricals[[#This Row],[Date]])</f>
        <v>8</v>
      </c>
      <c r="C659">
        <f>YEAR(DailyFXHistoricals[[#This Row],[Date]])</f>
        <v>2018</v>
      </c>
      <c r="D659" s="29">
        <v>110.509207</v>
      </c>
      <c r="E659" s="12" t="s">
        <v>35</v>
      </c>
    </row>
    <row r="660" spans="1:9" ht="14.45" customHeight="1">
      <c r="A660" s="12">
        <v>43332</v>
      </c>
      <c r="B660">
        <f>MONTH(DailyFXHistoricals[[#This Row],[Date]])</f>
        <v>8</v>
      </c>
      <c r="C660">
        <f>YEAR(DailyFXHistoricals[[#This Row],[Date]])</f>
        <v>2018</v>
      </c>
      <c r="D660" s="29">
        <v>110.416352</v>
      </c>
      <c r="E660" s="12" t="s">
        <v>35</v>
      </c>
    </row>
    <row r="661" spans="1:9" ht="14.45" customHeight="1">
      <c r="A661" s="12">
        <f>A660+1</f>
        <v>43333</v>
      </c>
      <c r="B661">
        <f>MONTH(DailyFXHistoricals[[#This Row],[Date]])</f>
        <v>8</v>
      </c>
      <c r="C661">
        <f>YEAR(DailyFXHistoricals[[#This Row],[Date]])</f>
        <v>2018</v>
      </c>
      <c r="D661" s="29">
        <v>110.216757</v>
      </c>
      <c r="E661" s="12" t="s">
        <v>35</v>
      </c>
    </row>
    <row r="662" spans="1:9" ht="14.45" customHeight="1">
      <c r="A662" s="12">
        <f>A661+1</f>
        <v>43334</v>
      </c>
      <c r="B662">
        <f>MONTH(DailyFXHistoricals[[#This Row],[Date]])</f>
        <v>8</v>
      </c>
      <c r="C662">
        <f>YEAR(DailyFXHistoricals[[#This Row],[Date]])</f>
        <v>2018</v>
      </c>
      <c r="D662" s="29">
        <v>110.41856199999999</v>
      </c>
      <c r="E662" s="12" t="s">
        <v>35</v>
      </c>
      <c r="G662" s="43"/>
    </row>
    <row r="663" spans="1:9" ht="14.45" customHeight="1">
      <c r="A663" s="12">
        <f>A662+1</f>
        <v>43335</v>
      </c>
      <c r="B663">
        <f>MONTH(DailyFXHistoricals[[#This Row],[Date]])</f>
        <v>8</v>
      </c>
      <c r="C663">
        <f>YEAR(DailyFXHistoricals[[#This Row],[Date]])</f>
        <v>2018</v>
      </c>
      <c r="D663" s="29">
        <v>111.00785999999999</v>
      </c>
      <c r="E663" s="12" t="s">
        <v>35</v>
      </c>
      <c r="G663" s="43"/>
    </row>
    <row r="664" spans="1:9" ht="14.45" customHeight="1">
      <c r="A664" s="12">
        <f>A663+1</f>
        <v>43336</v>
      </c>
      <c r="B664">
        <f>MONTH(DailyFXHistoricals[[#This Row],[Date]])</f>
        <v>8</v>
      </c>
      <c r="C664">
        <f>YEAR(DailyFXHistoricals[[#This Row],[Date]])</f>
        <v>2018</v>
      </c>
      <c r="D664" s="29">
        <v>111.311862</v>
      </c>
      <c r="E664" s="12" t="s">
        <v>35</v>
      </c>
    </row>
    <row r="665" spans="1:9" ht="14.45" customHeight="1">
      <c r="A665" s="12">
        <f>A664+1</f>
        <v>43337</v>
      </c>
      <c r="B665">
        <f>MONTH(DailyFXHistoricals[[#This Row],[Date]])</f>
        <v>8</v>
      </c>
      <c r="C665">
        <f>YEAR(DailyFXHistoricals[[#This Row],[Date]])</f>
        <v>2018</v>
      </c>
      <c r="D665" s="29">
        <v>111.24</v>
      </c>
      <c r="E665" s="12" t="s">
        <v>35</v>
      </c>
    </row>
    <row r="666" spans="1:9">
      <c r="A666" s="12">
        <f t="shared" ref="A666:A710" si="1">A665+1</f>
        <v>43338</v>
      </c>
      <c r="B666">
        <f>MONTH(DailyFXHistoricals[[#This Row],[Date]])</f>
        <v>8</v>
      </c>
      <c r="C666">
        <f>YEAR(DailyFXHistoricals[[#This Row],[Date]])</f>
        <v>2018</v>
      </c>
      <c r="D666" s="29">
        <v>111.24557</v>
      </c>
      <c r="E666" s="12" t="s">
        <v>35</v>
      </c>
    </row>
    <row r="667" spans="1:9">
      <c r="A667" s="12">
        <f t="shared" si="1"/>
        <v>43339</v>
      </c>
      <c r="B667">
        <f>MONTH(DailyFXHistoricals[[#This Row],[Date]])</f>
        <v>8</v>
      </c>
      <c r="C667">
        <f>YEAR(DailyFXHistoricals[[#This Row],[Date]])</f>
        <v>2018</v>
      </c>
      <c r="D667" s="29">
        <v>111.093108</v>
      </c>
      <c r="E667" s="12" t="s">
        <v>35</v>
      </c>
    </row>
    <row r="668" spans="1:9">
      <c r="A668" s="12">
        <f t="shared" si="1"/>
        <v>43340</v>
      </c>
      <c r="B668">
        <f>MONTH(DailyFXHistoricals[[#This Row],[Date]])</f>
        <v>8</v>
      </c>
      <c r="C668">
        <f>YEAR(DailyFXHistoricals[[#This Row],[Date]])</f>
        <v>2018</v>
      </c>
      <c r="D668" s="29">
        <v>111.16081800000001</v>
      </c>
      <c r="E668" s="12" t="s">
        <v>35</v>
      </c>
    </row>
    <row r="669" spans="1:9">
      <c r="A669" s="12">
        <f t="shared" si="1"/>
        <v>43341</v>
      </c>
      <c r="B669">
        <f>MONTH(DailyFXHistoricals[[#This Row],[Date]])</f>
        <v>8</v>
      </c>
      <c r="C669">
        <f>YEAR(DailyFXHistoricals[[#This Row],[Date]])</f>
        <v>2018</v>
      </c>
      <c r="D669" s="29">
        <v>111.425793</v>
      </c>
      <c r="E669" s="12" t="s">
        <v>35</v>
      </c>
    </row>
    <row r="670" spans="1:9">
      <c r="A670" s="12">
        <f t="shared" si="1"/>
        <v>43342</v>
      </c>
      <c r="B670">
        <f>MONTH(DailyFXHistoricals[[#This Row],[Date]])</f>
        <v>8</v>
      </c>
      <c r="C670">
        <f>YEAR(DailyFXHistoricals[[#This Row],[Date]])</f>
        <v>2018</v>
      </c>
      <c r="D670" s="29">
        <v>111.39572</v>
      </c>
      <c r="E670" s="12" t="s">
        <v>35</v>
      </c>
    </row>
    <row r="671" spans="1:9">
      <c r="A671" s="12">
        <f t="shared" si="1"/>
        <v>43343</v>
      </c>
      <c r="B671">
        <f>MONTH(DailyFXHistoricals[[#This Row],[Date]])</f>
        <v>8</v>
      </c>
      <c r="C671">
        <f>YEAR(DailyFXHistoricals[[#This Row],[Date]])</f>
        <v>2018</v>
      </c>
      <c r="D671" s="29">
        <v>110.940225</v>
      </c>
      <c r="E671" s="12" t="s">
        <v>35</v>
      </c>
    </row>
    <row r="672" spans="1:9">
      <c r="A672" s="12">
        <f t="shared" si="1"/>
        <v>43344</v>
      </c>
      <c r="B672">
        <f>MONTH(DailyFXHistoricals[[#This Row],[Date]])</f>
        <v>9</v>
      </c>
      <c r="C672">
        <f>YEAR(DailyFXHistoricals[[#This Row],[Date]])</f>
        <v>2018</v>
      </c>
      <c r="D672" s="29">
        <v>111.081</v>
      </c>
      <c r="E672" s="12" t="s">
        <v>35</v>
      </c>
      <c r="H672" s="58"/>
      <c r="I672" s="57"/>
    </row>
    <row r="673" spans="1:9">
      <c r="A673" s="12">
        <f t="shared" si="1"/>
        <v>43345</v>
      </c>
      <c r="B673">
        <f>MONTH(DailyFXHistoricals[[#This Row],[Date]])</f>
        <v>9</v>
      </c>
      <c r="C673">
        <f>YEAR(DailyFXHistoricals[[#This Row],[Date]])</f>
        <v>2018</v>
      </c>
      <c r="D673" s="29">
        <v>111.08694199999999</v>
      </c>
      <c r="E673" s="12" t="s">
        <v>35</v>
      </c>
      <c r="H673" s="58"/>
      <c r="I673" s="57"/>
    </row>
    <row r="674" spans="1:9">
      <c r="A674" s="12">
        <f t="shared" si="1"/>
        <v>43346</v>
      </c>
      <c r="B674">
        <f>MONTH(DailyFXHistoricals[[#This Row],[Date]])</f>
        <v>9</v>
      </c>
      <c r="C674">
        <f>YEAR(DailyFXHistoricals[[#This Row],[Date]])</f>
        <v>2018</v>
      </c>
      <c r="D674" s="29">
        <v>111.03622799999999</v>
      </c>
      <c r="E674" s="12" t="s">
        <v>35</v>
      </c>
      <c r="H674" s="58"/>
      <c r="I674" s="57"/>
    </row>
    <row r="675" spans="1:9">
      <c r="A675" s="12">
        <f t="shared" si="1"/>
        <v>43347</v>
      </c>
      <c r="B675">
        <f>MONTH(DailyFXHistoricals[[#This Row],[Date]])</f>
        <v>9</v>
      </c>
      <c r="C675">
        <f>YEAR(DailyFXHistoricals[[#This Row],[Date]])</f>
        <v>2018</v>
      </c>
      <c r="D675" s="29">
        <v>111.331532</v>
      </c>
      <c r="E675" s="12" t="s">
        <v>35</v>
      </c>
      <c r="H675" s="58"/>
      <c r="I675" s="57"/>
    </row>
    <row r="676" spans="1:9">
      <c r="A676" s="12">
        <f t="shared" si="1"/>
        <v>43348</v>
      </c>
      <c r="B676">
        <f>MONTH(DailyFXHistoricals[[#This Row],[Date]])</f>
        <v>9</v>
      </c>
      <c r="C676">
        <f>YEAR(DailyFXHistoricals[[#This Row],[Date]])</f>
        <v>2018</v>
      </c>
      <c r="D676" s="29">
        <v>111.53200099999999</v>
      </c>
      <c r="E676" s="12" t="s">
        <v>35</v>
      </c>
      <c r="H676" s="58"/>
      <c r="I676" s="57"/>
    </row>
    <row r="677" spans="1:9">
      <c r="A677" s="12">
        <f t="shared" si="1"/>
        <v>43349</v>
      </c>
      <c r="B677">
        <f>MONTH(DailyFXHistoricals[[#This Row],[Date]])</f>
        <v>9</v>
      </c>
      <c r="C677">
        <f>YEAR(DailyFXHistoricals[[#This Row],[Date]])</f>
        <v>2018</v>
      </c>
      <c r="D677" s="29">
        <v>111.094054</v>
      </c>
      <c r="E677" s="12" t="s">
        <v>35</v>
      </c>
      <c r="H677" s="58"/>
      <c r="I677" s="57"/>
    </row>
    <row r="678" spans="1:9">
      <c r="A678" s="12">
        <f t="shared" si="1"/>
        <v>43350</v>
      </c>
      <c r="B678">
        <f>MONTH(DailyFXHistoricals[[#This Row],[Date]])</f>
        <v>9</v>
      </c>
      <c r="C678">
        <f>YEAR(DailyFXHistoricals[[#This Row],[Date]])</f>
        <v>2018</v>
      </c>
      <c r="D678" s="29">
        <v>110.838854</v>
      </c>
      <c r="E678" s="12" t="s">
        <v>35</v>
      </c>
      <c r="H678" s="58"/>
      <c r="I678" s="57"/>
    </row>
    <row r="679" spans="1:9">
      <c r="A679" s="12">
        <f t="shared" si="1"/>
        <v>43351</v>
      </c>
      <c r="B679">
        <f>MONTH(DailyFXHistoricals[[#This Row],[Date]])</f>
        <v>9</v>
      </c>
      <c r="C679">
        <f>YEAR(DailyFXHistoricals[[#This Row],[Date]])</f>
        <v>2018</v>
      </c>
      <c r="D679" s="29">
        <v>110.997</v>
      </c>
      <c r="E679" s="12" t="s">
        <v>35</v>
      </c>
      <c r="H679" s="58"/>
      <c r="I679" s="57"/>
    </row>
    <row r="680" spans="1:9">
      <c r="A680" s="12">
        <f t="shared" si="1"/>
        <v>43352</v>
      </c>
      <c r="B680">
        <f>MONTH(DailyFXHistoricals[[#This Row],[Date]])</f>
        <v>9</v>
      </c>
      <c r="C680">
        <f>YEAR(DailyFXHistoricals[[#This Row],[Date]])</f>
        <v>2018</v>
      </c>
      <c r="D680" s="29">
        <v>110.997334</v>
      </c>
      <c r="E680" s="12" t="s">
        <v>35</v>
      </c>
      <c r="H680" s="58"/>
      <c r="I680" s="57"/>
    </row>
    <row r="681" spans="1:9">
      <c r="A681" s="12">
        <f t="shared" si="1"/>
        <v>43353</v>
      </c>
      <c r="B681">
        <f>MONTH(DailyFXHistoricals[[#This Row],[Date]])</f>
        <v>9</v>
      </c>
      <c r="C681">
        <f>YEAR(DailyFXHistoricals[[#This Row],[Date]])</f>
        <v>2018</v>
      </c>
      <c r="D681" s="29">
        <v>111.071298</v>
      </c>
      <c r="E681" s="12" t="s">
        <v>35</v>
      </c>
      <c r="H681" s="58"/>
      <c r="I681" s="57"/>
    </row>
    <row r="682" spans="1:9">
      <c r="A682" s="12">
        <f t="shared" si="1"/>
        <v>43354</v>
      </c>
      <c r="B682">
        <f>MONTH(DailyFXHistoricals[[#This Row],[Date]])</f>
        <v>9</v>
      </c>
      <c r="C682">
        <f>YEAR(DailyFXHistoricals[[#This Row],[Date]])</f>
        <v>2018</v>
      </c>
      <c r="D682" s="29">
        <v>111.478686</v>
      </c>
      <c r="E682" s="12" t="s">
        <v>35</v>
      </c>
      <c r="H682" s="58"/>
      <c r="I682" s="57"/>
    </row>
    <row r="683" spans="1:9">
      <c r="A683" s="12">
        <f t="shared" si="1"/>
        <v>43355</v>
      </c>
      <c r="B683">
        <f>MONTH(DailyFXHistoricals[[#This Row],[Date]])</f>
        <v>9</v>
      </c>
      <c r="C683">
        <f>YEAR(DailyFXHistoricals[[#This Row],[Date]])</f>
        <v>2018</v>
      </c>
      <c r="D683" s="29">
        <v>111.390094</v>
      </c>
      <c r="E683" s="12" t="s">
        <v>35</v>
      </c>
      <c r="H683" s="58"/>
      <c r="I683" s="57"/>
    </row>
    <row r="684" spans="1:9">
      <c r="A684" s="12">
        <f t="shared" si="1"/>
        <v>43356</v>
      </c>
      <c r="B684">
        <f>MONTH(DailyFXHistoricals[[#This Row],[Date]])</f>
        <v>9</v>
      </c>
      <c r="C684">
        <f>YEAR(DailyFXHistoricals[[#This Row],[Date]])</f>
        <v>2018</v>
      </c>
      <c r="D684" s="29">
        <v>111.63658</v>
      </c>
      <c r="E684" s="12" t="s">
        <v>35</v>
      </c>
      <c r="H684" s="58"/>
      <c r="I684" s="57"/>
    </row>
    <row r="685" spans="1:9">
      <c r="A685" s="12">
        <f t="shared" si="1"/>
        <v>43357</v>
      </c>
      <c r="B685">
        <f>MONTH(DailyFXHistoricals[[#This Row],[Date]])</f>
        <v>9</v>
      </c>
      <c r="C685">
        <f>YEAR(DailyFXHistoricals[[#This Row],[Date]])</f>
        <v>2018</v>
      </c>
      <c r="D685" s="29">
        <v>111.950202</v>
      </c>
      <c r="E685" s="12" t="s">
        <v>35</v>
      </c>
      <c r="H685" s="58"/>
      <c r="I685" s="57"/>
    </row>
    <row r="686" spans="1:9">
      <c r="A686" s="12">
        <f t="shared" si="1"/>
        <v>43358</v>
      </c>
      <c r="B686">
        <f>MONTH(DailyFXHistoricals[[#This Row],[Date]])</f>
        <v>9</v>
      </c>
      <c r="C686">
        <f>YEAR(DailyFXHistoricals[[#This Row],[Date]])</f>
        <v>2018</v>
      </c>
      <c r="D686" s="29">
        <v>112.062</v>
      </c>
      <c r="E686" s="12" t="s">
        <v>35</v>
      </c>
      <c r="H686" s="58"/>
      <c r="I686" s="57"/>
    </row>
    <row r="687" spans="1:9">
      <c r="A687" s="12">
        <f t="shared" si="1"/>
        <v>43359</v>
      </c>
      <c r="B687">
        <f>MONTH(DailyFXHistoricals[[#This Row],[Date]])</f>
        <v>9</v>
      </c>
      <c r="C687">
        <f>YEAR(DailyFXHistoricals[[#This Row],[Date]])</f>
        <v>2018</v>
      </c>
      <c r="D687" s="29">
        <v>112.05398</v>
      </c>
      <c r="E687" s="12" t="s">
        <v>35</v>
      </c>
      <c r="H687" s="58"/>
      <c r="I687" s="57"/>
    </row>
    <row r="688" spans="1:9">
      <c r="A688" s="12">
        <f t="shared" si="1"/>
        <v>43360</v>
      </c>
      <c r="B688">
        <f>MONTH(DailyFXHistoricals[[#This Row],[Date]])</f>
        <v>9</v>
      </c>
      <c r="C688">
        <f>YEAR(DailyFXHistoricals[[#This Row],[Date]])</f>
        <v>2018</v>
      </c>
      <c r="D688" s="29">
        <v>111.947784</v>
      </c>
      <c r="E688" s="12" t="s">
        <v>35</v>
      </c>
      <c r="H688" s="58"/>
      <c r="I688" s="57"/>
    </row>
    <row r="689" spans="1:9">
      <c r="A689" s="12">
        <f t="shared" si="1"/>
        <v>43361</v>
      </c>
      <c r="B689">
        <f>MONTH(DailyFXHistoricals[[#This Row],[Date]])</f>
        <v>9</v>
      </c>
      <c r="C689">
        <f>YEAR(DailyFXHistoricals[[#This Row],[Date]])</f>
        <v>2018</v>
      </c>
      <c r="D689" s="29">
        <v>112.14267</v>
      </c>
      <c r="E689" s="12" t="s">
        <v>35</v>
      </c>
      <c r="H689" s="58"/>
      <c r="I689" s="57"/>
    </row>
    <row r="690" spans="1:9">
      <c r="A690" s="12">
        <f t="shared" si="1"/>
        <v>43362</v>
      </c>
      <c r="B690">
        <f>MONTH(DailyFXHistoricals[[#This Row],[Date]])</f>
        <v>9</v>
      </c>
      <c r="C690">
        <f>YEAR(DailyFXHistoricals[[#This Row],[Date]])</f>
        <v>2018</v>
      </c>
      <c r="D690" s="29">
        <v>112.300566</v>
      </c>
      <c r="E690" s="12" t="s">
        <v>35</v>
      </c>
      <c r="H690" s="58"/>
      <c r="I690" s="57"/>
    </row>
    <row r="691" spans="1:9">
      <c r="A691" s="12">
        <f t="shared" si="1"/>
        <v>43363</v>
      </c>
      <c r="B691">
        <f>MONTH(DailyFXHistoricals[[#This Row],[Date]])</f>
        <v>9</v>
      </c>
      <c r="C691">
        <f>YEAR(DailyFXHistoricals[[#This Row],[Date]])</f>
        <v>2018</v>
      </c>
      <c r="D691" s="29">
        <v>112.30640099999999</v>
      </c>
      <c r="E691" s="12" t="s">
        <v>35</v>
      </c>
      <c r="H691" s="58"/>
      <c r="I691" s="57"/>
    </row>
    <row r="692" spans="1:9">
      <c r="A692" s="12">
        <f t="shared" si="1"/>
        <v>43364</v>
      </c>
      <c r="B692">
        <f>MONTH(DailyFXHistoricals[[#This Row],[Date]])</f>
        <v>9</v>
      </c>
      <c r="C692">
        <f>YEAR(DailyFXHistoricals[[#This Row],[Date]])</f>
        <v>2018</v>
      </c>
      <c r="D692" s="29">
        <v>112.641766</v>
      </c>
      <c r="E692" s="12" t="s">
        <v>35</v>
      </c>
      <c r="H692" s="58"/>
      <c r="I692" s="57"/>
    </row>
    <row r="693" spans="1:9">
      <c r="A693" s="12">
        <f t="shared" si="1"/>
        <v>43365</v>
      </c>
      <c r="B693">
        <f>MONTH(DailyFXHistoricals[[#This Row],[Date]])</f>
        <v>9</v>
      </c>
      <c r="C693">
        <f>YEAR(DailyFXHistoricals[[#This Row],[Date]])</f>
        <v>2018</v>
      </c>
      <c r="D693" s="29">
        <v>112.575</v>
      </c>
      <c r="E693" s="12" t="s">
        <v>35</v>
      </c>
      <c r="H693" s="58"/>
      <c r="I693" s="57"/>
    </row>
    <row r="694" spans="1:9">
      <c r="A694" s="12">
        <f t="shared" si="1"/>
        <v>43366</v>
      </c>
      <c r="B694">
        <f>MONTH(DailyFXHistoricals[[#This Row],[Date]])</f>
        <v>9</v>
      </c>
      <c r="C694">
        <f>YEAR(DailyFXHistoricals[[#This Row],[Date]])</f>
        <v>2018</v>
      </c>
      <c r="D694" s="29">
        <v>112.568089</v>
      </c>
      <c r="E694" s="12" t="s">
        <v>35</v>
      </c>
      <c r="H694" s="58"/>
      <c r="I694" s="57"/>
    </row>
    <row r="695" spans="1:9">
      <c r="A695" s="12">
        <f t="shared" si="1"/>
        <v>43367</v>
      </c>
      <c r="B695">
        <f>MONTH(DailyFXHistoricals[[#This Row],[Date]])</f>
        <v>9</v>
      </c>
      <c r="C695">
        <f>YEAR(DailyFXHistoricals[[#This Row],[Date]])</f>
        <v>2018</v>
      </c>
      <c r="D695" s="29">
        <v>112.647254</v>
      </c>
      <c r="E695" s="12" t="s">
        <v>35</v>
      </c>
      <c r="H695" s="58"/>
      <c r="I695" s="57"/>
    </row>
    <row r="696" spans="1:9">
      <c r="A696" s="12">
        <f t="shared" si="1"/>
        <v>43368</v>
      </c>
      <c r="B696">
        <f>MONTH(DailyFXHistoricals[[#This Row],[Date]])</f>
        <v>9</v>
      </c>
      <c r="C696">
        <f>YEAR(DailyFXHistoricals[[#This Row],[Date]])</f>
        <v>2018</v>
      </c>
      <c r="D696" s="29">
        <v>112.89208000000001</v>
      </c>
      <c r="E696" s="12" t="s">
        <v>35</v>
      </c>
    </row>
    <row r="697" spans="1:9">
      <c r="A697" s="12">
        <f t="shared" si="1"/>
        <v>43369</v>
      </c>
      <c r="B697">
        <f>MONTH(DailyFXHistoricals[[#This Row],[Date]])</f>
        <v>9</v>
      </c>
      <c r="C697">
        <f>YEAR(DailyFXHistoricals[[#This Row],[Date]])</f>
        <v>2018</v>
      </c>
      <c r="D697" s="29">
        <v>112.88961</v>
      </c>
      <c r="E697" s="12" t="s">
        <v>35</v>
      </c>
    </row>
    <row r="698" spans="1:9">
      <c r="A698" s="12">
        <f t="shared" si="1"/>
        <v>43370</v>
      </c>
      <c r="B698">
        <f>MONTH(DailyFXHistoricals[[#This Row],[Date]])</f>
        <v>9</v>
      </c>
      <c r="C698">
        <f>YEAR(DailyFXHistoricals[[#This Row],[Date]])</f>
        <v>2018</v>
      </c>
      <c r="D698" s="29">
        <v>113.02149</v>
      </c>
      <c r="E698" s="12" t="s">
        <v>35</v>
      </c>
    </row>
    <row r="699" spans="1:9">
      <c r="A699" s="12">
        <f t="shared" si="1"/>
        <v>43371</v>
      </c>
      <c r="B699">
        <f>MONTH(DailyFXHistoricals[[#This Row],[Date]])</f>
        <v>9</v>
      </c>
      <c r="C699">
        <f>YEAR(DailyFXHistoricals[[#This Row],[Date]])</f>
        <v>2018</v>
      </c>
      <c r="D699" s="29">
        <v>113.523914</v>
      </c>
      <c r="E699" s="12" t="s">
        <v>35</v>
      </c>
    </row>
    <row r="700" spans="1:9">
      <c r="A700" s="12">
        <f t="shared" si="1"/>
        <v>43372</v>
      </c>
      <c r="B700">
        <f>MONTH(DailyFXHistoricals[[#This Row],[Date]])</f>
        <v>9</v>
      </c>
      <c r="C700">
        <f>YEAR(DailyFXHistoricals[[#This Row],[Date]])</f>
        <v>2018</v>
      </c>
      <c r="D700" s="29">
        <v>113.6935</v>
      </c>
      <c r="E700" s="12" t="s">
        <v>35</v>
      </c>
    </row>
    <row r="701" spans="1:9">
      <c r="A701" s="12">
        <f t="shared" si="1"/>
        <v>43373</v>
      </c>
      <c r="B701">
        <f>MONTH(DailyFXHistoricals[[#This Row],[Date]])</f>
        <v>9</v>
      </c>
      <c r="C701">
        <f>YEAR(DailyFXHistoricals[[#This Row],[Date]])</f>
        <v>2018</v>
      </c>
      <c r="D701" s="29">
        <v>113.701943</v>
      </c>
      <c r="E701" s="12" t="s">
        <v>35</v>
      </c>
    </row>
    <row r="702" spans="1:9">
      <c r="A702" s="12">
        <f t="shared" si="1"/>
        <v>43374</v>
      </c>
      <c r="B702">
        <f>MONTH(DailyFXHistoricals[[#This Row],[Date]])</f>
        <v>10</v>
      </c>
      <c r="C702">
        <f>YEAR(DailyFXHistoricals[[#This Row],[Date]])</f>
        <v>2018</v>
      </c>
      <c r="D702" s="29">
        <v>113.94670600000001</v>
      </c>
      <c r="E702" s="12" t="s">
        <v>35</v>
      </c>
    </row>
    <row r="703" spans="1:9">
      <c r="A703" s="12">
        <f t="shared" si="1"/>
        <v>43375</v>
      </c>
      <c r="B703">
        <f>MONTH(DailyFXHistoricals[[#This Row],[Date]])</f>
        <v>10</v>
      </c>
      <c r="C703">
        <f>YEAR(DailyFXHistoricals[[#This Row],[Date]])</f>
        <v>2018</v>
      </c>
      <c r="D703" s="29">
        <v>113.766142</v>
      </c>
      <c r="E703" s="12" t="s">
        <v>35</v>
      </c>
    </row>
    <row r="704" spans="1:9">
      <c r="A704" s="12">
        <f t="shared" si="1"/>
        <v>43376</v>
      </c>
      <c r="B704">
        <f>MONTH(DailyFXHistoricals[[#This Row],[Date]])</f>
        <v>10</v>
      </c>
      <c r="C704">
        <f>YEAR(DailyFXHistoricals[[#This Row],[Date]])</f>
        <v>2018</v>
      </c>
      <c r="D704" s="29">
        <v>114.007836</v>
      </c>
      <c r="E704" s="12" t="s">
        <v>35</v>
      </c>
    </row>
    <row r="705" spans="1:13">
      <c r="A705" s="12">
        <f t="shared" si="1"/>
        <v>43377</v>
      </c>
      <c r="B705">
        <f>MONTH(DailyFXHistoricals[[#This Row],[Date]])</f>
        <v>10</v>
      </c>
      <c r="C705">
        <f>YEAR(DailyFXHistoricals[[#This Row],[Date]])</f>
        <v>2018</v>
      </c>
      <c r="D705" s="29">
        <v>114.10787999999999</v>
      </c>
      <c r="E705" s="12" t="s">
        <v>35</v>
      </c>
    </row>
    <row r="706" spans="1:13">
      <c r="A706" s="12">
        <f t="shared" si="1"/>
        <v>43378</v>
      </c>
      <c r="B706">
        <f>MONTH(DailyFXHistoricals[[#This Row],[Date]])</f>
        <v>10</v>
      </c>
      <c r="C706">
        <f>YEAR(DailyFXHistoricals[[#This Row],[Date]])</f>
        <v>2018</v>
      </c>
      <c r="D706" s="29">
        <v>113.81993199999999</v>
      </c>
      <c r="E706" s="12" t="s">
        <v>35</v>
      </c>
    </row>
    <row r="707" spans="1:13">
      <c r="A707" s="12">
        <f t="shared" si="1"/>
        <v>43379</v>
      </c>
      <c r="B707">
        <f>MONTH(DailyFXHistoricals[[#This Row],[Date]])</f>
        <v>10</v>
      </c>
      <c r="C707">
        <f>YEAR(DailyFXHistoricals[[#This Row],[Date]])</f>
        <v>2018</v>
      </c>
      <c r="D707" s="29">
        <v>113.71299999999999</v>
      </c>
      <c r="E707" s="12" t="s">
        <v>35</v>
      </c>
    </row>
    <row r="708" spans="1:13">
      <c r="A708" s="12">
        <f t="shared" si="1"/>
        <v>43380</v>
      </c>
      <c r="B708">
        <f>MONTH(DailyFXHistoricals[[#This Row],[Date]])</f>
        <v>10</v>
      </c>
      <c r="C708">
        <f>YEAR(DailyFXHistoricals[[#This Row],[Date]])</f>
        <v>2018</v>
      </c>
      <c r="D708" s="29">
        <v>113.715226</v>
      </c>
      <c r="E708" s="12" t="s">
        <v>35</v>
      </c>
    </row>
    <row r="709" spans="1:13">
      <c r="A709" s="12">
        <f t="shared" si="1"/>
        <v>43381</v>
      </c>
      <c r="B709">
        <f>MONTH(DailyFXHistoricals[[#This Row],[Date]])</f>
        <v>10</v>
      </c>
      <c r="C709">
        <f>YEAR(DailyFXHistoricals[[#This Row],[Date]])</f>
        <v>2018</v>
      </c>
      <c r="D709" s="29">
        <v>113.400704</v>
      </c>
      <c r="E709" s="12" t="s">
        <v>35</v>
      </c>
    </row>
    <row r="710" spans="1:13">
      <c r="A710" s="12">
        <f t="shared" si="1"/>
        <v>43382</v>
      </c>
      <c r="B710">
        <f>MONTH(DailyFXHistoricals[[#This Row],[Date]])</f>
        <v>10</v>
      </c>
      <c r="C710">
        <f>YEAR(DailyFXHistoricals[[#This Row],[Date]])</f>
        <v>2018</v>
      </c>
      <c r="D710" s="29">
        <v>113.10294</v>
      </c>
      <c r="E710" s="12" t="s">
        <v>35</v>
      </c>
    </row>
    <row r="711" spans="1:13">
      <c r="A711" s="12">
        <v>43383</v>
      </c>
      <c r="B711">
        <f>MONTH(DailyFXHistoricals[[#This Row],[Date]])</f>
        <v>10</v>
      </c>
      <c r="C711">
        <f>YEAR(DailyFXHistoricals[[#This Row],[Date]])</f>
        <v>2018</v>
      </c>
      <c r="D711" s="29">
        <v>112.854606</v>
      </c>
      <c r="E711" s="12" t="s">
        <v>35</v>
      </c>
    </row>
    <row r="712" spans="1:13">
      <c r="A712" s="12">
        <v>43384</v>
      </c>
      <c r="B712">
        <f>MONTH(DailyFXHistoricals[[#This Row],[Date]])</f>
        <v>10</v>
      </c>
      <c r="C712">
        <f>YEAR(DailyFXHistoricals[[#This Row],[Date]])</f>
        <v>2018</v>
      </c>
      <c r="D712" s="29">
        <v>112.19375599999999</v>
      </c>
      <c r="E712" s="12" t="s">
        <v>35</v>
      </c>
    </row>
    <row r="713" spans="1:13">
      <c r="A713" s="12">
        <v>43385</v>
      </c>
      <c r="B713">
        <f>MONTH(DailyFXHistoricals[[#This Row],[Date]])</f>
        <v>10</v>
      </c>
      <c r="C713">
        <f>YEAR(DailyFXHistoricals[[#This Row],[Date]])</f>
        <v>2018</v>
      </c>
      <c r="D713" s="29">
        <v>112.22401600000001</v>
      </c>
      <c r="E713" s="12" t="s">
        <v>35</v>
      </c>
      <c r="L713" s="34"/>
    </row>
    <row r="714" spans="1:13">
      <c r="A714" s="12">
        <v>43386</v>
      </c>
      <c r="B714">
        <f>MONTH(DailyFXHistoricals[[#This Row],[Date]])</f>
        <v>10</v>
      </c>
      <c r="C714">
        <f>YEAR(DailyFXHistoricals[[#This Row],[Date]])</f>
        <v>2018</v>
      </c>
      <c r="D714" s="29">
        <v>112.20350000000001</v>
      </c>
      <c r="E714" s="12" t="s">
        <v>35</v>
      </c>
      <c r="L714" s="93"/>
    </row>
    <row r="715" spans="1:13">
      <c r="A715" s="12">
        <v>43387</v>
      </c>
      <c r="B715">
        <f>MONTH(DailyFXHistoricals[[#This Row],[Date]])</f>
        <v>10</v>
      </c>
      <c r="C715">
        <f>YEAR(DailyFXHistoricals[[#This Row],[Date]])</f>
        <v>2018</v>
      </c>
      <c r="D715" s="29">
        <v>112.19978</v>
      </c>
      <c r="E715" s="12" t="s">
        <v>35</v>
      </c>
      <c r="L715" s="34"/>
    </row>
    <row r="716" spans="1:13">
      <c r="A716" s="12">
        <v>43388</v>
      </c>
      <c r="B716">
        <f>MONTH(DailyFXHistoricals[[#This Row],[Date]])</f>
        <v>10</v>
      </c>
      <c r="C716">
        <f>YEAR(DailyFXHistoricals[[#This Row],[Date]])</f>
        <v>2018</v>
      </c>
      <c r="D716" s="29">
        <v>111.867036</v>
      </c>
      <c r="E716" s="12" t="s">
        <v>35</v>
      </c>
      <c r="L716" s="93"/>
    </row>
    <row r="717" spans="1:13">
      <c r="A717" s="12">
        <v>43389</v>
      </c>
      <c r="B717">
        <f>MONTH(DailyFXHistoricals[[#This Row],[Date]])</f>
        <v>10</v>
      </c>
      <c r="C717">
        <f>YEAR(DailyFXHistoricals[[#This Row],[Date]])</f>
        <v>2018</v>
      </c>
      <c r="D717" s="29">
        <v>112.12111400000001</v>
      </c>
      <c r="E717" s="12" t="s">
        <v>35</v>
      </c>
      <c r="L717" s="93"/>
    </row>
    <row r="718" spans="1:13">
      <c r="A718" s="12">
        <v>43390</v>
      </c>
      <c r="B718">
        <f>MONTH(DailyFXHistoricals[[#This Row],[Date]])</f>
        <v>10</v>
      </c>
      <c r="C718">
        <f>YEAR(DailyFXHistoricals[[#This Row],[Date]])</f>
        <v>2018</v>
      </c>
      <c r="D718" s="29">
        <v>112.34241900000001</v>
      </c>
      <c r="E718" s="12" t="s">
        <v>35</v>
      </c>
      <c r="L718" s="36"/>
    </row>
    <row r="719" spans="1:13">
      <c r="A719" s="12">
        <v>43391</v>
      </c>
      <c r="B719">
        <f>MONTH(DailyFXHistoricals[[#This Row],[Date]])</f>
        <v>10</v>
      </c>
      <c r="C719">
        <f>YEAR(DailyFXHistoricals[[#This Row],[Date]])</f>
        <v>2018</v>
      </c>
      <c r="D719" s="29">
        <v>112.40075</v>
      </c>
      <c r="E719" s="12" t="s">
        <v>35</v>
      </c>
      <c r="L719" s="94"/>
      <c r="M719" s="94"/>
    </row>
    <row r="720" spans="1:13">
      <c r="A720" s="12">
        <v>43392</v>
      </c>
      <c r="B720">
        <f>MONTH(DailyFXHistoricals[[#This Row],[Date]])</f>
        <v>10</v>
      </c>
      <c r="C720">
        <f>YEAR(DailyFXHistoricals[[#This Row],[Date]])</f>
        <v>2018</v>
      </c>
      <c r="D720" s="29">
        <v>112.454024</v>
      </c>
      <c r="E720" s="12" t="s">
        <v>35</v>
      </c>
      <c r="L720" s="94"/>
      <c r="M720" s="94"/>
    </row>
    <row r="721" spans="1:13">
      <c r="A721" s="12">
        <v>43393</v>
      </c>
      <c r="B721">
        <f>MONTH(DailyFXHistoricals[[#This Row],[Date]])</f>
        <v>10</v>
      </c>
      <c r="C721">
        <f>YEAR(DailyFXHistoricals[[#This Row],[Date]])</f>
        <v>2018</v>
      </c>
      <c r="D721" s="29">
        <v>112.53</v>
      </c>
      <c r="E721" s="12" t="s">
        <v>35</v>
      </c>
      <c r="L721" s="94"/>
      <c r="M721" s="94"/>
    </row>
    <row r="722" spans="1:13">
      <c r="A722" s="12">
        <v>43394</v>
      </c>
      <c r="B722">
        <f>MONTH(DailyFXHistoricals[[#This Row],[Date]])</f>
        <v>10</v>
      </c>
      <c r="C722">
        <f>YEAR(DailyFXHistoricals[[#This Row],[Date]])</f>
        <v>2018</v>
      </c>
      <c r="D722" s="29">
        <v>112.526752</v>
      </c>
      <c r="E722" s="12" t="s">
        <v>35</v>
      </c>
      <c r="L722" s="95"/>
      <c r="M722" s="94"/>
    </row>
    <row r="723" spans="1:13">
      <c r="A723" s="12">
        <v>43395</v>
      </c>
      <c r="B723">
        <f>MONTH(DailyFXHistoricals[[#This Row],[Date]])</f>
        <v>10</v>
      </c>
      <c r="C723">
        <f>YEAR(DailyFXHistoricals[[#This Row],[Date]])</f>
        <v>2018</v>
      </c>
      <c r="D723" s="29">
        <v>112.725346</v>
      </c>
      <c r="E723" s="12" t="s">
        <v>35</v>
      </c>
      <c r="L723" s="95"/>
      <c r="M723" s="94"/>
    </row>
    <row r="724" spans="1:13">
      <c r="A724" s="12">
        <v>43396</v>
      </c>
      <c r="B724">
        <f>MONTH(DailyFXHistoricals[[#This Row],[Date]])</f>
        <v>10</v>
      </c>
      <c r="C724">
        <f>YEAR(DailyFXHistoricals[[#This Row],[Date]])</f>
        <v>2018</v>
      </c>
      <c r="D724" s="29">
        <v>112.37666</v>
      </c>
      <c r="E724" s="12" t="s">
        <v>35</v>
      </c>
      <c r="L724" s="95"/>
      <c r="M724" s="94"/>
    </row>
    <row r="725" spans="1:13">
      <c r="A725" s="12">
        <v>43397</v>
      </c>
      <c r="B725">
        <f>MONTH(DailyFXHistoricals[[#This Row],[Date]])</f>
        <v>10</v>
      </c>
      <c r="C725">
        <f>YEAR(DailyFXHistoricals[[#This Row],[Date]])</f>
        <v>2018</v>
      </c>
      <c r="D725" s="29">
        <v>112.457707</v>
      </c>
      <c r="E725" s="12" t="s">
        <v>35</v>
      </c>
      <c r="L725" s="95"/>
      <c r="M725" s="94"/>
    </row>
    <row r="726" spans="1:13">
      <c r="A726" s="12">
        <v>43398</v>
      </c>
      <c r="B726">
        <f>MONTH(DailyFXHistoricals[[#This Row],[Date]])</f>
        <v>10</v>
      </c>
      <c r="C726">
        <f>YEAR(DailyFXHistoricals[[#This Row],[Date]])</f>
        <v>2018</v>
      </c>
      <c r="D726" s="29">
        <v>112.309732</v>
      </c>
      <c r="E726" s="12" t="s">
        <v>35</v>
      </c>
      <c r="L726" s="95"/>
      <c r="M726" s="94"/>
    </row>
    <row r="727" spans="1:13">
      <c r="A727" s="12">
        <v>43399</v>
      </c>
      <c r="B727">
        <f>MONTH(DailyFXHistoricals[[#This Row],[Date]])</f>
        <v>10</v>
      </c>
      <c r="C727">
        <f>YEAR(DailyFXHistoricals[[#This Row],[Date]])</f>
        <v>2018</v>
      </c>
      <c r="D727" s="29">
        <v>112.006438</v>
      </c>
      <c r="E727" s="12" t="s">
        <v>35</v>
      </c>
      <c r="L727" s="95"/>
      <c r="M727" s="94"/>
    </row>
    <row r="728" spans="1:13">
      <c r="A728" s="12">
        <v>43400</v>
      </c>
      <c r="B728">
        <f>MONTH(DailyFXHistoricals[[#This Row],[Date]])</f>
        <v>10</v>
      </c>
      <c r="C728">
        <f>YEAR(DailyFXHistoricals[[#This Row],[Date]])</f>
        <v>2018</v>
      </c>
      <c r="D728" s="29">
        <v>111.89149999999999</v>
      </c>
      <c r="E728" s="12" t="s">
        <v>35</v>
      </c>
      <c r="L728" s="95"/>
      <c r="M728" s="94"/>
    </row>
    <row r="729" spans="1:13">
      <c r="A729" s="12">
        <v>43401</v>
      </c>
      <c r="B729">
        <f>MONTH(DailyFXHistoricals[[#This Row],[Date]])</f>
        <v>10</v>
      </c>
      <c r="C729">
        <f>YEAR(DailyFXHistoricals[[#This Row],[Date]])</f>
        <v>2018</v>
      </c>
      <c r="D729" s="29">
        <v>111.891436</v>
      </c>
      <c r="E729" s="12" t="s">
        <v>35</v>
      </c>
      <c r="L729" s="95"/>
      <c r="M729" s="94"/>
    </row>
    <row r="730" spans="1:13">
      <c r="A730" s="12">
        <v>43402</v>
      </c>
      <c r="B730">
        <f>MONTH(DailyFXHistoricals[[#This Row],[Date]])</f>
        <v>10</v>
      </c>
      <c r="C730">
        <f>YEAR(DailyFXHistoricals[[#This Row],[Date]])</f>
        <v>2018</v>
      </c>
      <c r="D730" s="29">
        <v>112.194232</v>
      </c>
      <c r="E730" s="12" t="s">
        <v>35</v>
      </c>
      <c r="L730" s="95"/>
      <c r="M730" s="94"/>
    </row>
    <row r="731" spans="1:13">
      <c r="A731" s="12">
        <v>43403</v>
      </c>
      <c r="B731">
        <f>MONTH(DailyFXHistoricals[[#This Row],[Date]])</f>
        <v>10</v>
      </c>
      <c r="C731">
        <f>YEAR(DailyFXHistoricals[[#This Row],[Date]])</f>
        <v>2018</v>
      </c>
      <c r="D731" s="29">
        <v>112.80791000000001</v>
      </c>
      <c r="E731" s="12" t="s">
        <v>35</v>
      </c>
      <c r="L731" s="95"/>
      <c r="M731" s="94"/>
    </row>
    <row r="732" spans="1:13">
      <c r="A732" s="12">
        <v>43404</v>
      </c>
      <c r="B732">
        <f>MONTH(DailyFXHistoricals[[#This Row],[Date]])</f>
        <v>10</v>
      </c>
      <c r="C732">
        <f>YEAR(DailyFXHistoricals[[#This Row],[Date]])</f>
        <v>2018</v>
      </c>
      <c r="D732" s="29">
        <v>113.10521799999999</v>
      </c>
      <c r="E732" s="12" t="s">
        <v>35</v>
      </c>
      <c r="L732" s="95"/>
      <c r="M732" s="94"/>
    </row>
    <row r="733" spans="1:13">
      <c r="A733" s="12">
        <v>43405</v>
      </c>
      <c r="B733">
        <f>MONTH(DailyFXHistoricals[[#This Row],[Date]])</f>
        <v>11</v>
      </c>
      <c r="C733">
        <f>YEAR(DailyFXHistoricals[[#This Row],[Date]])</f>
        <v>2018</v>
      </c>
      <c r="D733" s="29">
        <v>112.79010700000001</v>
      </c>
      <c r="E733" s="12" t="s">
        <v>35</v>
      </c>
      <c r="L733" s="95"/>
      <c r="M733" s="94"/>
    </row>
    <row r="734" spans="1:13">
      <c r="A734" s="12">
        <v>43406</v>
      </c>
      <c r="B734">
        <f>MONTH(DailyFXHistoricals[[#This Row],[Date]])</f>
        <v>11</v>
      </c>
      <c r="C734">
        <f>YEAR(DailyFXHistoricals[[#This Row],[Date]])</f>
        <v>2018</v>
      </c>
      <c r="D734" s="29">
        <v>112.984095</v>
      </c>
      <c r="E734" s="12" t="s">
        <v>35</v>
      </c>
      <c r="L734" s="95"/>
      <c r="M734" s="94"/>
    </row>
    <row r="735" spans="1:13">
      <c r="A735" s="12">
        <v>43407</v>
      </c>
      <c r="B735">
        <f>MONTH(DailyFXHistoricals[[#This Row],[Date]])</f>
        <v>11</v>
      </c>
      <c r="C735">
        <f>YEAR(DailyFXHistoricals[[#This Row],[Date]])</f>
        <v>2018</v>
      </c>
      <c r="D735" s="29">
        <v>113.203</v>
      </c>
      <c r="E735" s="12" t="s">
        <v>35</v>
      </c>
      <c r="L735" s="95"/>
      <c r="M735" s="94"/>
    </row>
    <row r="736" spans="1:13">
      <c r="A736" s="12">
        <v>43408</v>
      </c>
      <c r="B736">
        <f>MONTH(DailyFXHistoricals[[#This Row],[Date]])</f>
        <v>11</v>
      </c>
      <c r="C736">
        <f>YEAR(DailyFXHistoricals[[#This Row],[Date]])</f>
        <v>2018</v>
      </c>
      <c r="D736" s="29">
        <v>113.20108</v>
      </c>
      <c r="E736" s="12" t="s">
        <v>35</v>
      </c>
      <c r="L736" s="95"/>
      <c r="M736" s="94"/>
    </row>
    <row r="737" spans="1:13">
      <c r="A737" s="12">
        <v>43409</v>
      </c>
      <c r="B737">
        <f>MONTH(DailyFXHistoricals[[#This Row],[Date]])</f>
        <v>11</v>
      </c>
      <c r="C737">
        <f>YEAR(DailyFXHistoricals[[#This Row],[Date]])</f>
        <v>2018</v>
      </c>
      <c r="D737" s="29">
        <v>113.213104</v>
      </c>
      <c r="E737" s="12" t="s">
        <v>35</v>
      </c>
      <c r="L737" s="95"/>
      <c r="M737" s="94"/>
    </row>
    <row r="738" spans="1:13">
      <c r="A738" s="12">
        <v>43410</v>
      </c>
      <c r="B738">
        <f>MONTH(DailyFXHistoricals[[#This Row],[Date]])</f>
        <v>11</v>
      </c>
      <c r="C738">
        <f>YEAR(DailyFXHistoricals[[#This Row],[Date]])</f>
        <v>2018</v>
      </c>
      <c r="D738" s="29">
        <v>113.318133</v>
      </c>
      <c r="E738" s="12" t="s">
        <v>35</v>
      </c>
      <c r="L738" s="95"/>
      <c r="M738" s="94"/>
    </row>
    <row r="739" spans="1:13">
      <c r="A739" s="12">
        <v>43411</v>
      </c>
      <c r="B739">
        <f>MONTH(DailyFXHistoricals[[#This Row],[Date]])</f>
        <v>11</v>
      </c>
      <c r="C739">
        <f>YEAR(DailyFXHistoricals[[#This Row],[Date]])</f>
        <v>2018</v>
      </c>
      <c r="D739" s="29">
        <v>113.30270400000001</v>
      </c>
      <c r="E739" s="12" t="s">
        <v>35</v>
      </c>
      <c r="L739" s="95"/>
      <c r="M739" s="94"/>
    </row>
    <row r="740" spans="1:13">
      <c r="A740" s="12">
        <v>43412</v>
      </c>
      <c r="B740">
        <f>MONTH(DailyFXHistoricals[[#This Row],[Date]])</f>
        <v>11</v>
      </c>
      <c r="C740">
        <f>YEAR(DailyFXHistoricals[[#This Row],[Date]])</f>
        <v>2018</v>
      </c>
      <c r="D740" s="29">
        <v>113.76526800000001</v>
      </c>
      <c r="E740" s="12" t="s">
        <v>35</v>
      </c>
      <c r="L740" s="95"/>
      <c r="M740" s="94"/>
    </row>
    <row r="741" spans="1:13">
      <c r="A741" s="12">
        <v>43413</v>
      </c>
      <c r="B741">
        <f>MONTH(DailyFXHistoricals[[#This Row],[Date]])</f>
        <v>11</v>
      </c>
      <c r="C741">
        <f>YEAR(DailyFXHistoricals[[#This Row],[Date]])</f>
        <v>2018</v>
      </c>
      <c r="D741" s="29">
        <v>113.847334</v>
      </c>
      <c r="E741" s="12" t="s">
        <v>35</v>
      </c>
      <c r="L741" s="95"/>
      <c r="M741" s="94"/>
    </row>
    <row r="742" spans="1:13">
      <c r="A742" s="12">
        <v>43414</v>
      </c>
      <c r="B742">
        <f>MONTH(DailyFXHistoricals[[#This Row],[Date]])</f>
        <v>11</v>
      </c>
      <c r="C742">
        <f>YEAR(DailyFXHistoricals[[#This Row],[Date]])</f>
        <v>2018</v>
      </c>
      <c r="D742" s="29">
        <v>113.80800000000001</v>
      </c>
      <c r="E742" s="12" t="s">
        <v>35</v>
      </c>
      <c r="L742" s="95"/>
      <c r="M742" s="94"/>
    </row>
    <row r="743" spans="1:13">
      <c r="A743" s="12">
        <v>43415</v>
      </c>
      <c r="B743">
        <f>MONTH(DailyFXHistoricals[[#This Row],[Date]])</f>
        <v>11</v>
      </c>
      <c r="C743">
        <f>YEAR(DailyFXHistoricals[[#This Row],[Date]])</f>
        <v>2018</v>
      </c>
      <c r="D743" s="29">
        <v>113.811632</v>
      </c>
      <c r="E743" s="12" t="s">
        <v>35</v>
      </c>
      <c r="L743" s="95"/>
      <c r="M743" s="94"/>
    </row>
    <row r="744" spans="1:13">
      <c r="A744" s="12">
        <f>A743+1</f>
        <v>43416</v>
      </c>
      <c r="B744">
        <f>MONTH(DailyFXHistoricals[[#This Row],[Date]])</f>
        <v>11</v>
      </c>
      <c r="C744">
        <f>YEAR(DailyFXHistoricals[[#This Row],[Date]])</f>
        <v>2018</v>
      </c>
      <c r="D744" s="29">
        <v>113.90104599999999</v>
      </c>
      <c r="E744" s="12" t="s">
        <v>35</v>
      </c>
      <c r="L744" s="95"/>
      <c r="M744" s="94"/>
    </row>
    <row r="745" spans="1:13">
      <c r="A745" s="12">
        <f t="shared" ref="A745:A793" si="2">A744+1</f>
        <v>43417</v>
      </c>
      <c r="B745">
        <f>MONTH(DailyFXHistoricals[[#This Row],[Date]])</f>
        <v>11</v>
      </c>
      <c r="C745">
        <f>YEAR(DailyFXHistoricals[[#This Row],[Date]])</f>
        <v>2018</v>
      </c>
      <c r="D745" s="29">
        <v>113.91291</v>
      </c>
      <c r="E745" s="12" t="s">
        <v>35</v>
      </c>
      <c r="L745" s="95"/>
      <c r="M745" s="94"/>
    </row>
    <row r="746" spans="1:13">
      <c r="A746" s="12">
        <f t="shared" si="2"/>
        <v>43418</v>
      </c>
      <c r="B746">
        <f>MONTH(DailyFXHistoricals[[#This Row],[Date]])</f>
        <v>11</v>
      </c>
      <c r="C746">
        <f>YEAR(DailyFXHistoricals[[#This Row],[Date]])</f>
        <v>2018</v>
      </c>
      <c r="D746" s="29">
        <v>113.801849</v>
      </c>
      <c r="E746" s="12" t="s">
        <v>35</v>
      </c>
      <c r="L746" s="95"/>
      <c r="M746" s="94"/>
    </row>
    <row r="747" spans="1:13">
      <c r="A747" s="12">
        <f t="shared" si="2"/>
        <v>43419</v>
      </c>
      <c r="B747">
        <f>MONTH(DailyFXHistoricals[[#This Row],[Date]])</f>
        <v>11</v>
      </c>
      <c r="C747">
        <f>YEAR(DailyFXHistoricals[[#This Row],[Date]])</f>
        <v>2018</v>
      </c>
      <c r="D747" s="29">
        <v>113.474126</v>
      </c>
      <c r="E747" s="12" t="s">
        <v>35</v>
      </c>
      <c r="L747" s="95"/>
      <c r="M747" s="94"/>
    </row>
    <row r="748" spans="1:13">
      <c r="A748" s="12">
        <f t="shared" si="2"/>
        <v>43420</v>
      </c>
      <c r="B748">
        <f>MONTH(DailyFXHistoricals[[#This Row],[Date]])</f>
        <v>11</v>
      </c>
      <c r="C748">
        <f>YEAR(DailyFXHistoricals[[#This Row],[Date]])</f>
        <v>2018</v>
      </c>
      <c r="D748" s="29">
        <v>113.120014</v>
      </c>
      <c r="E748" s="12" t="s">
        <v>35</v>
      </c>
      <c r="L748" s="95"/>
      <c r="M748" s="94"/>
    </row>
    <row r="749" spans="1:13">
      <c r="A749" s="12">
        <f t="shared" si="2"/>
        <v>43421</v>
      </c>
      <c r="B749">
        <f>MONTH(DailyFXHistoricals[[#This Row],[Date]])</f>
        <v>11</v>
      </c>
      <c r="C749">
        <f>YEAR(DailyFXHistoricals[[#This Row],[Date]])</f>
        <v>2018</v>
      </c>
      <c r="D749" s="29">
        <v>112.81699999999999</v>
      </c>
      <c r="E749" s="12" t="s">
        <v>35</v>
      </c>
      <c r="L749" s="95"/>
      <c r="M749" s="94"/>
    </row>
    <row r="750" spans="1:13">
      <c r="A750" s="12">
        <f t="shared" si="2"/>
        <v>43422</v>
      </c>
      <c r="B750">
        <f>MONTH(DailyFXHistoricals[[#This Row],[Date]])</f>
        <v>11</v>
      </c>
      <c r="C750">
        <f>YEAR(DailyFXHistoricals[[#This Row],[Date]])</f>
        <v>2018</v>
      </c>
      <c r="D750" s="29">
        <v>112.812504</v>
      </c>
      <c r="E750" s="12" t="s">
        <v>35</v>
      </c>
      <c r="L750" s="95"/>
      <c r="M750" s="94"/>
    </row>
    <row r="751" spans="1:13">
      <c r="A751" s="12">
        <f t="shared" si="2"/>
        <v>43423</v>
      </c>
      <c r="B751">
        <f>MONTH(DailyFXHistoricals[[#This Row],[Date]])</f>
        <v>11</v>
      </c>
      <c r="C751">
        <f>YEAR(DailyFXHistoricals[[#This Row],[Date]])</f>
        <v>2018</v>
      </c>
      <c r="D751" s="29">
        <v>112.663382</v>
      </c>
      <c r="E751" s="12" t="s">
        <v>35</v>
      </c>
      <c r="L751" s="95"/>
      <c r="M751" s="94"/>
    </row>
    <row r="752" spans="1:13">
      <c r="A752" s="12">
        <f t="shared" si="2"/>
        <v>43424</v>
      </c>
      <c r="B752">
        <f>MONTH(DailyFXHistoricals[[#This Row],[Date]])</f>
        <v>11</v>
      </c>
      <c r="C752">
        <f>YEAR(DailyFXHistoricals[[#This Row],[Date]])</f>
        <v>2018</v>
      </c>
      <c r="D752" s="29">
        <v>112.563464</v>
      </c>
      <c r="E752" s="12" t="s">
        <v>35</v>
      </c>
      <c r="L752" s="95"/>
      <c r="M752" s="94"/>
    </row>
    <row r="753" spans="1:13">
      <c r="A753" s="12">
        <f t="shared" si="2"/>
        <v>43425</v>
      </c>
      <c r="B753">
        <f>MONTH(DailyFXHistoricals[[#This Row],[Date]])</f>
        <v>11</v>
      </c>
      <c r="C753">
        <f>YEAR(DailyFXHistoricals[[#This Row],[Date]])</f>
        <v>2018</v>
      </c>
      <c r="D753" s="29">
        <v>112.96533700000001</v>
      </c>
      <c r="E753" s="12" t="s">
        <v>35</v>
      </c>
      <c r="L753" s="95"/>
      <c r="M753" s="94"/>
    </row>
    <row r="754" spans="1:13">
      <c r="A754" s="12">
        <f t="shared" si="2"/>
        <v>43426</v>
      </c>
      <c r="B754">
        <f>MONTH(DailyFXHistoricals[[#This Row],[Date]])</f>
        <v>11</v>
      </c>
      <c r="C754">
        <f>YEAR(DailyFXHistoricals[[#This Row],[Date]])</f>
        <v>2018</v>
      </c>
      <c r="D754" s="29">
        <v>112.978432</v>
      </c>
      <c r="E754" s="12" t="s">
        <v>35</v>
      </c>
      <c r="L754" s="95"/>
      <c r="M754" s="94"/>
    </row>
    <row r="755" spans="1:13">
      <c r="A755" s="12">
        <f t="shared" si="2"/>
        <v>43427</v>
      </c>
      <c r="B755">
        <f>MONTH(DailyFXHistoricals[[#This Row],[Date]])</f>
        <v>11</v>
      </c>
      <c r="C755">
        <f>YEAR(DailyFXHistoricals[[#This Row],[Date]])</f>
        <v>2018</v>
      </c>
      <c r="D755" s="29">
        <v>112.87535800000001</v>
      </c>
      <c r="E755" s="12" t="s">
        <v>35</v>
      </c>
      <c r="L755" s="34"/>
    </row>
    <row r="756" spans="1:13">
      <c r="A756" s="12">
        <f t="shared" si="2"/>
        <v>43428</v>
      </c>
      <c r="B756">
        <f>MONTH(DailyFXHistoricals[[#This Row],[Date]])</f>
        <v>11</v>
      </c>
      <c r="C756">
        <f>YEAR(DailyFXHistoricals[[#This Row],[Date]])</f>
        <v>2018</v>
      </c>
      <c r="D756" s="29">
        <v>112.95350000000001</v>
      </c>
      <c r="E756" s="12" t="s">
        <v>35</v>
      </c>
      <c r="L756" s="95"/>
      <c r="M756" s="94"/>
    </row>
    <row r="757" spans="1:13">
      <c r="A757" s="12">
        <f t="shared" si="2"/>
        <v>43429</v>
      </c>
      <c r="B757">
        <f>MONTH(DailyFXHistoricals[[#This Row],[Date]])</f>
        <v>11</v>
      </c>
      <c r="C757">
        <f>YEAR(DailyFXHistoricals[[#This Row],[Date]])</f>
        <v>2018</v>
      </c>
      <c r="D757" s="29">
        <v>112.95031</v>
      </c>
      <c r="E757" s="12" t="s">
        <v>35</v>
      </c>
      <c r="L757" s="93"/>
    </row>
    <row r="758" spans="1:13">
      <c r="A758" s="12">
        <f t="shared" si="2"/>
        <v>43430</v>
      </c>
      <c r="B758">
        <f>MONTH(DailyFXHistoricals[[#This Row],[Date]])</f>
        <v>11</v>
      </c>
      <c r="C758">
        <f>YEAR(DailyFXHistoricals[[#This Row],[Date]])</f>
        <v>2018</v>
      </c>
      <c r="D758" s="29">
        <v>113.34105099999999</v>
      </c>
      <c r="E758" s="12" t="s">
        <v>35</v>
      </c>
      <c r="L758" s="34"/>
    </row>
    <row r="759" spans="1:13">
      <c r="A759" s="12">
        <f t="shared" si="2"/>
        <v>43431</v>
      </c>
      <c r="B759">
        <f>MONTH(DailyFXHistoricals[[#This Row],[Date]])</f>
        <v>11</v>
      </c>
      <c r="C759">
        <f>YEAR(DailyFXHistoricals[[#This Row],[Date]])</f>
        <v>2018</v>
      </c>
      <c r="D759" s="29">
        <v>113.62578000000001</v>
      </c>
      <c r="E759" s="12" t="s">
        <v>35</v>
      </c>
      <c r="L759" s="96"/>
    </row>
    <row r="760" spans="1:13">
      <c r="A760" s="12">
        <f t="shared" si="2"/>
        <v>43432</v>
      </c>
      <c r="B760">
        <f>MONTH(DailyFXHistoricals[[#This Row],[Date]])</f>
        <v>11</v>
      </c>
      <c r="C760">
        <f>YEAR(DailyFXHistoricals[[#This Row],[Date]])</f>
        <v>2018</v>
      </c>
      <c r="D760" s="29">
        <v>113.767546</v>
      </c>
      <c r="E760" s="12" t="s">
        <v>35</v>
      </c>
      <c r="L760" s="34"/>
    </row>
    <row r="761" spans="1:13">
      <c r="A761" s="12">
        <f t="shared" si="2"/>
        <v>43433</v>
      </c>
      <c r="B761">
        <f>MONTH(DailyFXHistoricals[[#This Row],[Date]])</f>
        <v>11</v>
      </c>
      <c r="C761">
        <f>YEAR(DailyFXHistoricals[[#This Row],[Date]])</f>
        <v>2018</v>
      </c>
      <c r="D761" s="29">
        <v>113.37802600000001</v>
      </c>
      <c r="E761" s="12" t="s">
        <v>35</v>
      </c>
      <c r="L761" s="96"/>
    </row>
    <row r="762" spans="1:13">
      <c r="A762" s="12">
        <f t="shared" si="2"/>
        <v>43434</v>
      </c>
      <c r="B762">
        <f>MONTH(DailyFXHistoricals[[#This Row],[Date]])</f>
        <v>11</v>
      </c>
      <c r="C762">
        <f>YEAR(DailyFXHistoricals[[#This Row],[Date]])</f>
        <v>2018</v>
      </c>
      <c r="D762" s="29">
        <v>113.486552</v>
      </c>
      <c r="E762" s="12" t="s">
        <v>35</v>
      </c>
      <c r="L762" s="34"/>
    </row>
    <row r="763" spans="1:13">
      <c r="A763" s="12">
        <f t="shared" si="2"/>
        <v>43435</v>
      </c>
      <c r="B763">
        <f>MONTH(DailyFXHistoricals[[#This Row],[Date]])</f>
        <v>12</v>
      </c>
      <c r="C763">
        <f>YEAR(DailyFXHistoricals[[#This Row],[Date]])</f>
        <v>2018</v>
      </c>
      <c r="D763" s="29">
        <v>113.47499999999999</v>
      </c>
      <c r="E763" s="12" t="s">
        <v>35</v>
      </c>
      <c r="L763" s="93"/>
    </row>
    <row r="764" spans="1:13">
      <c r="A764" s="12">
        <f t="shared" si="2"/>
        <v>43436</v>
      </c>
      <c r="B764">
        <f>MONTH(DailyFXHistoricals[[#This Row],[Date]])</f>
        <v>12</v>
      </c>
      <c r="C764">
        <f>YEAR(DailyFXHistoricals[[#This Row],[Date]])</f>
        <v>2018</v>
      </c>
      <c r="D764" s="29">
        <v>113.494962</v>
      </c>
      <c r="E764" s="12" t="s">
        <v>35</v>
      </c>
      <c r="L764" s="34"/>
    </row>
    <row r="765" spans="1:13">
      <c r="A765" s="12">
        <f t="shared" si="2"/>
        <v>43437</v>
      </c>
      <c r="B765">
        <f>MONTH(DailyFXHistoricals[[#This Row],[Date]])</f>
        <v>12</v>
      </c>
      <c r="C765">
        <f>YEAR(DailyFXHistoricals[[#This Row],[Date]])</f>
        <v>2018</v>
      </c>
      <c r="D765" s="29">
        <v>113.564576</v>
      </c>
      <c r="E765" s="12" t="s">
        <v>35</v>
      </c>
      <c r="L765" s="93"/>
    </row>
    <row r="766" spans="1:13">
      <c r="A766" s="12">
        <f t="shared" si="2"/>
        <v>43438</v>
      </c>
      <c r="B766">
        <f>MONTH(DailyFXHistoricals[[#This Row],[Date]])</f>
        <v>12</v>
      </c>
      <c r="C766">
        <f>YEAR(DailyFXHistoricals[[#This Row],[Date]])</f>
        <v>2018</v>
      </c>
      <c r="D766" s="29">
        <v>112.967854</v>
      </c>
      <c r="E766" s="12" t="s">
        <v>35</v>
      </c>
      <c r="L766" s="34"/>
    </row>
    <row r="767" spans="1:13">
      <c r="A767" s="12">
        <f t="shared" si="2"/>
        <v>43439</v>
      </c>
      <c r="B767">
        <f>MONTH(DailyFXHistoricals[[#This Row],[Date]])</f>
        <v>12</v>
      </c>
      <c r="C767">
        <f>YEAR(DailyFXHistoricals[[#This Row],[Date]])</f>
        <v>2018</v>
      </c>
      <c r="D767" s="29">
        <v>113.05184300000001</v>
      </c>
      <c r="E767" s="12" t="s">
        <v>35</v>
      </c>
      <c r="L767" s="93"/>
    </row>
    <row r="768" spans="1:13">
      <c r="A768" s="12">
        <f t="shared" si="2"/>
        <v>43440</v>
      </c>
      <c r="B768">
        <f>MONTH(DailyFXHistoricals[[#This Row],[Date]])</f>
        <v>12</v>
      </c>
      <c r="C768">
        <f>YEAR(DailyFXHistoricals[[#This Row],[Date]])</f>
        <v>2018</v>
      </c>
      <c r="D768" s="29">
        <v>112.703256</v>
      </c>
      <c r="E768" s="12" t="s">
        <v>35</v>
      </c>
      <c r="L768" s="34"/>
    </row>
    <row r="769" spans="1:12">
      <c r="A769" s="12">
        <f t="shared" si="2"/>
        <v>43441</v>
      </c>
      <c r="B769">
        <f>MONTH(DailyFXHistoricals[[#This Row],[Date]])</f>
        <v>12</v>
      </c>
      <c r="C769">
        <f>YEAR(DailyFXHistoricals[[#This Row],[Date]])</f>
        <v>2018</v>
      </c>
      <c r="D769" s="29">
        <v>112.75933999999999</v>
      </c>
      <c r="E769" s="12" t="s">
        <v>35</v>
      </c>
      <c r="L769" s="93"/>
    </row>
    <row r="770" spans="1:12">
      <c r="A770" s="12">
        <f t="shared" si="2"/>
        <v>43442</v>
      </c>
      <c r="B770">
        <f>MONTH(DailyFXHistoricals[[#This Row],[Date]])</f>
        <v>12</v>
      </c>
      <c r="C770">
        <f>YEAR(DailyFXHistoricals[[#This Row],[Date]])</f>
        <v>2018</v>
      </c>
      <c r="D770" s="29">
        <v>112.733</v>
      </c>
      <c r="E770" s="12" t="s">
        <v>35</v>
      </c>
      <c r="L770" s="34"/>
    </row>
    <row r="771" spans="1:12">
      <c r="A771" s="12">
        <f t="shared" si="2"/>
        <v>43443</v>
      </c>
      <c r="B771">
        <f>MONTH(DailyFXHistoricals[[#This Row],[Date]])</f>
        <v>12</v>
      </c>
      <c r="C771">
        <f>YEAR(DailyFXHistoricals[[#This Row],[Date]])</f>
        <v>2018</v>
      </c>
      <c r="D771" s="29">
        <v>112.71948</v>
      </c>
      <c r="E771" s="12" t="s">
        <v>35</v>
      </c>
      <c r="L771" s="93"/>
    </row>
    <row r="772" spans="1:12">
      <c r="A772" s="12">
        <f t="shared" si="2"/>
        <v>43444</v>
      </c>
      <c r="B772">
        <f>MONTH(DailyFXHistoricals[[#This Row],[Date]])</f>
        <v>12</v>
      </c>
      <c r="C772">
        <f>YEAR(DailyFXHistoricals[[#This Row],[Date]])</f>
        <v>2018</v>
      </c>
      <c r="D772" s="29">
        <v>112.789568</v>
      </c>
      <c r="E772" s="12" t="s">
        <v>35</v>
      </c>
      <c r="L772" s="98"/>
    </row>
    <row r="773" spans="1:12">
      <c r="A773" s="12">
        <f t="shared" si="2"/>
        <v>43445</v>
      </c>
      <c r="B773">
        <f>MONTH(DailyFXHistoricals[[#This Row],[Date]])</f>
        <v>12</v>
      </c>
      <c r="C773">
        <f>YEAR(DailyFXHistoricals[[#This Row],[Date]])</f>
        <v>2018</v>
      </c>
      <c r="D773" s="29">
        <v>113.20954</v>
      </c>
      <c r="E773" s="12" t="s">
        <v>35</v>
      </c>
      <c r="L773" s="98"/>
    </row>
    <row r="774" spans="1:12">
      <c r="A774" s="12">
        <f t="shared" si="2"/>
        <v>43446</v>
      </c>
      <c r="B774">
        <f>MONTH(DailyFXHistoricals[[#This Row],[Date]])</f>
        <v>12</v>
      </c>
      <c r="C774">
        <f>YEAR(DailyFXHistoricals[[#This Row],[Date]])</f>
        <v>2018</v>
      </c>
      <c r="D774" s="29">
        <v>113.36421199999999</v>
      </c>
      <c r="E774" s="12" t="s">
        <v>35</v>
      </c>
      <c r="L774" s="99"/>
    </row>
    <row r="775" spans="1:12">
      <c r="A775" s="12">
        <f t="shared" si="2"/>
        <v>43447</v>
      </c>
      <c r="B775">
        <f>MONTH(DailyFXHistoricals[[#This Row],[Date]])</f>
        <v>12</v>
      </c>
      <c r="C775">
        <f>YEAR(DailyFXHistoricals[[#This Row],[Date]])</f>
        <v>2018</v>
      </c>
      <c r="D775" s="29">
        <v>113.50758399999999</v>
      </c>
      <c r="E775" s="12" t="s">
        <v>35</v>
      </c>
      <c r="L775" s="97"/>
    </row>
    <row r="776" spans="1:12">
      <c r="A776" s="12">
        <f t="shared" si="2"/>
        <v>43448</v>
      </c>
      <c r="B776">
        <f>MONTH(DailyFXHistoricals[[#This Row],[Date]])</f>
        <v>12</v>
      </c>
      <c r="C776">
        <f>YEAR(DailyFXHistoricals[[#This Row],[Date]])</f>
        <v>2018</v>
      </c>
      <c r="D776" s="29">
        <v>113.481066</v>
      </c>
      <c r="E776" s="12" t="s">
        <v>35</v>
      </c>
      <c r="L776" s="98"/>
    </row>
    <row r="777" spans="1:12">
      <c r="A777" s="12">
        <f t="shared" si="2"/>
        <v>43449</v>
      </c>
      <c r="B777">
        <f>MONTH(DailyFXHistoricals[[#This Row],[Date]])</f>
        <v>12</v>
      </c>
      <c r="C777">
        <f>YEAR(DailyFXHistoricals[[#This Row],[Date]])</f>
        <v>2018</v>
      </c>
      <c r="D777" s="29">
        <v>113.381</v>
      </c>
      <c r="E777" s="12" t="s">
        <v>35</v>
      </c>
      <c r="L777" s="34"/>
    </row>
    <row r="778" spans="1:12">
      <c r="A778" s="12">
        <f t="shared" si="2"/>
        <v>43450</v>
      </c>
      <c r="B778">
        <f>MONTH(DailyFXHistoricals[[#This Row],[Date]])</f>
        <v>12</v>
      </c>
      <c r="C778">
        <f>YEAR(DailyFXHistoricals[[#This Row],[Date]])</f>
        <v>2018</v>
      </c>
      <c r="D778" s="29">
        <v>113.379006</v>
      </c>
      <c r="E778" s="12" t="s">
        <v>35</v>
      </c>
      <c r="L778" s="93"/>
    </row>
    <row r="779" spans="1:12">
      <c r="A779" s="12">
        <f t="shared" si="2"/>
        <v>43451</v>
      </c>
      <c r="B779">
        <f>MONTH(DailyFXHistoricals[[#This Row],[Date]])</f>
        <v>12</v>
      </c>
      <c r="C779">
        <f>YEAR(DailyFXHistoricals[[#This Row],[Date]])</f>
        <v>2018</v>
      </c>
      <c r="D779" s="29">
        <v>113.16909800000001</v>
      </c>
      <c r="E779" s="12" t="s">
        <v>35</v>
      </c>
      <c r="L779" s="34"/>
    </row>
    <row r="780" spans="1:12">
      <c r="A780" s="12">
        <f t="shared" si="2"/>
        <v>43452</v>
      </c>
      <c r="B780">
        <f>MONTH(DailyFXHistoricals[[#This Row],[Date]])</f>
        <v>12</v>
      </c>
      <c r="C780">
        <f>YEAR(DailyFXHistoricals[[#This Row],[Date]])</f>
        <v>2018</v>
      </c>
      <c r="D780" s="29">
        <v>112.524772</v>
      </c>
      <c r="E780" s="12" t="s">
        <v>35</v>
      </c>
      <c r="L780" s="100"/>
    </row>
    <row r="781" spans="1:12">
      <c r="A781" s="12">
        <f t="shared" si="2"/>
        <v>43453</v>
      </c>
      <c r="B781">
        <f>MONTH(DailyFXHistoricals[[#This Row],[Date]])</f>
        <v>12</v>
      </c>
      <c r="C781">
        <f>YEAR(DailyFXHistoricals[[#This Row],[Date]])</f>
        <v>2018</v>
      </c>
      <c r="D781" s="29">
        <v>112.349306</v>
      </c>
      <c r="E781" s="12" t="s">
        <v>35</v>
      </c>
    </row>
    <row r="782" spans="1:12">
      <c r="A782" s="12">
        <f t="shared" si="2"/>
        <v>43454</v>
      </c>
      <c r="B782">
        <f>MONTH(DailyFXHistoricals[[#This Row],[Date]])</f>
        <v>12</v>
      </c>
      <c r="C782">
        <f>YEAR(DailyFXHistoricals[[#This Row],[Date]])</f>
        <v>2018</v>
      </c>
      <c r="D782" s="29">
        <v>111.733148</v>
      </c>
      <c r="E782" s="12" t="s">
        <v>35</v>
      </c>
    </row>
    <row r="783" spans="1:12">
      <c r="A783" s="12">
        <f t="shared" si="2"/>
        <v>43455</v>
      </c>
      <c r="B783">
        <f>MONTH(DailyFXHistoricals[[#This Row],[Date]])</f>
        <v>12</v>
      </c>
      <c r="C783">
        <f>YEAR(DailyFXHistoricals[[#This Row],[Date]])</f>
        <v>2018</v>
      </c>
      <c r="D783" s="29">
        <v>111.249854</v>
      </c>
      <c r="E783" s="12" t="s">
        <v>35</v>
      </c>
    </row>
    <row r="784" spans="1:12">
      <c r="A784" s="12">
        <f t="shared" si="2"/>
        <v>43456</v>
      </c>
      <c r="B784">
        <f>MONTH(DailyFXHistoricals[[#This Row],[Date]])</f>
        <v>12</v>
      </c>
      <c r="C784">
        <f>YEAR(DailyFXHistoricals[[#This Row],[Date]])</f>
        <v>2018</v>
      </c>
      <c r="D784" s="29">
        <v>111.21899999999999</v>
      </c>
      <c r="E784" s="12" t="s">
        <v>35</v>
      </c>
    </row>
    <row r="785" spans="1:5">
      <c r="A785" s="12">
        <f t="shared" si="2"/>
        <v>43457</v>
      </c>
      <c r="B785">
        <f>MONTH(DailyFXHistoricals[[#This Row],[Date]])</f>
        <v>12</v>
      </c>
      <c r="C785">
        <f>YEAR(DailyFXHistoricals[[#This Row],[Date]])</f>
        <v>2018</v>
      </c>
      <c r="D785" s="29">
        <v>111.207498</v>
      </c>
      <c r="E785" s="12" t="s">
        <v>35</v>
      </c>
    </row>
    <row r="786" spans="1:5">
      <c r="A786" s="12">
        <f t="shared" si="2"/>
        <v>43458</v>
      </c>
      <c r="B786">
        <f>MONTH(DailyFXHistoricals[[#This Row],[Date]])</f>
        <v>12</v>
      </c>
      <c r="C786">
        <f>YEAR(DailyFXHistoricals[[#This Row],[Date]])</f>
        <v>2018</v>
      </c>
      <c r="D786" s="29">
        <v>110.798288</v>
      </c>
      <c r="E786" s="12" t="s">
        <v>35</v>
      </c>
    </row>
    <row r="787" spans="1:5">
      <c r="A787" s="12">
        <f t="shared" si="2"/>
        <v>43459</v>
      </c>
      <c r="B787">
        <f>MONTH(DailyFXHistoricals[[#This Row],[Date]])</f>
        <v>12</v>
      </c>
      <c r="C787">
        <f>YEAR(DailyFXHistoricals[[#This Row],[Date]])</f>
        <v>2018</v>
      </c>
      <c r="D787" s="29">
        <v>110.43883099999999</v>
      </c>
      <c r="E787" s="12" t="s">
        <v>35</v>
      </c>
    </row>
    <row r="788" spans="1:5">
      <c r="A788" s="12">
        <f t="shared" si="2"/>
        <v>43460</v>
      </c>
      <c r="B788">
        <f>MONTH(DailyFXHistoricals[[#This Row],[Date]])</f>
        <v>12</v>
      </c>
      <c r="C788">
        <f>YEAR(DailyFXHistoricals[[#This Row],[Date]])</f>
        <v>2018</v>
      </c>
      <c r="D788" s="29">
        <v>110.682022</v>
      </c>
      <c r="E788" s="12" t="s">
        <v>35</v>
      </c>
    </row>
    <row r="789" spans="1:5">
      <c r="A789" s="12">
        <f t="shared" si="2"/>
        <v>43461</v>
      </c>
      <c r="B789">
        <f>MONTH(DailyFXHistoricals[[#This Row],[Date]])</f>
        <v>12</v>
      </c>
      <c r="C789">
        <f>YEAR(DailyFXHistoricals[[#This Row],[Date]])</f>
        <v>2018</v>
      </c>
      <c r="D789" s="29">
        <v>110.874633</v>
      </c>
      <c r="E789" s="12" t="s">
        <v>35</v>
      </c>
    </row>
    <row r="790" spans="1:5">
      <c r="A790" s="12">
        <f t="shared" si="2"/>
        <v>43462</v>
      </c>
      <c r="B790">
        <f>MONTH(DailyFXHistoricals[[#This Row],[Date]])</f>
        <v>12</v>
      </c>
      <c r="C790">
        <f>YEAR(DailyFXHistoricals[[#This Row],[Date]])</f>
        <v>2018</v>
      </c>
      <c r="D790" s="29">
        <v>110.44485400000001</v>
      </c>
      <c r="E790" s="12" t="s">
        <v>35</v>
      </c>
    </row>
    <row r="791" spans="1:5">
      <c r="A791" s="12">
        <f t="shared" si="2"/>
        <v>43463</v>
      </c>
      <c r="B791">
        <f>MONTH(DailyFXHistoricals[[#This Row],[Date]])</f>
        <v>12</v>
      </c>
      <c r="C791">
        <f>YEAR(DailyFXHistoricals[[#This Row],[Date]])</f>
        <v>2018</v>
      </c>
      <c r="D791" s="29">
        <v>110.28400000000001</v>
      </c>
      <c r="E791" s="12" t="s">
        <v>35</v>
      </c>
    </row>
    <row r="792" spans="1:5">
      <c r="A792" s="12">
        <f t="shared" si="2"/>
        <v>43464</v>
      </c>
      <c r="B792">
        <f>MONTH(DailyFXHistoricals[[#This Row],[Date]])</f>
        <v>12</v>
      </c>
      <c r="C792">
        <f>YEAR(DailyFXHistoricals[[#This Row],[Date]])</f>
        <v>2018</v>
      </c>
      <c r="D792" s="29">
        <v>110.288203</v>
      </c>
      <c r="E792" s="12" t="s">
        <v>35</v>
      </c>
    </row>
    <row r="793" spans="1:5">
      <c r="A793" s="12">
        <f t="shared" si="2"/>
        <v>43465</v>
      </c>
      <c r="B793">
        <f>MONTH(DailyFXHistoricals[[#This Row],[Date]])</f>
        <v>12</v>
      </c>
      <c r="C793">
        <f>YEAR(DailyFXHistoricals[[#This Row],[Date]])</f>
        <v>2018</v>
      </c>
      <c r="D793" s="29">
        <v>110.01483500000001</v>
      </c>
      <c r="E793" s="12" t="s">
        <v>35</v>
      </c>
    </row>
    <row r="794" spans="1:5">
      <c r="A794" s="12">
        <f t="shared" ref="A794:A816" si="3">A793+1</f>
        <v>43466</v>
      </c>
      <c r="B794">
        <f>MONTH(DailyFXHistoricals[[#This Row],[Date]])</f>
        <v>1</v>
      </c>
      <c r="C794">
        <f>YEAR(DailyFXHistoricals[[#This Row],[Date]])</f>
        <v>2019</v>
      </c>
      <c r="D794" s="29">
        <v>109.59726999999999</v>
      </c>
      <c r="E794" s="12" t="s">
        <v>35</v>
      </c>
    </row>
    <row r="795" spans="1:5">
      <c r="A795" s="12">
        <f t="shared" si="3"/>
        <v>43467</v>
      </c>
      <c r="B795">
        <f>MONTH(DailyFXHistoricals[[#This Row],[Date]])</f>
        <v>1</v>
      </c>
      <c r="C795">
        <f>YEAR(DailyFXHistoricals[[#This Row],[Date]])</f>
        <v>2019</v>
      </c>
      <c r="D795" s="29">
        <v>109.093063</v>
      </c>
      <c r="E795" s="12" t="s">
        <v>35</v>
      </c>
    </row>
    <row r="796" spans="1:5">
      <c r="A796" s="12">
        <f t="shared" si="3"/>
        <v>43468</v>
      </c>
      <c r="B796">
        <f>MONTH(DailyFXHistoricals[[#This Row],[Date]])</f>
        <v>1</v>
      </c>
      <c r="C796">
        <f>YEAR(DailyFXHistoricals[[#This Row],[Date]])</f>
        <v>2019</v>
      </c>
      <c r="D796" s="29">
        <v>107.564446</v>
      </c>
      <c r="E796" s="12" t="s">
        <v>35</v>
      </c>
    </row>
    <row r="797" spans="1:5">
      <c r="A797" s="12">
        <f t="shared" si="3"/>
        <v>43469</v>
      </c>
      <c r="B797">
        <f>MONTH(DailyFXHistoricals[[#This Row],[Date]])</f>
        <v>1</v>
      </c>
      <c r="C797">
        <f>YEAR(DailyFXHistoricals[[#This Row],[Date]])</f>
        <v>2019</v>
      </c>
      <c r="D797" s="29">
        <v>108.209202</v>
      </c>
      <c r="E797" s="12" t="s">
        <v>35</v>
      </c>
    </row>
    <row r="798" spans="1:5">
      <c r="A798" s="12">
        <f t="shared" si="3"/>
        <v>43470</v>
      </c>
      <c r="B798">
        <f>MONTH(DailyFXHistoricals[[#This Row],[Date]])</f>
        <v>1</v>
      </c>
      <c r="C798">
        <f>YEAR(DailyFXHistoricals[[#This Row],[Date]])</f>
        <v>2019</v>
      </c>
      <c r="D798" s="29">
        <v>108.53700000000001</v>
      </c>
      <c r="E798" s="12" t="s">
        <v>35</v>
      </c>
    </row>
    <row r="799" spans="1:5">
      <c r="A799" s="12">
        <f t="shared" si="3"/>
        <v>43471</v>
      </c>
      <c r="B799">
        <f>MONTH(DailyFXHistoricals[[#This Row],[Date]])</f>
        <v>1</v>
      </c>
      <c r="C799">
        <f>YEAR(DailyFXHistoricals[[#This Row],[Date]])</f>
        <v>2019</v>
      </c>
      <c r="D799" s="29">
        <v>108.533024</v>
      </c>
      <c r="E799" s="12" t="s">
        <v>35</v>
      </c>
    </row>
    <row r="800" spans="1:5">
      <c r="A800" s="12">
        <f t="shared" si="3"/>
        <v>43472</v>
      </c>
      <c r="B800">
        <f>MONTH(DailyFXHistoricals[[#This Row],[Date]])</f>
        <v>1</v>
      </c>
      <c r="C800">
        <f>YEAR(DailyFXHistoricals[[#This Row],[Date]])</f>
        <v>2019</v>
      </c>
      <c r="D800" s="29">
        <v>108.39806400000001</v>
      </c>
      <c r="E800" s="12" t="s">
        <v>35</v>
      </c>
    </row>
    <row r="801" spans="1:9">
      <c r="A801" s="12">
        <f t="shared" si="3"/>
        <v>43473</v>
      </c>
      <c r="B801">
        <f>MONTH(DailyFXHistoricals[[#This Row],[Date]])</f>
        <v>1</v>
      </c>
      <c r="C801">
        <f>YEAR(DailyFXHistoricals[[#This Row],[Date]])</f>
        <v>2019</v>
      </c>
      <c r="D801" s="29">
        <v>108.759405</v>
      </c>
      <c r="E801" s="12" t="s">
        <v>35</v>
      </c>
    </row>
    <row r="802" spans="1:9">
      <c r="A802" s="12">
        <f t="shared" si="3"/>
        <v>43474</v>
      </c>
      <c r="B802">
        <f>MONTH(DailyFXHistoricals[[#This Row],[Date]])</f>
        <v>1</v>
      </c>
      <c r="C802">
        <f>YEAR(DailyFXHistoricals[[#This Row],[Date]])</f>
        <v>2019</v>
      </c>
      <c r="D802" s="29">
        <v>108.60704200000001</v>
      </c>
      <c r="E802" s="12" t="s">
        <v>35</v>
      </c>
    </row>
    <row r="803" spans="1:9">
      <c r="A803" s="12">
        <f t="shared" si="3"/>
        <v>43475</v>
      </c>
      <c r="B803">
        <f>MONTH(DailyFXHistoricals[[#This Row],[Date]])</f>
        <v>1</v>
      </c>
      <c r="C803">
        <f>YEAR(DailyFXHistoricals[[#This Row],[Date]])</f>
        <v>2019</v>
      </c>
      <c r="D803" s="29">
        <v>108.129161</v>
      </c>
      <c r="E803" s="12" t="s">
        <v>35</v>
      </c>
    </row>
    <row r="804" spans="1:9">
      <c r="A804" s="12">
        <f t="shared" si="3"/>
        <v>43476</v>
      </c>
      <c r="B804">
        <f>MONTH(DailyFXHistoricals[[#This Row],[Date]])</f>
        <v>1</v>
      </c>
      <c r="C804">
        <f>YEAR(DailyFXHistoricals[[#This Row],[Date]])</f>
        <v>2019</v>
      </c>
      <c r="D804" s="29">
        <v>108.376046</v>
      </c>
      <c r="E804" s="12" t="s">
        <v>35</v>
      </c>
    </row>
    <row r="805" spans="1:9">
      <c r="A805" s="12">
        <f t="shared" si="3"/>
        <v>43477</v>
      </c>
      <c r="B805">
        <f>MONTH(DailyFXHistoricals[[#This Row],[Date]])</f>
        <v>1</v>
      </c>
      <c r="C805">
        <f>YEAR(DailyFXHistoricals[[#This Row],[Date]])</f>
        <v>2019</v>
      </c>
      <c r="D805" s="29">
        <v>108.55</v>
      </c>
      <c r="E805" s="12" t="s">
        <v>35</v>
      </c>
    </row>
    <row r="806" spans="1:9">
      <c r="A806" s="12">
        <f t="shared" si="3"/>
        <v>43478</v>
      </c>
      <c r="B806">
        <f>MONTH(DailyFXHistoricals[[#This Row],[Date]])</f>
        <v>1</v>
      </c>
      <c r="C806">
        <f>YEAR(DailyFXHistoricals[[#This Row],[Date]])</f>
        <v>2019</v>
      </c>
      <c r="D806" s="29">
        <v>108.54491</v>
      </c>
      <c r="E806" s="12" t="s">
        <v>35</v>
      </c>
    </row>
    <row r="807" spans="1:9">
      <c r="A807" s="12">
        <f t="shared" si="3"/>
        <v>43479</v>
      </c>
      <c r="B807">
        <f>MONTH(DailyFXHistoricals[[#This Row],[Date]])</f>
        <v>1</v>
      </c>
      <c r="C807">
        <f>YEAR(DailyFXHistoricals[[#This Row],[Date]])</f>
        <v>2019</v>
      </c>
      <c r="D807" s="29">
        <v>108.18532</v>
      </c>
      <c r="E807" s="12" t="s">
        <v>35</v>
      </c>
    </row>
    <row r="808" spans="1:9">
      <c r="A808" s="12">
        <f t="shared" si="3"/>
        <v>43480</v>
      </c>
      <c r="B808">
        <f>MONTH(DailyFXHistoricals[[#This Row],[Date]])</f>
        <v>1</v>
      </c>
      <c r="C808">
        <f>YEAR(DailyFXHistoricals[[#This Row],[Date]])</f>
        <v>2019</v>
      </c>
      <c r="D808" s="29">
        <v>108.556151</v>
      </c>
      <c r="E808" s="12" t="s">
        <v>35</v>
      </c>
    </row>
    <row r="809" spans="1:9">
      <c r="A809" s="12">
        <f t="shared" si="3"/>
        <v>43481</v>
      </c>
      <c r="B809">
        <f>MONTH(DailyFXHistoricals[[#This Row],[Date]])</f>
        <v>1</v>
      </c>
      <c r="C809">
        <f>YEAR(DailyFXHistoricals[[#This Row],[Date]])</f>
        <v>2019</v>
      </c>
      <c r="D809" s="29">
        <v>108.736654</v>
      </c>
      <c r="E809" s="12" t="s">
        <v>35</v>
      </c>
    </row>
    <row r="810" spans="1:9">
      <c r="A810" s="12">
        <f t="shared" si="3"/>
        <v>43482</v>
      </c>
      <c r="B810">
        <f>MONTH(DailyFXHistoricals[[#This Row],[Date]])</f>
        <v>1</v>
      </c>
      <c r="C810">
        <f>YEAR(DailyFXHistoricals[[#This Row],[Date]])</f>
        <v>2019</v>
      </c>
      <c r="D810" s="29">
        <v>108.960928</v>
      </c>
      <c r="E810" s="12" t="s">
        <v>35</v>
      </c>
    </row>
    <row r="811" spans="1:9">
      <c r="A811" s="12">
        <f t="shared" si="3"/>
        <v>43483</v>
      </c>
      <c r="B811">
        <f>MONTH(DailyFXHistoricals[[#This Row],[Date]])</f>
        <v>1</v>
      </c>
      <c r="C811">
        <f>YEAR(DailyFXHistoricals[[#This Row],[Date]])</f>
        <v>2019</v>
      </c>
      <c r="D811" s="29">
        <v>109.528002</v>
      </c>
      <c r="E811" s="12" t="s">
        <v>35</v>
      </c>
    </row>
    <row r="812" spans="1:9">
      <c r="A812" s="12">
        <f t="shared" si="3"/>
        <v>43484</v>
      </c>
      <c r="B812">
        <f>MONTH(DailyFXHistoricals[[#This Row],[Date]])</f>
        <v>1</v>
      </c>
      <c r="C812">
        <f>YEAR(DailyFXHistoricals[[#This Row],[Date]])</f>
        <v>2019</v>
      </c>
      <c r="D812" s="29">
        <v>109.7745</v>
      </c>
      <c r="E812" s="12" t="s">
        <v>35</v>
      </c>
    </row>
    <row r="813" spans="1:9">
      <c r="A813" s="12">
        <f t="shared" si="3"/>
        <v>43485</v>
      </c>
      <c r="B813">
        <f>MONTH(DailyFXHistoricals[[#This Row],[Date]])</f>
        <v>1</v>
      </c>
      <c r="C813">
        <f>YEAR(DailyFXHistoricals[[#This Row],[Date]])</f>
        <v>2019</v>
      </c>
      <c r="D813" s="29">
        <v>109.770736</v>
      </c>
      <c r="E813" s="12" t="s">
        <v>35</v>
      </c>
    </row>
    <row r="814" spans="1:9">
      <c r="A814" s="12">
        <f t="shared" si="3"/>
        <v>43486</v>
      </c>
      <c r="B814">
        <f>MONTH(DailyFXHistoricals[[#This Row],[Date]])</f>
        <v>1</v>
      </c>
      <c r="C814">
        <f>YEAR(DailyFXHistoricals[[#This Row],[Date]])</f>
        <v>2019</v>
      </c>
      <c r="D814" s="29">
        <v>109.62799200000001</v>
      </c>
      <c r="E814" s="12" t="s">
        <v>35</v>
      </c>
    </row>
    <row r="815" spans="1:9">
      <c r="A815" s="12">
        <f t="shared" si="3"/>
        <v>43487</v>
      </c>
      <c r="B815">
        <f>MONTH(DailyFXHistoricals[[#This Row],[Date]])</f>
        <v>1</v>
      </c>
      <c r="C815">
        <f>YEAR(DailyFXHistoricals[[#This Row],[Date]])</f>
        <v>2019</v>
      </c>
      <c r="D815" s="29">
        <v>109.421077</v>
      </c>
      <c r="E815" s="12" t="s">
        <v>35</v>
      </c>
    </row>
    <row r="816" spans="1:9">
      <c r="A816" s="12">
        <f t="shared" si="3"/>
        <v>43488</v>
      </c>
      <c r="B816">
        <f>MONTH(DailyFXHistoricals[[#This Row],[Date]])</f>
        <v>1</v>
      </c>
      <c r="C816">
        <f>YEAR(DailyFXHistoricals[[#This Row],[Date]])</f>
        <v>2019</v>
      </c>
      <c r="D816" s="29">
        <v>109.625083</v>
      </c>
      <c r="E816" s="12" t="s">
        <v>35</v>
      </c>
      <c r="H816" s="120"/>
      <c r="I816" s="121"/>
    </row>
    <row r="817" spans="1:9">
      <c r="A817" s="12">
        <v>43489</v>
      </c>
      <c r="B817">
        <f>MONTH(DailyFXHistoricals[[#This Row],[Date]])</f>
        <v>1</v>
      </c>
      <c r="C817">
        <f>YEAR(DailyFXHistoricals[[#This Row],[Date]])</f>
        <v>2019</v>
      </c>
      <c r="D817" s="29">
        <v>109.6212</v>
      </c>
      <c r="E817" s="12" t="s">
        <v>35</v>
      </c>
      <c r="H817" s="120"/>
      <c r="I817" s="121"/>
    </row>
    <row r="818" spans="1:9">
      <c r="A818" s="12">
        <v>43490</v>
      </c>
      <c r="B818">
        <f>MONTH(DailyFXHistoricals[[#This Row],[Date]])</f>
        <v>1</v>
      </c>
      <c r="C818">
        <f>YEAR(DailyFXHistoricals[[#This Row],[Date]])</f>
        <v>2019</v>
      </c>
      <c r="D818" s="29">
        <v>109.72472500000001</v>
      </c>
      <c r="E818" s="12" t="s">
        <v>35</v>
      </c>
      <c r="H818" s="120"/>
      <c r="I818" s="121"/>
    </row>
    <row r="819" spans="1:9">
      <c r="A819" s="12">
        <v>43491</v>
      </c>
      <c r="B819">
        <f>MONTH(DailyFXHistoricals[[#This Row],[Date]])</f>
        <v>1</v>
      </c>
      <c r="C819">
        <f>YEAR(DailyFXHistoricals[[#This Row],[Date]])</f>
        <v>2019</v>
      </c>
      <c r="D819" s="29">
        <v>109.548</v>
      </c>
      <c r="E819" s="12" t="s">
        <v>35</v>
      </c>
      <c r="H819" s="120"/>
      <c r="I819" s="121"/>
    </row>
    <row r="820" spans="1:9">
      <c r="A820" s="12">
        <v>43492</v>
      </c>
      <c r="B820">
        <f>MONTH(DailyFXHistoricals[[#This Row],[Date]])</f>
        <v>1</v>
      </c>
      <c r="C820">
        <f>YEAR(DailyFXHistoricals[[#This Row],[Date]])</f>
        <v>2019</v>
      </c>
      <c r="D820" s="29">
        <v>109.545934</v>
      </c>
      <c r="E820" s="12" t="s">
        <v>35</v>
      </c>
      <c r="H820" s="120"/>
      <c r="I820" s="121"/>
    </row>
    <row r="821" spans="1:9">
      <c r="A821" s="12">
        <v>43493</v>
      </c>
      <c r="B821">
        <f>MONTH(DailyFXHistoricals[[#This Row],[Date]])</f>
        <v>1</v>
      </c>
      <c r="C821">
        <f>YEAR(DailyFXHistoricals[[#This Row],[Date]])</f>
        <v>2019</v>
      </c>
      <c r="D821" s="29">
        <v>109.34904</v>
      </c>
      <c r="E821" s="12" t="s">
        <v>35</v>
      </c>
      <c r="H821" s="120"/>
      <c r="I821" s="121"/>
    </row>
    <row r="822" spans="1:9">
      <c r="A822" s="12">
        <v>43494</v>
      </c>
      <c r="B822">
        <f>MONTH(DailyFXHistoricals[[#This Row],[Date]])</f>
        <v>1</v>
      </c>
      <c r="C822">
        <f>YEAR(DailyFXHistoricals[[#This Row],[Date]])</f>
        <v>2019</v>
      </c>
      <c r="D822" s="29">
        <v>109.338132</v>
      </c>
      <c r="E822" s="12" t="s">
        <v>35</v>
      </c>
      <c r="H822" s="120"/>
      <c r="I822" s="121"/>
    </row>
    <row r="823" spans="1:9">
      <c r="A823" s="12">
        <v>43495</v>
      </c>
      <c r="B823">
        <f>MONTH(DailyFXHistoricals[[#This Row],[Date]])</f>
        <v>1</v>
      </c>
      <c r="C823">
        <f>YEAR(DailyFXHistoricals[[#This Row],[Date]])</f>
        <v>2019</v>
      </c>
      <c r="D823" s="29">
        <v>109.333776</v>
      </c>
      <c r="E823" s="12" t="s">
        <v>35</v>
      </c>
      <c r="H823" s="120"/>
      <c r="I823" s="121"/>
    </row>
    <row r="824" spans="1:9">
      <c r="A824" s="12">
        <v>43496</v>
      </c>
      <c r="B824">
        <f>MONTH(DailyFXHistoricals[[#This Row],[Date]])</f>
        <v>1</v>
      </c>
      <c r="C824">
        <f>YEAR(DailyFXHistoricals[[#This Row],[Date]])</f>
        <v>2019</v>
      </c>
      <c r="D824" s="29">
        <v>108.77534</v>
      </c>
      <c r="E824" s="12" t="s">
        <v>35</v>
      </c>
      <c r="H824" s="120"/>
      <c r="I824" s="121"/>
    </row>
    <row r="825" spans="1:9">
      <c r="A825" s="12">
        <v>43497</v>
      </c>
      <c r="B825">
        <f>MONTH(DailyFXHistoricals[[#This Row],[Date]])</f>
        <v>2</v>
      </c>
      <c r="C825">
        <f>YEAR(DailyFXHistoricals[[#This Row],[Date]])</f>
        <v>2019</v>
      </c>
      <c r="D825" s="29">
        <v>109.13144200000001</v>
      </c>
      <c r="E825" s="12" t="s">
        <v>35</v>
      </c>
      <c r="H825" s="120"/>
      <c r="I825" s="121"/>
    </row>
    <row r="826" spans="1:9">
      <c r="A826" s="12">
        <v>43498</v>
      </c>
      <c r="B826">
        <f>MONTH(DailyFXHistoricals[[#This Row],[Date]])</f>
        <v>2</v>
      </c>
      <c r="C826">
        <f>YEAR(DailyFXHistoricals[[#This Row],[Date]])</f>
        <v>2019</v>
      </c>
      <c r="D826" s="29">
        <v>109.5065</v>
      </c>
      <c r="E826" s="12" t="s">
        <v>35</v>
      </c>
      <c r="H826" s="120"/>
      <c r="I826" s="121"/>
    </row>
    <row r="827" spans="1:9">
      <c r="A827" s="12">
        <v>43499</v>
      </c>
      <c r="B827">
        <f>MONTH(DailyFXHistoricals[[#This Row],[Date]])</f>
        <v>2</v>
      </c>
      <c r="C827">
        <f>YEAR(DailyFXHistoricals[[#This Row],[Date]])</f>
        <v>2019</v>
      </c>
      <c r="D827" s="29">
        <v>109.50507899999999</v>
      </c>
      <c r="E827" s="12" t="s">
        <v>35</v>
      </c>
      <c r="H827" s="120"/>
      <c r="I827" s="121"/>
    </row>
    <row r="828" spans="1:9">
      <c r="A828" s="12">
        <v>43500</v>
      </c>
      <c r="B828">
        <f>MONTH(DailyFXHistoricals[[#This Row],[Date]])</f>
        <v>2</v>
      </c>
      <c r="C828">
        <f>YEAR(DailyFXHistoricals[[#This Row],[Date]])</f>
        <v>2019</v>
      </c>
      <c r="D828" s="29">
        <v>109.832446</v>
      </c>
      <c r="E828" s="12" t="s">
        <v>35</v>
      </c>
      <c r="H828" s="120"/>
      <c r="I828" s="121"/>
    </row>
    <row r="829" spans="1:9">
      <c r="A829" s="12">
        <v>43501</v>
      </c>
      <c r="B829">
        <f>MONTH(DailyFXHistoricals[[#This Row],[Date]])</f>
        <v>2</v>
      </c>
      <c r="C829">
        <f>YEAR(DailyFXHistoricals[[#This Row],[Date]])</f>
        <v>2019</v>
      </c>
      <c r="D829" s="29">
        <v>109.93399100000001</v>
      </c>
      <c r="E829" s="12" t="s">
        <v>35</v>
      </c>
      <c r="H829" s="120"/>
      <c r="I829" s="121"/>
    </row>
    <row r="830" spans="1:9">
      <c r="A830" s="12">
        <v>43502</v>
      </c>
      <c r="B830">
        <f>MONTH(DailyFXHistoricals[[#This Row],[Date]])</f>
        <v>2</v>
      </c>
      <c r="C830">
        <f>YEAR(DailyFXHistoricals[[#This Row],[Date]])</f>
        <v>2019</v>
      </c>
      <c r="D830" s="29">
        <v>109.80829900000001</v>
      </c>
      <c r="E830" s="12" t="s">
        <v>35</v>
      </c>
      <c r="H830" s="120"/>
      <c r="I830" s="121"/>
    </row>
    <row r="831" spans="1:9">
      <c r="A831" s="12">
        <v>43503</v>
      </c>
      <c r="B831">
        <f>MONTH(DailyFXHistoricals[[#This Row],[Date]])</f>
        <v>2</v>
      </c>
      <c r="C831">
        <f>YEAR(DailyFXHistoricals[[#This Row],[Date]])</f>
        <v>2019</v>
      </c>
      <c r="D831" s="29">
        <v>109.84291399999999</v>
      </c>
      <c r="E831" s="12" t="s">
        <v>35</v>
      </c>
      <c r="H831" s="120"/>
      <c r="I831" s="121"/>
    </row>
    <row r="832" spans="1:9">
      <c r="A832" s="12">
        <v>43504</v>
      </c>
      <c r="B832">
        <f>MONTH(DailyFXHistoricals[[#This Row],[Date]])</f>
        <v>2</v>
      </c>
      <c r="C832">
        <f>YEAR(DailyFXHistoricals[[#This Row],[Date]])</f>
        <v>2019</v>
      </c>
      <c r="D832" s="29">
        <v>109.76897</v>
      </c>
      <c r="E832" s="12" t="s">
        <v>35</v>
      </c>
      <c r="H832" s="120"/>
      <c r="I832" s="121"/>
    </row>
    <row r="833" spans="1:12">
      <c r="A833" s="12">
        <v>43505</v>
      </c>
      <c r="B833">
        <f>MONTH(DailyFXHistoricals[[#This Row],[Date]])</f>
        <v>2</v>
      </c>
      <c r="C833">
        <f>YEAR(DailyFXHistoricals[[#This Row],[Date]])</f>
        <v>2019</v>
      </c>
      <c r="D833" s="29">
        <v>109.758</v>
      </c>
      <c r="E833" s="12" t="s">
        <v>35</v>
      </c>
      <c r="H833" s="120"/>
      <c r="I833" s="121"/>
    </row>
    <row r="834" spans="1:12">
      <c r="A834" s="12">
        <v>43506</v>
      </c>
      <c r="B834">
        <f>MONTH(DailyFXHistoricals[[#This Row],[Date]])</f>
        <v>2</v>
      </c>
      <c r="C834">
        <f>YEAR(DailyFXHistoricals[[#This Row],[Date]])</f>
        <v>2019</v>
      </c>
      <c r="D834" s="29">
        <v>109.763474</v>
      </c>
      <c r="E834" s="12" t="s">
        <v>35</v>
      </c>
      <c r="H834" s="120"/>
      <c r="I834" s="121"/>
    </row>
    <row r="835" spans="1:12">
      <c r="A835" s="12">
        <v>43507</v>
      </c>
      <c r="B835">
        <f>MONTH(DailyFXHistoricals[[#This Row],[Date]])</f>
        <v>2</v>
      </c>
      <c r="C835">
        <f>YEAR(DailyFXHistoricals[[#This Row],[Date]])</f>
        <v>2019</v>
      </c>
      <c r="D835" s="29">
        <v>110.18194099999999</v>
      </c>
      <c r="E835" s="12" t="s">
        <v>35</v>
      </c>
      <c r="H835" s="120"/>
      <c r="I835" s="121"/>
    </row>
    <row r="836" spans="1:12">
      <c r="A836" s="12">
        <v>43508</v>
      </c>
      <c r="B836">
        <f>MONTH(DailyFXHistoricals[[#This Row],[Date]])</f>
        <v>2</v>
      </c>
      <c r="C836">
        <f>YEAR(DailyFXHistoricals[[#This Row],[Date]])</f>
        <v>2019</v>
      </c>
      <c r="D836" s="29">
        <v>110.50315500000001</v>
      </c>
      <c r="E836" s="12" t="s">
        <v>35</v>
      </c>
      <c r="H836" s="120"/>
      <c r="I836" s="121"/>
    </row>
    <row r="837" spans="1:12">
      <c r="A837" s="12">
        <v>43509</v>
      </c>
      <c r="B837">
        <f>MONTH(DailyFXHistoricals[[#This Row],[Date]])</f>
        <v>2</v>
      </c>
      <c r="C837">
        <f>YEAR(DailyFXHistoricals[[#This Row],[Date]])</f>
        <v>2019</v>
      </c>
      <c r="D837" s="29">
        <v>110.763507</v>
      </c>
      <c r="E837" s="12" t="s">
        <v>35</v>
      </c>
      <c r="H837" s="120"/>
      <c r="I837" s="121"/>
    </row>
    <row r="838" spans="1:12">
      <c r="A838" s="12">
        <v>43510</v>
      </c>
      <c r="B838">
        <f>MONTH(DailyFXHistoricals[[#This Row],[Date]])</f>
        <v>2</v>
      </c>
      <c r="C838">
        <f>YEAR(DailyFXHistoricals[[#This Row],[Date]])</f>
        <v>2019</v>
      </c>
      <c r="D838" s="29">
        <v>110.83705399999999</v>
      </c>
      <c r="E838" s="12" t="s">
        <v>35</v>
      </c>
      <c r="H838" s="120"/>
      <c r="I838" s="121"/>
    </row>
    <row r="839" spans="1:12">
      <c r="A839" s="12">
        <v>43511</v>
      </c>
      <c r="B839">
        <f>MONTH(DailyFXHistoricals[[#This Row],[Date]])</f>
        <v>2</v>
      </c>
      <c r="C839">
        <f>YEAR(DailyFXHistoricals[[#This Row],[Date]])</f>
        <v>2019</v>
      </c>
      <c r="D839" s="29">
        <v>110.420371</v>
      </c>
      <c r="E839" s="12" t="s">
        <v>35</v>
      </c>
      <c r="H839" s="120"/>
      <c r="I839" s="121"/>
    </row>
    <row r="840" spans="1:12">
      <c r="A840" s="12">
        <v>43512</v>
      </c>
      <c r="B840">
        <f>MONTH(DailyFXHistoricals[[#This Row],[Date]])</f>
        <v>2</v>
      </c>
      <c r="C840">
        <f>YEAR(DailyFXHistoricals[[#This Row],[Date]])</f>
        <v>2019</v>
      </c>
      <c r="D840" s="29">
        <v>110.45650000000001</v>
      </c>
      <c r="E840" s="12" t="s">
        <v>35</v>
      </c>
      <c r="H840" s="120"/>
      <c r="I840" s="121"/>
    </row>
    <row r="841" spans="1:12">
      <c r="A841" s="12">
        <v>43513</v>
      </c>
      <c r="B841">
        <f>MONTH(DailyFXHistoricals[[#This Row],[Date]])</f>
        <v>2</v>
      </c>
      <c r="C841">
        <f>YEAR(DailyFXHistoricals[[#This Row],[Date]])</f>
        <v>2019</v>
      </c>
      <c r="D841" s="29">
        <v>110.459699</v>
      </c>
      <c r="E841" s="12" t="s">
        <v>35</v>
      </c>
      <c r="H841" s="120"/>
      <c r="I841" s="121"/>
    </row>
    <row r="842" spans="1:12">
      <c r="A842" s="12">
        <v>43514</v>
      </c>
      <c r="B842">
        <f>MONTH(DailyFXHistoricals[[#This Row],[Date]])</f>
        <v>2</v>
      </c>
      <c r="C842">
        <f>YEAR(DailyFXHistoricals[[#This Row],[Date]])</f>
        <v>2019</v>
      </c>
      <c r="D842" s="29">
        <v>110.56077000000001</v>
      </c>
      <c r="E842" s="12" t="s">
        <v>35</v>
      </c>
      <c r="H842" s="120"/>
      <c r="I842" s="121"/>
    </row>
    <row r="843" spans="1:12">
      <c r="A843" s="12">
        <v>43515</v>
      </c>
      <c r="B843">
        <f>MONTH(DailyFXHistoricals[[#This Row],[Date]])</f>
        <v>2</v>
      </c>
      <c r="C843">
        <f>YEAR(DailyFXHistoricals[[#This Row],[Date]])</f>
        <v>2019</v>
      </c>
      <c r="D843" s="29">
        <v>110.63393499999999</v>
      </c>
      <c r="E843" s="12" t="s">
        <v>35</v>
      </c>
      <c r="H843" s="120"/>
      <c r="I843" s="121"/>
    </row>
    <row r="844" spans="1:12">
      <c r="A844" s="12">
        <v>43516</v>
      </c>
      <c r="B844">
        <f>MONTH(DailyFXHistoricals[[#This Row],[Date]])</f>
        <v>2</v>
      </c>
      <c r="C844">
        <f>YEAR(DailyFXHistoricals[[#This Row],[Date]])</f>
        <v>2019</v>
      </c>
      <c r="D844" s="29">
        <v>110.800104</v>
      </c>
      <c r="E844" s="12" t="s">
        <v>35</v>
      </c>
      <c r="H844" s="120"/>
      <c r="I844" s="121"/>
    </row>
    <row r="845" spans="1:12">
      <c r="A845" s="12">
        <v>43517</v>
      </c>
      <c r="B845">
        <f>MONTH(DailyFXHistoricals[[#This Row],[Date]])</f>
        <v>2</v>
      </c>
      <c r="C845">
        <f>YEAR(DailyFXHistoricals[[#This Row],[Date]])</f>
        <v>2019</v>
      </c>
      <c r="D845" s="29">
        <v>110.72675</v>
      </c>
      <c r="E845" s="12" t="s">
        <v>35</v>
      </c>
      <c r="G845" s="95"/>
      <c r="H845" s="94"/>
      <c r="L845" s="34"/>
    </row>
    <row r="846" spans="1:12">
      <c r="A846" s="12">
        <v>43518</v>
      </c>
      <c r="B846">
        <f>MONTH(DailyFXHistoricals[[#This Row],[Date]])</f>
        <v>2</v>
      </c>
      <c r="C846">
        <f>YEAR(DailyFXHistoricals[[#This Row],[Date]])</f>
        <v>2019</v>
      </c>
      <c r="D846" s="29">
        <v>110.734213</v>
      </c>
      <c r="E846" s="12" t="s">
        <v>35</v>
      </c>
      <c r="L846" s="93"/>
    </row>
    <row r="847" spans="1:12">
      <c r="A847" s="12">
        <v>43519</v>
      </c>
      <c r="B847">
        <f>MONTH(DailyFXHistoricals[[#This Row],[Date]])</f>
        <v>2</v>
      </c>
      <c r="C847">
        <f>YEAR(DailyFXHistoricals[[#This Row],[Date]])</f>
        <v>2019</v>
      </c>
      <c r="D847" s="29">
        <v>110.687</v>
      </c>
      <c r="E847" s="12" t="s">
        <v>35</v>
      </c>
      <c r="G847" s="95"/>
      <c r="H847" s="94"/>
      <c r="L847" s="34"/>
    </row>
    <row r="848" spans="1:12">
      <c r="A848" s="12">
        <v>43520</v>
      </c>
      <c r="B848">
        <f>MONTH(DailyFXHistoricals[[#This Row],[Date]])</f>
        <v>2</v>
      </c>
      <c r="C848">
        <f>YEAR(DailyFXHistoricals[[#This Row],[Date]])</f>
        <v>2019</v>
      </c>
      <c r="D848" s="29">
        <v>110.691524</v>
      </c>
      <c r="E848" s="12" t="s">
        <v>35</v>
      </c>
      <c r="G848" s="95"/>
      <c r="H848" s="94"/>
      <c r="L848" s="93"/>
    </row>
    <row r="849" spans="1:13">
      <c r="A849" s="12">
        <v>43521</v>
      </c>
      <c r="B849">
        <f>MONTH(DailyFXHistoricals[[#This Row],[Date]])</f>
        <v>2</v>
      </c>
      <c r="C849">
        <f>YEAR(DailyFXHistoricals[[#This Row],[Date]])</f>
        <v>2019</v>
      </c>
      <c r="D849" s="29">
        <v>110.831372</v>
      </c>
      <c r="E849" s="12" t="s">
        <v>35</v>
      </c>
      <c r="G849" s="95"/>
      <c r="H849" s="94"/>
      <c r="L849" s="93"/>
    </row>
    <row r="850" spans="1:13">
      <c r="A850" s="12">
        <v>43522</v>
      </c>
      <c r="B850">
        <f>MONTH(DailyFXHistoricals[[#This Row],[Date]])</f>
        <v>2</v>
      </c>
      <c r="C850">
        <f>YEAR(DailyFXHistoricals[[#This Row],[Date]])</f>
        <v>2019</v>
      </c>
      <c r="D850" s="29">
        <v>110.770233</v>
      </c>
      <c r="E850" s="12" t="s">
        <v>35</v>
      </c>
      <c r="G850" s="95"/>
      <c r="H850" s="94"/>
      <c r="L850" s="36"/>
    </row>
    <row r="851" spans="1:13">
      <c r="A851" s="12">
        <v>43523</v>
      </c>
      <c r="B851">
        <f>MONTH(DailyFXHistoricals[[#This Row],[Date]])</f>
        <v>2</v>
      </c>
      <c r="C851">
        <f>YEAR(DailyFXHistoricals[[#This Row],[Date]])</f>
        <v>2019</v>
      </c>
      <c r="D851" s="29">
        <v>110.69351</v>
      </c>
      <c r="E851" s="12" t="s">
        <v>35</v>
      </c>
      <c r="G851" s="95"/>
      <c r="H851" s="94"/>
      <c r="L851" s="94"/>
      <c r="M851" s="94"/>
    </row>
    <row r="852" spans="1:13">
      <c r="A852" s="12">
        <v>43524</v>
      </c>
      <c r="B852">
        <f>MONTH(DailyFXHistoricals[[#This Row],[Date]])</f>
        <v>2</v>
      </c>
      <c r="C852">
        <f>YEAR(DailyFXHistoricals[[#This Row],[Date]])</f>
        <v>2019</v>
      </c>
      <c r="D852" s="29">
        <v>111.04885</v>
      </c>
      <c r="E852" s="12" t="s">
        <v>35</v>
      </c>
      <c r="G852" s="95"/>
      <c r="H852" s="94"/>
      <c r="L852" s="94"/>
      <c r="M852" s="94"/>
    </row>
    <row r="853" spans="1:13">
      <c r="A853" s="12">
        <v>43525</v>
      </c>
      <c r="B853">
        <f>MONTH(DailyFXHistoricals[[#This Row],[Date]])</f>
        <v>3</v>
      </c>
      <c r="C853">
        <f>YEAR(DailyFXHistoricals[[#This Row],[Date]])</f>
        <v>2019</v>
      </c>
      <c r="D853" s="29">
        <v>111.825981</v>
      </c>
      <c r="E853" s="12" t="s">
        <v>35</v>
      </c>
      <c r="G853" s="95"/>
      <c r="H853" s="94"/>
      <c r="L853" s="94"/>
      <c r="M853" s="94"/>
    </row>
    <row r="854" spans="1:13">
      <c r="A854" s="12">
        <v>43526</v>
      </c>
      <c r="B854">
        <f>MONTH(DailyFXHistoricals[[#This Row],[Date]])</f>
        <v>3</v>
      </c>
      <c r="C854">
        <f>YEAR(DailyFXHistoricals[[#This Row],[Date]])</f>
        <v>2019</v>
      </c>
      <c r="D854" s="29">
        <v>111.93</v>
      </c>
      <c r="E854" s="12" t="s">
        <v>35</v>
      </c>
      <c r="G854" s="95"/>
      <c r="H854" s="94"/>
    </row>
    <row r="855" spans="1:13">
      <c r="A855" s="12">
        <v>43527</v>
      </c>
      <c r="B855">
        <f>MONTH(DailyFXHistoricals[[#This Row],[Date]])</f>
        <v>3</v>
      </c>
      <c r="C855">
        <f>YEAR(DailyFXHistoricals[[#This Row],[Date]])</f>
        <v>2019</v>
      </c>
      <c r="D855" s="29">
        <v>111.92651600000001</v>
      </c>
      <c r="E855" s="12" t="s">
        <v>35</v>
      </c>
      <c r="G855" s="95"/>
      <c r="H855" s="94"/>
    </row>
    <row r="856" spans="1:13">
      <c r="A856" s="12">
        <v>43528</v>
      </c>
      <c r="B856">
        <f>MONTH(DailyFXHistoricals[[#This Row],[Date]])</f>
        <v>3</v>
      </c>
      <c r="C856">
        <f>YEAR(DailyFXHistoricals[[#This Row],[Date]])</f>
        <v>2019</v>
      </c>
      <c r="D856" s="29">
        <v>111.861616</v>
      </c>
      <c r="E856" s="12" t="s">
        <v>35</v>
      </c>
      <c r="G856" s="95"/>
      <c r="H856" s="94"/>
    </row>
    <row r="857" spans="1:13">
      <c r="A857" s="12">
        <v>43529</v>
      </c>
      <c r="B857">
        <f>MONTH(DailyFXHistoricals[[#This Row],[Date]])</f>
        <v>3</v>
      </c>
      <c r="C857">
        <f>YEAR(DailyFXHistoricals[[#This Row],[Date]])</f>
        <v>2019</v>
      </c>
      <c r="D857" s="29">
        <v>111.90447500000001</v>
      </c>
      <c r="E857" s="12" t="s">
        <v>35</v>
      </c>
      <c r="G857" s="95"/>
      <c r="H857" s="94"/>
    </row>
    <row r="858" spans="1:13">
      <c r="A858" s="12">
        <v>43530</v>
      </c>
      <c r="B858">
        <f>MONTH(DailyFXHistoricals[[#This Row],[Date]])</f>
        <v>3</v>
      </c>
      <c r="C858">
        <f>YEAR(DailyFXHistoricals[[#This Row],[Date]])</f>
        <v>2019</v>
      </c>
      <c r="D858" s="29">
        <v>111.78203999999999</v>
      </c>
      <c r="E858" s="12" t="s">
        <v>35</v>
      </c>
      <c r="G858" s="95"/>
      <c r="H858" s="94"/>
    </row>
    <row r="859" spans="1:13">
      <c r="A859" s="12">
        <v>43531</v>
      </c>
      <c r="B859">
        <f>MONTH(DailyFXHistoricals[[#This Row],[Date]])</f>
        <v>3</v>
      </c>
      <c r="C859">
        <f>YEAR(DailyFXHistoricals[[#This Row],[Date]])</f>
        <v>2019</v>
      </c>
      <c r="D859" s="29">
        <v>111.658162</v>
      </c>
      <c r="E859" s="12" t="s">
        <v>35</v>
      </c>
      <c r="G859" s="95"/>
      <c r="H859" s="94"/>
    </row>
    <row r="860" spans="1:13">
      <c r="A860" s="12">
        <v>43532</v>
      </c>
      <c r="B860">
        <f>MONTH(DailyFXHistoricals[[#This Row],[Date]])</f>
        <v>3</v>
      </c>
      <c r="C860">
        <f>YEAR(DailyFXHistoricals[[#This Row],[Date]])</f>
        <v>2019</v>
      </c>
      <c r="D860" s="29">
        <v>111.173107</v>
      </c>
      <c r="E860" s="12" t="s">
        <v>35</v>
      </c>
      <c r="G860" s="95"/>
      <c r="H860" s="94"/>
    </row>
    <row r="861" spans="1:13">
      <c r="A861" s="12">
        <v>43533</v>
      </c>
      <c r="B861">
        <f>MONTH(DailyFXHistoricals[[#This Row],[Date]])</f>
        <v>3</v>
      </c>
      <c r="C861">
        <f>YEAR(DailyFXHistoricals[[#This Row],[Date]])</f>
        <v>2019</v>
      </c>
      <c r="D861" s="29">
        <v>111.167</v>
      </c>
      <c r="E861" s="12" t="s">
        <v>35</v>
      </c>
      <c r="G861" s="95"/>
      <c r="H861" s="94"/>
    </row>
    <row r="862" spans="1:13">
      <c r="A862" s="12">
        <v>43534</v>
      </c>
      <c r="B862">
        <f>MONTH(DailyFXHistoricals[[#This Row],[Date]])</f>
        <v>3</v>
      </c>
      <c r="C862">
        <f>YEAR(DailyFXHistoricals[[#This Row],[Date]])</f>
        <v>2019</v>
      </c>
      <c r="D862" s="29">
        <v>111.15896600000001</v>
      </c>
      <c r="E862" s="12" t="s">
        <v>35</v>
      </c>
      <c r="G862" s="95"/>
      <c r="H862" s="94"/>
    </row>
    <row r="863" spans="1:13">
      <c r="A863" s="12">
        <v>43535</v>
      </c>
      <c r="B863">
        <f>MONTH(DailyFXHistoricals[[#This Row],[Date]])</f>
        <v>3</v>
      </c>
      <c r="C863">
        <f>YEAR(DailyFXHistoricals[[#This Row],[Date]])</f>
        <v>2019</v>
      </c>
      <c r="D863" s="29">
        <v>111.17547</v>
      </c>
      <c r="E863" s="12" t="s">
        <v>35</v>
      </c>
      <c r="G863" s="95"/>
      <c r="H863" s="94"/>
    </row>
    <row r="864" spans="1:13">
      <c r="A864" s="12">
        <v>43536</v>
      </c>
      <c r="B864">
        <f>MONTH(DailyFXHistoricals[[#This Row],[Date]])</f>
        <v>3</v>
      </c>
      <c r="C864">
        <f>YEAR(DailyFXHistoricals[[#This Row],[Date]])</f>
        <v>2019</v>
      </c>
      <c r="D864" s="29">
        <v>111.318184</v>
      </c>
      <c r="E864" s="12" t="s">
        <v>35</v>
      </c>
      <c r="G864" s="95"/>
      <c r="H864" s="94"/>
    </row>
    <row r="865" spans="1:8">
      <c r="A865" s="12">
        <v>43537</v>
      </c>
      <c r="B865">
        <f>MONTH(DailyFXHistoricals[[#This Row],[Date]])</f>
        <v>3</v>
      </c>
      <c r="C865">
        <f>YEAR(DailyFXHistoricals[[#This Row],[Date]])</f>
        <v>2019</v>
      </c>
      <c r="D865" s="29">
        <v>111.275047</v>
      </c>
      <c r="E865" s="12" t="s">
        <v>35</v>
      </c>
      <c r="G865" s="95"/>
      <c r="H865" s="94"/>
    </row>
    <row r="866" spans="1:8">
      <c r="A866" s="12">
        <v>43538</v>
      </c>
      <c r="B866">
        <f>MONTH(DailyFXHistoricals[[#This Row],[Date]])</f>
        <v>3</v>
      </c>
      <c r="C866">
        <f>YEAR(DailyFXHistoricals[[#This Row],[Date]])</f>
        <v>2019</v>
      </c>
      <c r="D866" s="29">
        <v>111.60435200000001</v>
      </c>
      <c r="E866" s="12" t="s">
        <v>35</v>
      </c>
      <c r="G866" s="95"/>
      <c r="H866" s="94"/>
    </row>
    <row r="867" spans="1:8">
      <c r="A867" s="12">
        <v>43539</v>
      </c>
      <c r="B867">
        <f>MONTH(DailyFXHistoricals[[#This Row],[Date]])</f>
        <v>3</v>
      </c>
      <c r="C867">
        <f>YEAR(DailyFXHistoricals[[#This Row],[Date]])</f>
        <v>2019</v>
      </c>
      <c r="D867" s="29">
        <v>111.611261</v>
      </c>
      <c r="E867" s="12" t="s">
        <v>35</v>
      </c>
      <c r="G867" s="95"/>
      <c r="H867" s="94"/>
    </row>
    <row r="868" spans="1:8">
      <c r="A868" s="12">
        <v>43540</v>
      </c>
      <c r="B868">
        <f>MONTH(DailyFXHistoricals[[#This Row],[Date]])</f>
        <v>3</v>
      </c>
      <c r="C868">
        <f>YEAR(DailyFXHistoricals[[#This Row],[Date]])</f>
        <v>2019</v>
      </c>
      <c r="D868" s="29">
        <v>111.4845</v>
      </c>
      <c r="E868" s="12" t="s">
        <v>35</v>
      </c>
      <c r="G868" s="95"/>
      <c r="H868" s="94"/>
    </row>
    <row r="869" spans="1:8">
      <c r="A869" s="12">
        <v>43541</v>
      </c>
      <c r="B869">
        <f>MONTH(DailyFXHistoricals[[#This Row],[Date]])</f>
        <v>3</v>
      </c>
      <c r="C869">
        <f>YEAR(DailyFXHistoricals[[#This Row],[Date]])</f>
        <v>2019</v>
      </c>
      <c r="D869" s="29">
        <v>111.486285</v>
      </c>
      <c r="E869" s="12" t="s">
        <v>35</v>
      </c>
      <c r="G869" s="95"/>
      <c r="H869" s="94"/>
    </row>
    <row r="870" spans="1:8">
      <c r="A870" s="12">
        <v>43542</v>
      </c>
      <c r="B870">
        <f>MONTH(DailyFXHistoricals[[#This Row],[Date]])</f>
        <v>3</v>
      </c>
      <c r="C870">
        <f>YEAR(DailyFXHistoricals[[#This Row],[Date]])</f>
        <v>2019</v>
      </c>
      <c r="D870" s="29">
        <v>111.491826</v>
      </c>
      <c r="E870" s="12" t="s">
        <v>35</v>
      </c>
      <c r="G870" s="95"/>
      <c r="H870" s="94"/>
    </row>
    <row r="871" spans="1:8">
      <c r="A871" s="12">
        <v>43543</v>
      </c>
      <c r="B871">
        <f>MONTH(DailyFXHistoricals[[#This Row],[Date]])</f>
        <v>3</v>
      </c>
      <c r="C871">
        <f>YEAR(DailyFXHistoricals[[#This Row],[Date]])</f>
        <v>2019</v>
      </c>
      <c r="D871" s="29">
        <v>111.321106</v>
      </c>
      <c r="E871" s="12" t="s">
        <v>35</v>
      </c>
      <c r="H871" s="94"/>
    </row>
    <row r="872" spans="1:8">
      <c r="A872" s="12">
        <f t="shared" ref="A872:A921" si="4">A871+1</f>
        <v>43544</v>
      </c>
      <c r="B872">
        <f>MONTH(DailyFXHistoricals[[#This Row],[Date]])</f>
        <v>3</v>
      </c>
      <c r="C872">
        <f>YEAR(DailyFXHistoricals[[#This Row],[Date]])</f>
        <v>2019</v>
      </c>
      <c r="D872" s="29">
        <v>111.324107</v>
      </c>
      <c r="E872" s="12" t="s">
        <v>35</v>
      </c>
      <c r="H872"/>
    </row>
    <row r="873" spans="1:8">
      <c r="A873" s="12">
        <f t="shared" si="4"/>
        <v>43545</v>
      </c>
      <c r="B873">
        <f>MONTH(DailyFXHistoricals[[#This Row],[Date]])</f>
        <v>3</v>
      </c>
      <c r="C873">
        <f>YEAR(DailyFXHistoricals[[#This Row],[Date]])</f>
        <v>2019</v>
      </c>
      <c r="D873" s="29">
        <v>110.64951600000001</v>
      </c>
      <c r="E873" s="12" t="s">
        <v>35</v>
      </c>
      <c r="H873"/>
    </row>
    <row r="874" spans="1:8">
      <c r="A874" s="12">
        <f t="shared" si="4"/>
        <v>43546</v>
      </c>
      <c r="B874">
        <f>MONTH(DailyFXHistoricals[[#This Row],[Date]])</f>
        <v>3</v>
      </c>
      <c r="C874">
        <f>YEAR(DailyFXHistoricals[[#This Row],[Date]])</f>
        <v>2019</v>
      </c>
      <c r="D874" s="29">
        <v>110.35259499999999</v>
      </c>
      <c r="E874" s="12" t="s">
        <v>35</v>
      </c>
      <c r="H874"/>
    </row>
    <row r="875" spans="1:8">
      <c r="A875" s="12">
        <f t="shared" si="4"/>
        <v>43547</v>
      </c>
      <c r="B875">
        <f>MONTH(DailyFXHistoricals[[#This Row],[Date]])</f>
        <v>3</v>
      </c>
      <c r="C875">
        <f>YEAR(DailyFXHistoricals[[#This Row],[Date]])</f>
        <v>2019</v>
      </c>
      <c r="D875" s="29">
        <v>109.941</v>
      </c>
      <c r="E875" s="12" t="s">
        <v>35</v>
      </c>
      <c r="H875"/>
    </row>
    <row r="876" spans="1:8">
      <c r="A876" s="12">
        <f t="shared" si="4"/>
        <v>43548</v>
      </c>
      <c r="B876">
        <f>MONTH(DailyFXHistoricals[[#This Row],[Date]])</f>
        <v>3</v>
      </c>
      <c r="C876">
        <f>YEAR(DailyFXHistoricals[[#This Row],[Date]])</f>
        <v>2019</v>
      </c>
      <c r="D876" s="29">
        <v>109.949814</v>
      </c>
      <c r="E876" s="12" t="s">
        <v>35</v>
      </c>
      <c r="H876"/>
    </row>
    <row r="877" spans="1:8">
      <c r="A877" s="12">
        <f t="shared" si="4"/>
        <v>43549</v>
      </c>
      <c r="B877">
        <f>MONTH(DailyFXHistoricals[[#This Row],[Date]])</f>
        <v>3</v>
      </c>
      <c r="C877">
        <f>YEAR(DailyFXHistoricals[[#This Row],[Date]])</f>
        <v>2019</v>
      </c>
      <c r="D877" s="29">
        <v>110.001131</v>
      </c>
      <c r="E877" s="12" t="s">
        <v>35</v>
      </c>
      <c r="H877"/>
    </row>
    <row r="878" spans="1:8">
      <c r="A878" s="12">
        <f t="shared" si="4"/>
        <v>43550</v>
      </c>
      <c r="B878">
        <f>MONTH(DailyFXHistoricals[[#This Row],[Date]])</f>
        <v>3</v>
      </c>
      <c r="C878">
        <f>YEAR(DailyFXHistoricals[[#This Row],[Date]])</f>
        <v>2019</v>
      </c>
      <c r="D878" s="29">
        <v>110.348748</v>
      </c>
      <c r="E878" s="12" t="s">
        <v>35</v>
      </c>
      <c r="H878"/>
    </row>
    <row r="879" spans="1:8">
      <c r="A879" s="12">
        <f t="shared" si="4"/>
        <v>43551</v>
      </c>
      <c r="B879">
        <f>MONTH(DailyFXHistoricals[[#This Row],[Date]])</f>
        <v>3</v>
      </c>
      <c r="C879">
        <f>YEAR(DailyFXHistoricals[[#This Row],[Date]])</f>
        <v>2019</v>
      </c>
      <c r="D879" s="29">
        <v>110.483744</v>
      </c>
      <c r="E879" s="12" t="s">
        <v>35</v>
      </c>
      <c r="H879"/>
    </row>
    <row r="880" spans="1:8">
      <c r="A880" s="12">
        <f t="shared" si="4"/>
        <v>43552</v>
      </c>
      <c r="B880">
        <f>MONTH(DailyFXHistoricals[[#This Row],[Date]])</f>
        <v>3</v>
      </c>
      <c r="C880">
        <f>YEAR(DailyFXHistoricals[[#This Row],[Date]])</f>
        <v>2019</v>
      </c>
      <c r="D880" s="29">
        <v>110.415397</v>
      </c>
      <c r="E880" s="12" t="s">
        <v>35</v>
      </c>
      <c r="H880"/>
    </row>
    <row r="881" spans="1:12">
      <c r="A881" s="12">
        <f t="shared" si="4"/>
        <v>43553</v>
      </c>
      <c r="B881">
        <f>MONTH(DailyFXHistoricals[[#This Row],[Date]])</f>
        <v>3</v>
      </c>
      <c r="C881">
        <f>YEAR(DailyFXHistoricals[[#This Row],[Date]])</f>
        <v>2019</v>
      </c>
      <c r="D881" s="29">
        <v>110.77951400000001</v>
      </c>
      <c r="E881" s="12" t="s">
        <v>35</v>
      </c>
      <c r="H881"/>
    </row>
    <row r="882" spans="1:12">
      <c r="A882" s="12">
        <f t="shared" si="4"/>
        <v>43554</v>
      </c>
      <c r="B882">
        <f>MONTH(DailyFXHistoricals[[#This Row],[Date]])</f>
        <v>3</v>
      </c>
      <c r="C882">
        <f>YEAR(DailyFXHistoricals[[#This Row],[Date]])</f>
        <v>2019</v>
      </c>
      <c r="D882" s="29">
        <v>110.85299999999999</v>
      </c>
      <c r="E882" s="12" t="s">
        <v>35</v>
      </c>
      <c r="H882"/>
    </row>
    <row r="883" spans="1:12">
      <c r="A883" s="12">
        <f t="shared" si="4"/>
        <v>43555</v>
      </c>
      <c r="B883">
        <f>MONTH(DailyFXHistoricals[[#This Row],[Date]])</f>
        <v>3</v>
      </c>
      <c r="C883">
        <f>YEAR(DailyFXHistoricals[[#This Row],[Date]])</f>
        <v>2019</v>
      </c>
      <c r="D883" s="29">
        <v>110.866967</v>
      </c>
      <c r="E883" s="12" t="s">
        <v>35</v>
      </c>
      <c r="H883"/>
    </row>
    <row r="884" spans="1:12">
      <c r="A884" s="12">
        <f t="shared" si="4"/>
        <v>43556</v>
      </c>
      <c r="B884">
        <f>MONTH(DailyFXHistoricals[[#This Row],[Date]])</f>
        <v>4</v>
      </c>
      <c r="C884">
        <f>YEAR(DailyFXHistoricals[[#This Row],[Date]])</f>
        <v>2019</v>
      </c>
      <c r="D884" s="29">
        <v>111.162784</v>
      </c>
      <c r="E884" s="12" t="s">
        <v>35</v>
      </c>
      <c r="H884"/>
      <c r="L884" s="34"/>
    </row>
    <row r="885" spans="1:12">
      <c r="A885" s="12">
        <f t="shared" si="4"/>
        <v>43557</v>
      </c>
      <c r="B885">
        <f>MONTH(DailyFXHistoricals[[#This Row],[Date]])</f>
        <v>4</v>
      </c>
      <c r="C885">
        <f>YEAR(DailyFXHistoricals[[#This Row],[Date]])</f>
        <v>2019</v>
      </c>
      <c r="D885" s="29">
        <v>111.352768</v>
      </c>
      <c r="E885" s="12" t="s">
        <v>35</v>
      </c>
      <c r="H885"/>
    </row>
    <row r="886" spans="1:12">
      <c r="A886" s="12">
        <f t="shared" si="4"/>
        <v>43558</v>
      </c>
      <c r="B886">
        <f>MONTH(DailyFXHistoricals[[#This Row],[Date]])</f>
        <v>4</v>
      </c>
      <c r="C886">
        <f>YEAR(DailyFXHistoricals[[#This Row],[Date]])</f>
        <v>2019</v>
      </c>
      <c r="D886" s="29">
        <v>111.462056</v>
      </c>
      <c r="E886" s="12" t="s">
        <v>35</v>
      </c>
      <c r="L886" s="93"/>
    </row>
    <row r="887" spans="1:12">
      <c r="A887" s="12">
        <f t="shared" si="4"/>
        <v>43559</v>
      </c>
      <c r="B887">
        <f>MONTH(DailyFXHistoricals[[#This Row],[Date]])</f>
        <v>4</v>
      </c>
      <c r="C887">
        <f>YEAR(DailyFXHistoricals[[#This Row],[Date]])</f>
        <v>2019</v>
      </c>
      <c r="D887" s="29">
        <v>111.493308</v>
      </c>
      <c r="E887" s="12" t="s">
        <v>35</v>
      </c>
      <c r="L887" s="34"/>
    </row>
    <row r="888" spans="1:12">
      <c r="A888" s="12">
        <f t="shared" si="4"/>
        <v>43560</v>
      </c>
      <c r="B888">
        <f>MONTH(DailyFXHistoricals[[#This Row],[Date]])</f>
        <v>4</v>
      </c>
      <c r="C888">
        <f>YEAR(DailyFXHistoricals[[#This Row],[Date]])</f>
        <v>2019</v>
      </c>
      <c r="D888" s="29">
        <v>111.704159</v>
      </c>
      <c r="E888" s="12" t="s">
        <v>35</v>
      </c>
      <c r="L888" s="96"/>
    </row>
    <row r="889" spans="1:12">
      <c r="A889" s="12">
        <f t="shared" si="4"/>
        <v>43561</v>
      </c>
      <c r="B889">
        <f>MONTH(DailyFXHistoricals[[#This Row],[Date]])</f>
        <v>4</v>
      </c>
      <c r="C889">
        <f>YEAR(DailyFXHistoricals[[#This Row],[Date]])</f>
        <v>2019</v>
      </c>
      <c r="D889" s="29">
        <v>111.717</v>
      </c>
      <c r="E889" s="12" t="s">
        <v>35</v>
      </c>
      <c r="L889" s="34"/>
    </row>
    <row r="890" spans="1:12">
      <c r="A890" s="12">
        <f t="shared" si="4"/>
        <v>43562</v>
      </c>
      <c r="B890">
        <f>MONTH(DailyFXHistoricals[[#This Row],[Date]])</f>
        <v>4</v>
      </c>
      <c r="C890">
        <f>YEAR(DailyFXHistoricals[[#This Row],[Date]])</f>
        <v>2019</v>
      </c>
      <c r="D890" s="29">
        <v>111.714748</v>
      </c>
      <c r="E890" s="12" t="s">
        <v>35</v>
      </c>
      <c r="L890" s="96"/>
    </row>
    <row r="891" spans="1:12">
      <c r="A891" s="12">
        <f t="shared" si="4"/>
        <v>43563</v>
      </c>
      <c r="B891">
        <f>MONTH(DailyFXHistoricals[[#This Row],[Date]])</f>
        <v>4</v>
      </c>
      <c r="C891">
        <f>YEAR(DailyFXHistoricals[[#This Row],[Date]])</f>
        <v>2019</v>
      </c>
      <c r="D891" s="29">
        <v>111.455628</v>
      </c>
      <c r="E891" s="12" t="s">
        <v>35</v>
      </c>
      <c r="L891" s="34"/>
    </row>
    <row r="892" spans="1:12">
      <c r="A892" s="12">
        <f t="shared" si="4"/>
        <v>43564</v>
      </c>
      <c r="B892">
        <f>MONTH(DailyFXHistoricals[[#This Row],[Date]])</f>
        <v>4</v>
      </c>
      <c r="C892">
        <f>YEAR(DailyFXHistoricals[[#This Row],[Date]])</f>
        <v>2019</v>
      </c>
      <c r="D892" s="29">
        <v>111.232468</v>
      </c>
      <c r="E892" s="12" t="s">
        <v>35</v>
      </c>
      <c r="L892" s="93"/>
    </row>
    <row r="893" spans="1:12">
      <c r="A893" s="12">
        <f t="shared" si="4"/>
        <v>43565</v>
      </c>
      <c r="B893">
        <f>MONTH(DailyFXHistoricals[[#This Row],[Date]])</f>
        <v>4</v>
      </c>
      <c r="C893">
        <f>YEAR(DailyFXHistoricals[[#This Row],[Date]])</f>
        <v>2019</v>
      </c>
      <c r="D893" s="29">
        <v>111.068786</v>
      </c>
      <c r="E893" s="12" t="s">
        <v>35</v>
      </c>
      <c r="L893" s="34"/>
    </row>
    <row r="894" spans="1:12">
      <c r="A894" s="12">
        <f t="shared" si="4"/>
        <v>43566</v>
      </c>
      <c r="B894">
        <f>MONTH(DailyFXHistoricals[[#This Row],[Date]])</f>
        <v>4</v>
      </c>
      <c r="C894">
        <f>YEAR(DailyFXHistoricals[[#This Row],[Date]])</f>
        <v>2019</v>
      </c>
      <c r="D894" s="29">
        <v>111.318371</v>
      </c>
      <c r="E894" s="12" t="s">
        <v>35</v>
      </c>
      <c r="L894" s="93"/>
    </row>
    <row r="895" spans="1:12">
      <c r="A895" s="12">
        <f t="shared" si="4"/>
        <v>43567</v>
      </c>
      <c r="B895">
        <f>MONTH(DailyFXHistoricals[[#This Row],[Date]])</f>
        <v>4</v>
      </c>
      <c r="C895">
        <f>YEAR(DailyFXHistoricals[[#This Row],[Date]])</f>
        <v>2019</v>
      </c>
      <c r="D895" s="29">
        <v>111.908106</v>
      </c>
      <c r="E895" s="12" t="s">
        <v>35</v>
      </c>
      <c r="L895" s="98"/>
    </row>
    <row r="896" spans="1:12">
      <c r="A896" s="12">
        <f t="shared" si="4"/>
        <v>43568</v>
      </c>
      <c r="B896">
        <f>MONTH(DailyFXHistoricals[[#This Row],[Date]])</f>
        <v>4</v>
      </c>
      <c r="C896">
        <f>YEAR(DailyFXHistoricals[[#This Row],[Date]])</f>
        <v>2019</v>
      </c>
      <c r="D896" s="29">
        <v>112.0205</v>
      </c>
      <c r="E896" s="12" t="s">
        <v>35</v>
      </c>
      <c r="L896" s="99"/>
    </row>
    <row r="897" spans="1:12">
      <c r="A897" s="12">
        <f t="shared" si="4"/>
        <v>43569</v>
      </c>
      <c r="B897">
        <f>MONTH(DailyFXHistoricals[[#This Row],[Date]])</f>
        <v>4</v>
      </c>
      <c r="C897">
        <f>YEAR(DailyFXHistoricals[[#This Row],[Date]])</f>
        <v>2019</v>
      </c>
      <c r="D897" s="29">
        <v>112.018512</v>
      </c>
      <c r="E897" s="12" t="s">
        <v>35</v>
      </c>
      <c r="L897" s="98"/>
    </row>
    <row r="898" spans="1:12">
      <c r="A898" s="12">
        <f t="shared" si="4"/>
        <v>43570</v>
      </c>
      <c r="B898">
        <f>MONTH(DailyFXHistoricals[[#This Row],[Date]])</f>
        <v>4</v>
      </c>
      <c r="C898">
        <f>YEAR(DailyFXHistoricals[[#This Row],[Date]])</f>
        <v>2019</v>
      </c>
      <c r="D898" s="29">
        <v>111.979913</v>
      </c>
      <c r="E898" s="12" t="s">
        <v>35</v>
      </c>
      <c r="L898" s="34"/>
    </row>
    <row r="899" spans="1:12">
      <c r="A899" s="12">
        <f t="shared" si="4"/>
        <v>43571</v>
      </c>
      <c r="B899">
        <f>MONTH(DailyFXHistoricals[[#This Row],[Date]])</f>
        <v>4</v>
      </c>
      <c r="C899">
        <f>YEAR(DailyFXHistoricals[[#This Row],[Date]])</f>
        <v>2019</v>
      </c>
      <c r="D899" s="29">
        <v>111.960612</v>
      </c>
      <c r="E899" s="12" t="s">
        <v>35</v>
      </c>
      <c r="L899" s="98"/>
    </row>
    <row r="900" spans="1:12">
      <c r="A900" s="12">
        <f t="shared" si="4"/>
        <v>43572</v>
      </c>
      <c r="B900">
        <f>MONTH(DailyFXHistoricals[[#This Row],[Date]])</f>
        <v>4</v>
      </c>
      <c r="C900">
        <f>YEAR(DailyFXHistoricals[[#This Row],[Date]])</f>
        <v>2019</v>
      </c>
      <c r="D900" s="29">
        <v>112.015906</v>
      </c>
      <c r="E900" s="12" t="s">
        <v>35</v>
      </c>
      <c r="L900" s="99"/>
    </row>
    <row r="901" spans="1:12">
      <c r="A901" s="12">
        <f t="shared" si="4"/>
        <v>43573</v>
      </c>
      <c r="B901">
        <f>MONTH(DailyFXHistoricals[[#This Row],[Date]])</f>
        <v>4</v>
      </c>
      <c r="C901">
        <f>YEAR(DailyFXHistoricals[[#This Row],[Date]])</f>
        <v>2019</v>
      </c>
      <c r="D901" s="29">
        <v>111.93335</v>
      </c>
      <c r="E901" s="12" t="s">
        <v>35</v>
      </c>
      <c r="L901" s="98"/>
    </row>
    <row r="902" spans="1:12">
      <c r="A902" s="12">
        <f t="shared" si="4"/>
        <v>43574</v>
      </c>
      <c r="B902">
        <f>MONTH(DailyFXHistoricals[[#This Row],[Date]])</f>
        <v>4</v>
      </c>
      <c r="C902">
        <f>YEAR(DailyFXHistoricals[[#This Row],[Date]])</f>
        <v>2019</v>
      </c>
      <c r="D902" s="29">
        <v>111.926596</v>
      </c>
      <c r="E902" s="12" t="s">
        <v>35</v>
      </c>
      <c r="L902" s="98"/>
    </row>
    <row r="903" spans="1:12">
      <c r="A903" s="12">
        <f t="shared" si="4"/>
        <v>43575</v>
      </c>
      <c r="B903">
        <f>MONTH(DailyFXHistoricals[[#This Row],[Date]])</f>
        <v>4</v>
      </c>
      <c r="C903">
        <f>YEAR(DailyFXHistoricals[[#This Row],[Date]])</f>
        <v>2019</v>
      </c>
      <c r="D903" s="29">
        <v>111.914</v>
      </c>
      <c r="E903" s="12" t="s">
        <v>35</v>
      </c>
      <c r="L903" s="99"/>
    </row>
    <row r="904" spans="1:12">
      <c r="A904" s="12">
        <f t="shared" si="4"/>
        <v>43576</v>
      </c>
      <c r="B904">
        <f>MONTH(DailyFXHistoricals[[#This Row],[Date]])</f>
        <v>4</v>
      </c>
      <c r="C904">
        <f>YEAR(DailyFXHistoricals[[#This Row],[Date]])</f>
        <v>2019</v>
      </c>
      <c r="D904" s="29">
        <v>111.91322099999999</v>
      </c>
      <c r="E904" s="12" t="s">
        <v>35</v>
      </c>
      <c r="L904" s="97"/>
    </row>
    <row r="905" spans="1:12">
      <c r="A905" s="12">
        <f t="shared" si="4"/>
        <v>43577</v>
      </c>
      <c r="B905">
        <f>MONTH(DailyFXHistoricals[[#This Row],[Date]])</f>
        <v>4</v>
      </c>
      <c r="C905">
        <f>YEAR(DailyFXHistoricals[[#This Row],[Date]])</f>
        <v>2019</v>
      </c>
      <c r="D905" s="29">
        <v>111.931039</v>
      </c>
      <c r="E905" s="12" t="s">
        <v>35</v>
      </c>
      <c r="L905" s="98"/>
    </row>
    <row r="906" spans="1:12">
      <c r="A906" s="12">
        <f t="shared" si="4"/>
        <v>43578</v>
      </c>
      <c r="B906">
        <f>MONTH(DailyFXHistoricals[[#This Row],[Date]])</f>
        <v>4</v>
      </c>
      <c r="C906">
        <f>YEAR(DailyFXHistoricals[[#This Row],[Date]])</f>
        <v>2019</v>
      </c>
      <c r="D906" s="29">
        <v>111.86023400000001</v>
      </c>
      <c r="E906" s="12" t="s">
        <v>35</v>
      </c>
      <c r="L906" s="34"/>
    </row>
    <row r="907" spans="1:12">
      <c r="A907" s="12">
        <f t="shared" si="4"/>
        <v>43579</v>
      </c>
      <c r="B907">
        <f>MONTH(DailyFXHistoricals[[#This Row],[Date]])</f>
        <v>4</v>
      </c>
      <c r="C907">
        <f>YEAR(DailyFXHistoricals[[#This Row],[Date]])</f>
        <v>2019</v>
      </c>
      <c r="D907" s="29">
        <v>111.92657699999999</v>
      </c>
      <c r="E907" s="12" t="s">
        <v>35</v>
      </c>
      <c r="L907" s="93"/>
    </row>
    <row r="908" spans="1:12">
      <c r="A908" s="12">
        <f t="shared" si="4"/>
        <v>43580</v>
      </c>
      <c r="B908">
        <f>MONTH(DailyFXHistoricals[[#This Row],[Date]])</f>
        <v>4</v>
      </c>
      <c r="C908">
        <f>YEAR(DailyFXHistoricals[[#This Row],[Date]])</f>
        <v>2019</v>
      </c>
      <c r="D908" s="29">
        <v>111.777372</v>
      </c>
      <c r="E908" s="12" t="s">
        <v>35</v>
      </c>
      <c r="L908" s="34"/>
    </row>
    <row r="909" spans="1:12">
      <c r="A909" s="12">
        <f t="shared" si="4"/>
        <v>43581</v>
      </c>
      <c r="B909">
        <f>MONTH(DailyFXHistoricals[[#This Row],[Date]])</f>
        <v>4</v>
      </c>
      <c r="C909">
        <f>YEAR(DailyFXHistoricals[[#This Row],[Date]])</f>
        <v>2019</v>
      </c>
      <c r="D909" s="29">
        <v>111.633672</v>
      </c>
      <c r="E909" s="12" t="s">
        <v>35</v>
      </c>
      <c r="L909" s="100"/>
    </row>
    <row r="910" spans="1:12">
      <c r="A910" s="12">
        <f t="shared" si="4"/>
        <v>43582</v>
      </c>
      <c r="B910">
        <f>MONTH(DailyFXHistoricals[[#This Row],[Date]])</f>
        <v>4</v>
      </c>
      <c r="C910">
        <f>YEAR(DailyFXHistoricals[[#This Row],[Date]])</f>
        <v>2019</v>
      </c>
      <c r="D910" s="29">
        <v>111.569</v>
      </c>
      <c r="E910" s="12" t="s">
        <v>35</v>
      </c>
    </row>
    <row r="911" spans="1:12">
      <c r="A911" s="12">
        <f t="shared" si="4"/>
        <v>43583</v>
      </c>
      <c r="B911">
        <f>MONTH(DailyFXHistoricals[[#This Row],[Date]])</f>
        <v>4</v>
      </c>
      <c r="C911">
        <f>YEAR(DailyFXHistoricals[[#This Row],[Date]])</f>
        <v>2019</v>
      </c>
      <c r="D911" s="29">
        <v>111.571416</v>
      </c>
      <c r="E911" s="12" t="s">
        <v>35</v>
      </c>
    </row>
    <row r="912" spans="1:12">
      <c r="A912" s="12">
        <f t="shared" si="4"/>
        <v>43584</v>
      </c>
      <c r="B912">
        <f>MONTH(DailyFXHistoricals[[#This Row],[Date]])</f>
        <v>4</v>
      </c>
      <c r="C912">
        <f>YEAR(DailyFXHistoricals[[#This Row],[Date]])</f>
        <v>2019</v>
      </c>
      <c r="D912" s="29">
        <v>111.704583</v>
      </c>
      <c r="E912" s="12" t="s">
        <v>35</v>
      </c>
    </row>
    <row r="913" spans="1:5">
      <c r="A913" s="12">
        <f t="shared" si="4"/>
        <v>43585</v>
      </c>
      <c r="B913">
        <f>MONTH(DailyFXHistoricals[[#This Row],[Date]])</f>
        <v>4</v>
      </c>
      <c r="C913">
        <f>YEAR(DailyFXHistoricals[[#This Row],[Date]])</f>
        <v>2019</v>
      </c>
      <c r="D913" s="29">
        <v>111.42125799999999</v>
      </c>
      <c r="E913" s="12" t="s">
        <v>35</v>
      </c>
    </row>
    <row r="914" spans="1:5">
      <c r="A914" s="12">
        <f t="shared" si="4"/>
        <v>43586</v>
      </c>
      <c r="B914">
        <f>MONTH(DailyFXHistoricals[[#This Row],[Date]])</f>
        <v>5</v>
      </c>
      <c r="C914">
        <f>YEAR(DailyFXHistoricals[[#This Row],[Date]])</f>
        <v>2019</v>
      </c>
      <c r="D914" s="29">
        <v>111.37482199999999</v>
      </c>
      <c r="E914" s="12" t="s">
        <v>35</v>
      </c>
    </row>
    <row r="915" spans="1:5">
      <c r="A915" s="12">
        <f t="shared" si="4"/>
        <v>43587</v>
      </c>
      <c r="B915">
        <f>MONTH(DailyFXHistoricals[[#This Row],[Date]])</f>
        <v>5</v>
      </c>
      <c r="C915">
        <f>YEAR(DailyFXHistoricals[[#This Row],[Date]])</f>
        <v>2019</v>
      </c>
      <c r="D915" s="29">
        <v>111.51898799999999</v>
      </c>
      <c r="E915" s="12" t="s">
        <v>35</v>
      </c>
    </row>
    <row r="916" spans="1:5">
      <c r="A916" s="12">
        <f t="shared" si="4"/>
        <v>43588</v>
      </c>
      <c r="B916">
        <f>MONTH(DailyFXHistoricals[[#This Row],[Date]])</f>
        <v>5</v>
      </c>
      <c r="C916">
        <f>YEAR(DailyFXHistoricals[[#This Row],[Date]])</f>
        <v>2019</v>
      </c>
      <c r="D916" s="29">
        <v>111.343163</v>
      </c>
      <c r="E916" s="12" t="s">
        <v>35</v>
      </c>
    </row>
    <row r="917" spans="1:5">
      <c r="A917" s="12">
        <f t="shared" si="4"/>
        <v>43589</v>
      </c>
      <c r="B917">
        <f>MONTH(DailyFXHistoricals[[#This Row],[Date]])</f>
        <v>5</v>
      </c>
      <c r="C917">
        <f>YEAR(DailyFXHistoricals[[#This Row],[Date]])</f>
        <v>2019</v>
      </c>
      <c r="D917" s="29">
        <v>111.09650000000001</v>
      </c>
      <c r="E917" s="12" t="s">
        <v>35</v>
      </c>
    </row>
    <row r="918" spans="1:5">
      <c r="A918" s="12">
        <f t="shared" si="4"/>
        <v>43590</v>
      </c>
      <c r="B918">
        <f>MONTH(DailyFXHistoricals[[#This Row],[Date]])</f>
        <v>5</v>
      </c>
      <c r="C918">
        <f>YEAR(DailyFXHistoricals[[#This Row],[Date]])</f>
        <v>2019</v>
      </c>
      <c r="D918" s="29">
        <v>111.05145</v>
      </c>
      <c r="E918" s="12" t="s">
        <v>35</v>
      </c>
    </row>
    <row r="919" spans="1:5">
      <c r="A919" s="12">
        <f t="shared" si="4"/>
        <v>43591</v>
      </c>
      <c r="B919">
        <f>MONTH(DailyFXHistoricals[[#This Row],[Date]])</f>
        <v>5</v>
      </c>
      <c r="C919">
        <f>YEAR(DailyFXHistoricals[[#This Row],[Date]])</f>
        <v>2019</v>
      </c>
      <c r="D919" s="29">
        <v>110.750564</v>
      </c>
      <c r="E919" s="12" t="s">
        <v>35</v>
      </c>
    </row>
    <row r="920" spans="1:5">
      <c r="A920" s="12">
        <f t="shared" si="4"/>
        <v>43592</v>
      </c>
      <c r="B920">
        <f>MONTH(DailyFXHistoricals[[#This Row],[Date]])</f>
        <v>5</v>
      </c>
      <c r="C920">
        <f>YEAR(DailyFXHistoricals[[#This Row],[Date]])</f>
        <v>2019</v>
      </c>
      <c r="D920" s="29">
        <v>110.500274</v>
      </c>
      <c r="E920" s="12" t="s">
        <v>35</v>
      </c>
    </row>
    <row r="921" spans="1:5">
      <c r="A921" s="12">
        <f t="shared" si="4"/>
        <v>43593</v>
      </c>
      <c r="B921">
        <f>MONTH(DailyFXHistoricals[[#This Row],[Date]])</f>
        <v>5</v>
      </c>
      <c r="C921">
        <f>YEAR(DailyFXHistoricals[[#This Row],[Date]])</f>
        <v>2019</v>
      </c>
      <c r="D921" s="29">
        <v>110.087664</v>
      </c>
      <c r="E921" s="12" t="s">
        <v>35</v>
      </c>
    </row>
    <row r="922" spans="1:5">
      <c r="A922" s="12">
        <f t="shared" ref="A922:A985" si="5">A921+1</f>
        <v>43594</v>
      </c>
      <c r="B922">
        <f>MONTH(DailyFXHistoricals[[#This Row],[Date]])</f>
        <v>5</v>
      </c>
      <c r="C922">
        <f>YEAR(DailyFXHistoricals[[#This Row],[Date]])</f>
        <v>2019</v>
      </c>
      <c r="D922" s="29">
        <v>109.786321</v>
      </c>
      <c r="E922" s="12" t="s">
        <v>35</v>
      </c>
    </row>
    <row r="923" spans="1:5">
      <c r="A923" s="12">
        <f t="shared" si="5"/>
        <v>43595</v>
      </c>
      <c r="B923">
        <f>MONTH(DailyFXHistoricals[[#This Row],[Date]])</f>
        <v>5</v>
      </c>
      <c r="C923">
        <f>YEAR(DailyFXHistoricals[[#This Row],[Date]])</f>
        <v>2019</v>
      </c>
      <c r="D923" s="29">
        <v>109.81324600000001</v>
      </c>
      <c r="E923" s="12" t="s">
        <v>35</v>
      </c>
    </row>
    <row r="924" spans="1:5">
      <c r="A924" s="12">
        <f t="shared" si="5"/>
        <v>43596</v>
      </c>
      <c r="B924">
        <f>MONTH(DailyFXHistoricals[[#This Row],[Date]])</f>
        <v>5</v>
      </c>
      <c r="C924">
        <f>YEAR(DailyFXHistoricals[[#This Row],[Date]])</f>
        <v>2019</v>
      </c>
      <c r="D924" s="29">
        <v>109.953</v>
      </c>
      <c r="E924" s="12" t="s">
        <v>35</v>
      </c>
    </row>
    <row r="925" spans="1:5">
      <c r="A925" s="12">
        <f t="shared" si="5"/>
        <v>43597</v>
      </c>
      <c r="B925">
        <f>MONTH(DailyFXHistoricals[[#This Row],[Date]])</f>
        <v>5</v>
      </c>
      <c r="C925">
        <f>YEAR(DailyFXHistoricals[[#This Row],[Date]])</f>
        <v>2019</v>
      </c>
      <c r="D925" s="29">
        <v>109.929519</v>
      </c>
      <c r="E925" s="12" t="s">
        <v>35</v>
      </c>
    </row>
    <row r="926" spans="1:5">
      <c r="A926" s="12">
        <f t="shared" si="5"/>
        <v>43598</v>
      </c>
      <c r="B926">
        <f>MONTH(DailyFXHistoricals[[#This Row],[Date]])</f>
        <v>5</v>
      </c>
      <c r="C926">
        <f>YEAR(DailyFXHistoricals[[#This Row],[Date]])</f>
        <v>2019</v>
      </c>
      <c r="D926" s="29">
        <v>109.466489</v>
      </c>
      <c r="E926" s="12" t="s">
        <v>35</v>
      </c>
    </row>
    <row r="927" spans="1:5">
      <c r="A927" s="12">
        <f t="shared" si="5"/>
        <v>43599</v>
      </c>
      <c r="B927">
        <f>MONTH(DailyFXHistoricals[[#This Row],[Date]])</f>
        <v>5</v>
      </c>
      <c r="C927">
        <f>YEAR(DailyFXHistoricals[[#This Row],[Date]])</f>
        <v>2019</v>
      </c>
      <c r="D927" s="29">
        <v>109.609966</v>
      </c>
      <c r="E927" s="12" t="s">
        <v>35</v>
      </c>
    </row>
    <row r="928" spans="1:5">
      <c r="A928" s="12">
        <f t="shared" si="5"/>
        <v>43600</v>
      </c>
      <c r="B928">
        <f>MONTH(DailyFXHistoricals[[#This Row],[Date]])</f>
        <v>5</v>
      </c>
      <c r="C928">
        <f>YEAR(DailyFXHistoricals[[#This Row],[Date]])</f>
        <v>2019</v>
      </c>
      <c r="D928" s="29">
        <v>109.522312</v>
      </c>
      <c r="E928" s="12" t="s">
        <v>35</v>
      </c>
    </row>
    <row r="929" spans="1:5">
      <c r="A929" s="12">
        <f t="shared" si="5"/>
        <v>43601</v>
      </c>
      <c r="B929">
        <f>MONTH(DailyFXHistoricals[[#This Row],[Date]])</f>
        <v>5</v>
      </c>
      <c r="C929">
        <f>YEAR(DailyFXHistoricals[[#This Row],[Date]])</f>
        <v>2019</v>
      </c>
      <c r="D929" s="29">
        <v>109.669791</v>
      </c>
      <c r="E929" s="12" t="s">
        <v>35</v>
      </c>
    </row>
    <row r="930" spans="1:5">
      <c r="A930" s="12">
        <f t="shared" si="5"/>
        <v>43602</v>
      </c>
      <c r="B930">
        <f>MONTH(DailyFXHistoricals[[#This Row],[Date]])</f>
        <v>5</v>
      </c>
      <c r="C930">
        <f>YEAR(DailyFXHistoricals[[#This Row],[Date]])</f>
        <v>2019</v>
      </c>
      <c r="D930" s="29">
        <v>109.83583400000001</v>
      </c>
      <c r="E930" s="12" t="s">
        <v>35</v>
      </c>
    </row>
    <row r="931" spans="1:5">
      <c r="A931" s="12">
        <f t="shared" si="5"/>
        <v>43603</v>
      </c>
      <c r="B931">
        <f>MONTH(DailyFXHistoricals[[#This Row],[Date]])</f>
        <v>5</v>
      </c>
      <c r="C931">
        <f>YEAR(DailyFXHistoricals[[#This Row],[Date]])</f>
        <v>2019</v>
      </c>
      <c r="D931" s="29">
        <v>110.0645</v>
      </c>
      <c r="E931" s="12" t="s">
        <v>35</v>
      </c>
    </row>
    <row r="932" spans="1:5">
      <c r="A932" s="12">
        <f t="shared" si="5"/>
        <v>43604</v>
      </c>
      <c r="B932">
        <f>MONTH(DailyFXHistoricals[[#This Row],[Date]])</f>
        <v>5</v>
      </c>
      <c r="C932">
        <f>YEAR(DailyFXHistoricals[[#This Row],[Date]])</f>
        <v>2019</v>
      </c>
      <c r="D932" s="29">
        <v>110.066586</v>
      </c>
      <c r="E932" s="12" t="s">
        <v>35</v>
      </c>
    </row>
    <row r="933" spans="1:5">
      <c r="A933" s="12">
        <f t="shared" si="5"/>
        <v>43605</v>
      </c>
      <c r="B933">
        <f>MONTH(DailyFXHistoricals[[#This Row],[Date]])</f>
        <v>5</v>
      </c>
      <c r="C933">
        <f>YEAR(DailyFXHistoricals[[#This Row],[Date]])</f>
        <v>2019</v>
      </c>
      <c r="D933" s="29">
        <v>110.06004799999999</v>
      </c>
      <c r="E933" s="12" t="s">
        <v>35</v>
      </c>
    </row>
    <row r="934" spans="1:5">
      <c r="A934" s="12">
        <f t="shared" si="5"/>
        <v>43606</v>
      </c>
      <c r="B934">
        <f>MONTH(DailyFXHistoricals[[#This Row],[Date]])</f>
        <v>5</v>
      </c>
      <c r="C934">
        <f>YEAR(DailyFXHistoricals[[#This Row],[Date]])</f>
        <v>2019</v>
      </c>
      <c r="D934" s="29">
        <v>110.375434</v>
      </c>
      <c r="E934" s="12" t="s">
        <v>35</v>
      </c>
    </row>
    <row r="935" spans="1:5">
      <c r="A935" s="12">
        <f t="shared" si="5"/>
        <v>43607</v>
      </c>
      <c r="B935">
        <f>MONTH(DailyFXHistoricals[[#This Row],[Date]])</f>
        <v>5</v>
      </c>
      <c r="C935">
        <f>YEAR(DailyFXHistoricals[[#This Row],[Date]])</f>
        <v>2019</v>
      </c>
      <c r="D935" s="29">
        <v>110.39258599999999</v>
      </c>
      <c r="E935" s="12" t="s">
        <v>35</v>
      </c>
    </row>
    <row r="936" spans="1:5">
      <c r="A936" s="12">
        <f t="shared" si="5"/>
        <v>43608</v>
      </c>
      <c r="B936">
        <f>MONTH(DailyFXHistoricals[[#This Row],[Date]])</f>
        <v>5</v>
      </c>
      <c r="C936">
        <f>YEAR(DailyFXHistoricals[[#This Row],[Date]])</f>
        <v>2019</v>
      </c>
      <c r="D936" s="29">
        <v>109.936842</v>
      </c>
      <c r="E936" s="12" t="s">
        <v>35</v>
      </c>
    </row>
    <row r="937" spans="1:5">
      <c r="A937" s="12">
        <f t="shared" si="5"/>
        <v>43609</v>
      </c>
      <c r="B937">
        <f>MONTH(DailyFXHistoricals[[#This Row],[Date]])</f>
        <v>5</v>
      </c>
      <c r="C937">
        <f>YEAR(DailyFXHistoricals[[#This Row],[Date]])</f>
        <v>2019</v>
      </c>
      <c r="D937" s="29">
        <v>109.494502</v>
      </c>
      <c r="E937" s="12" t="s">
        <v>35</v>
      </c>
    </row>
    <row r="938" spans="1:5">
      <c r="A938" s="12">
        <f t="shared" si="5"/>
        <v>43610</v>
      </c>
      <c r="B938">
        <f>MONTH(DailyFXHistoricals[[#This Row],[Date]])</f>
        <v>5</v>
      </c>
      <c r="C938">
        <f>YEAR(DailyFXHistoricals[[#This Row],[Date]])</f>
        <v>2019</v>
      </c>
      <c r="D938" s="29">
        <v>109.29949999999999</v>
      </c>
      <c r="E938" s="12" t="s">
        <v>35</v>
      </c>
    </row>
    <row r="939" spans="1:5">
      <c r="A939" s="12">
        <f t="shared" si="5"/>
        <v>43611</v>
      </c>
      <c r="B939">
        <f>MONTH(DailyFXHistoricals[[#This Row],[Date]])</f>
        <v>5</v>
      </c>
      <c r="C939">
        <f>YEAR(DailyFXHistoricals[[#This Row],[Date]])</f>
        <v>2019</v>
      </c>
      <c r="D939" s="29">
        <v>109.306972</v>
      </c>
      <c r="E939" s="12" t="s">
        <v>35</v>
      </c>
    </row>
    <row r="940" spans="1:5">
      <c r="A940" s="12">
        <f t="shared" si="5"/>
        <v>43612</v>
      </c>
      <c r="B940">
        <f>MONTH(DailyFXHistoricals[[#This Row],[Date]])</f>
        <v>5</v>
      </c>
      <c r="C940">
        <f>YEAR(DailyFXHistoricals[[#This Row],[Date]])</f>
        <v>2019</v>
      </c>
      <c r="D940" s="29">
        <v>109.501304</v>
      </c>
      <c r="E940" s="12" t="s">
        <v>35</v>
      </c>
    </row>
    <row r="941" spans="1:5">
      <c r="A941" s="12">
        <f t="shared" si="5"/>
        <v>43613</v>
      </c>
      <c r="B941">
        <f>MONTH(DailyFXHistoricals[[#This Row],[Date]])</f>
        <v>5</v>
      </c>
      <c r="C941">
        <f>YEAR(DailyFXHistoricals[[#This Row],[Date]])</f>
        <v>2019</v>
      </c>
      <c r="D941" s="29">
        <v>109.443026</v>
      </c>
      <c r="E941" s="12" t="s">
        <v>35</v>
      </c>
    </row>
    <row r="942" spans="1:5">
      <c r="A942" s="12">
        <f t="shared" si="5"/>
        <v>43614</v>
      </c>
      <c r="B942">
        <f>MONTH(DailyFXHistoricals[[#This Row],[Date]])</f>
        <v>5</v>
      </c>
      <c r="C942">
        <f>YEAR(DailyFXHistoricals[[#This Row],[Date]])</f>
        <v>2019</v>
      </c>
      <c r="D942" s="29">
        <v>109.37948</v>
      </c>
      <c r="E942" s="12" t="s">
        <v>35</v>
      </c>
    </row>
    <row r="943" spans="1:5">
      <c r="A943" s="12">
        <f t="shared" si="5"/>
        <v>43615</v>
      </c>
      <c r="B943">
        <f>MONTH(DailyFXHistoricals[[#This Row],[Date]])</f>
        <v>5</v>
      </c>
      <c r="C943">
        <f>YEAR(DailyFXHistoricals[[#This Row],[Date]])</f>
        <v>2019</v>
      </c>
      <c r="D943" s="29">
        <v>109.653248</v>
      </c>
      <c r="E943" s="12" t="s">
        <v>35</v>
      </c>
    </row>
    <row r="944" spans="1:5">
      <c r="A944" s="12">
        <f t="shared" si="5"/>
        <v>43616</v>
      </c>
      <c r="B944">
        <f>MONTH(DailyFXHistoricals[[#This Row],[Date]])</f>
        <v>5</v>
      </c>
      <c r="C944">
        <f>YEAR(DailyFXHistoricals[[#This Row],[Date]])</f>
        <v>2019</v>
      </c>
      <c r="D944" s="29">
        <v>108.760537</v>
      </c>
      <c r="E944" s="12" t="s">
        <v>35</v>
      </c>
    </row>
    <row r="945" spans="1:5">
      <c r="A945" s="12">
        <f t="shared" si="5"/>
        <v>43617</v>
      </c>
      <c r="B945">
        <f>MONTH(DailyFXHistoricals[[#This Row],[Date]])</f>
        <v>6</v>
      </c>
      <c r="C945">
        <f>YEAR(DailyFXHistoricals[[#This Row],[Date]])</f>
        <v>2019</v>
      </c>
      <c r="D945" s="29">
        <v>108.29600000000001</v>
      </c>
      <c r="E945" s="12" t="s">
        <v>35</v>
      </c>
    </row>
    <row r="946" spans="1:5">
      <c r="A946" s="12">
        <f t="shared" si="5"/>
        <v>43618</v>
      </c>
      <c r="B946">
        <f>MONTH(DailyFXHistoricals[[#This Row],[Date]])</f>
        <v>6</v>
      </c>
      <c r="C946">
        <f>YEAR(DailyFXHistoricals[[#This Row],[Date]])</f>
        <v>2019</v>
      </c>
      <c r="D946" s="29">
        <v>108.291524</v>
      </c>
      <c r="E946" s="12" t="s">
        <v>35</v>
      </c>
    </row>
    <row r="947" spans="1:5">
      <c r="A947" s="12">
        <f t="shared" si="5"/>
        <v>43619</v>
      </c>
      <c r="B947">
        <f>MONTH(DailyFXHistoricals[[#This Row],[Date]])</f>
        <v>6</v>
      </c>
      <c r="C947">
        <f>YEAR(DailyFXHistoricals[[#This Row],[Date]])</f>
        <v>2019</v>
      </c>
      <c r="D947" s="29">
        <v>108.207988</v>
      </c>
      <c r="E947" s="12" t="s">
        <v>35</v>
      </c>
    </row>
    <row r="948" spans="1:5">
      <c r="A948" s="12">
        <f t="shared" si="5"/>
        <v>43620</v>
      </c>
      <c r="B948">
        <f>MONTH(DailyFXHistoricals[[#This Row],[Date]])</f>
        <v>6</v>
      </c>
      <c r="C948">
        <f>YEAR(DailyFXHistoricals[[#This Row],[Date]])</f>
        <v>2019</v>
      </c>
      <c r="D948" s="29">
        <v>108.08101600000001</v>
      </c>
      <c r="E948" s="12" t="s">
        <v>35</v>
      </c>
    </row>
    <row r="949" spans="1:5">
      <c r="A949" s="12">
        <f t="shared" si="5"/>
        <v>43621</v>
      </c>
      <c r="B949">
        <f>MONTH(DailyFXHistoricals[[#This Row],[Date]])</f>
        <v>6</v>
      </c>
      <c r="C949">
        <f>YEAR(DailyFXHistoricals[[#This Row],[Date]])</f>
        <v>2019</v>
      </c>
      <c r="D949" s="29">
        <v>108.20962299999999</v>
      </c>
      <c r="E949" s="12" t="s">
        <v>35</v>
      </c>
    </row>
    <row r="950" spans="1:5">
      <c r="A950" s="12">
        <f t="shared" si="5"/>
        <v>43622</v>
      </c>
      <c r="B950">
        <f>MONTH(DailyFXHistoricals[[#This Row],[Date]])</f>
        <v>6</v>
      </c>
      <c r="C950">
        <f>YEAR(DailyFXHistoricals[[#This Row],[Date]])</f>
        <v>2019</v>
      </c>
      <c r="D950" s="29">
        <v>108.26292599999999</v>
      </c>
      <c r="E950" s="12" t="s">
        <v>35</v>
      </c>
    </row>
    <row r="951" spans="1:5">
      <c r="A951" s="12">
        <f t="shared" si="5"/>
        <v>43623</v>
      </c>
      <c r="B951">
        <f>MONTH(DailyFXHistoricals[[#This Row],[Date]])</f>
        <v>6</v>
      </c>
      <c r="C951">
        <f>YEAR(DailyFXHistoricals[[#This Row],[Date]])</f>
        <v>2019</v>
      </c>
      <c r="D951" s="29">
        <v>108.314528</v>
      </c>
      <c r="E951" s="12" t="s">
        <v>35</v>
      </c>
    </row>
    <row r="952" spans="1:5">
      <c r="A952" s="12">
        <f t="shared" si="5"/>
        <v>43624</v>
      </c>
      <c r="B952">
        <f>MONTH(DailyFXHistoricals[[#This Row],[Date]])</f>
        <v>6</v>
      </c>
      <c r="C952">
        <f>YEAR(DailyFXHistoricals[[#This Row],[Date]])</f>
        <v>2019</v>
      </c>
      <c r="D952" s="29">
        <v>108.20099999999999</v>
      </c>
      <c r="E952" s="12" t="s">
        <v>35</v>
      </c>
    </row>
    <row r="953" spans="1:5">
      <c r="A953" s="12">
        <f t="shared" si="5"/>
        <v>43625</v>
      </c>
      <c r="B953">
        <f>MONTH(DailyFXHistoricals[[#This Row],[Date]])</f>
        <v>6</v>
      </c>
      <c r="C953">
        <f>YEAR(DailyFXHistoricals[[#This Row],[Date]])</f>
        <v>2019</v>
      </c>
      <c r="D953" s="29">
        <v>108.235741</v>
      </c>
      <c r="E953" s="12" t="s">
        <v>35</v>
      </c>
    </row>
    <row r="954" spans="1:5">
      <c r="A954" s="12">
        <f t="shared" si="5"/>
        <v>43626</v>
      </c>
      <c r="B954">
        <f>MONTH(DailyFXHistoricals[[#This Row],[Date]])</f>
        <v>6</v>
      </c>
      <c r="C954">
        <f>YEAR(DailyFXHistoricals[[#This Row],[Date]])</f>
        <v>2019</v>
      </c>
      <c r="D954" s="29">
        <v>108.53257600000001</v>
      </c>
      <c r="E954" s="12" t="s">
        <v>35</v>
      </c>
    </row>
    <row r="955" spans="1:5">
      <c r="A955" s="12">
        <f t="shared" si="5"/>
        <v>43627</v>
      </c>
      <c r="B955">
        <f>MONTH(DailyFXHistoricals[[#This Row],[Date]])</f>
        <v>6</v>
      </c>
      <c r="C955">
        <f>YEAR(DailyFXHistoricals[[#This Row],[Date]])</f>
        <v>2019</v>
      </c>
      <c r="D955" s="29">
        <v>108.584052</v>
      </c>
      <c r="E955" s="12" t="s">
        <v>35</v>
      </c>
    </row>
    <row r="956" spans="1:5">
      <c r="A956" s="12">
        <f t="shared" si="5"/>
        <v>43628</v>
      </c>
      <c r="B956">
        <f>MONTH(DailyFXHistoricals[[#This Row],[Date]])</f>
        <v>6</v>
      </c>
      <c r="C956">
        <f>YEAR(DailyFXHistoricals[[#This Row],[Date]])</f>
        <v>2019</v>
      </c>
      <c r="D956" s="29">
        <v>108.43316</v>
      </c>
      <c r="E956" s="12" t="s">
        <v>35</v>
      </c>
    </row>
    <row r="957" spans="1:5">
      <c r="A957" s="12">
        <f t="shared" si="5"/>
        <v>43629</v>
      </c>
      <c r="B957">
        <f>MONTH(DailyFXHistoricals[[#This Row],[Date]])</f>
        <v>6</v>
      </c>
      <c r="C957">
        <f>YEAR(DailyFXHistoricals[[#This Row],[Date]])</f>
        <v>2019</v>
      </c>
      <c r="D957" s="29">
        <v>108.38666000000001</v>
      </c>
      <c r="E957" s="12" t="s">
        <v>35</v>
      </c>
    </row>
    <row r="958" spans="1:5">
      <c r="A958" s="12">
        <f t="shared" si="5"/>
        <v>43630</v>
      </c>
      <c r="B958">
        <f>MONTH(DailyFXHistoricals[[#This Row],[Date]])</f>
        <v>6</v>
      </c>
      <c r="C958">
        <f>YEAR(DailyFXHistoricals[[#This Row],[Date]])</f>
        <v>2019</v>
      </c>
      <c r="D958" s="29">
        <v>108.38231500000001</v>
      </c>
      <c r="E958" s="12" t="s">
        <v>35</v>
      </c>
    </row>
    <row r="959" spans="1:5">
      <c r="A959" s="12">
        <f t="shared" si="5"/>
        <v>43631</v>
      </c>
      <c r="B959">
        <f>MONTH(DailyFXHistoricals[[#This Row],[Date]])</f>
        <v>6</v>
      </c>
      <c r="C959">
        <f>YEAR(DailyFXHistoricals[[#This Row],[Date]])</f>
        <v>2019</v>
      </c>
      <c r="D959" s="29">
        <v>108.556</v>
      </c>
      <c r="E959" s="12" t="s">
        <v>35</v>
      </c>
    </row>
    <row r="960" spans="1:5">
      <c r="A960" s="12">
        <f t="shared" si="5"/>
        <v>43632</v>
      </c>
      <c r="B960">
        <f>MONTH(DailyFXHistoricals[[#This Row],[Date]])</f>
        <v>6</v>
      </c>
      <c r="C960">
        <f>YEAR(DailyFXHistoricals[[#This Row],[Date]])</f>
        <v>2019</v>
      </c>
      <c r="D960" s="29">
        <v>108.552363</v>
      </c>
      <c r="E960" s="12" t="s">
        <v>35</v>
      </c>
    </row>
    <row r="961" spans="1:5">
      <c r="A961" s="12">
        <f t="shared" si="5"/>
        <v>43633</v>
      </c>
      <c r="B961">
        <f>MONTH(DailyFXHistoricals[[#This Row],[Date]])</f>
        <v>6</v>
      </c>
      <c r="C961">
        <f>YEAR(DailyFXHistoricals[[#This Row],[Date]])</f>
        <v>2019</v>
      </c>
      <c r="D961" s="29">
        <v>108.595564</v>
      </c>
      <c r="E961" s="12" t="s">
        <v>35</v>
      </c>
    </row>
    <row r="962" spans="1:5">
      <c r="A962" s="12">
        <f t="shared" si="5"/>
        <v>43634</v>
      </c>
      <c r="B962">
        <f>MONTH(DailyFXHistoricals[[#This Row],[Date]])</f>
        <v>6</v>
      </c>
      <c r="C962">
        <f>YEAR(DailyFXHistoricals[[#This Row],[Date]])</f>
        <v>2019</v>
      </c>
      <c r="D962" s="29">
        <v>108.38481</v>
      </c>
      <c r="E962" s="12" t="s">
        <v>35</v>
      </c>
    </row>
    <row r="963" spans="1:5">
      <c r="A963" s="12">
        <f t="shared" si="5"/>
        <v>43635</v>
      </c>
      <c r="B963">
        <f>MONTH(DailyFXHistoricals[[#This Row],[Date]])</f>
        <v>6</v>
      </c>
      <c r="C963">
        <f>YEAR(DailyFXHistoricals[[#This Row],[Date]])</f>
        <v>2019</v>
      </c>
      <c r="D963" s="29">
        <v>108.330893</v>
      </c>
      <c r="E963" s="12" t="s">
        <v>35</v>
      </c>
    </row>
    <row r="964" spans="1:5">
      <c r="A964" s="12">
        <f t="shared" si="5"/>
        <v>43636</v>
      </c>
      <c r="B964">
        <f>MONTH(DailyFXHistoricals[[#This Row],[Date]])</f>
        <v>6</v>
      </c>
      <c r="C964">
        <f>YEAR(DailyFXHistoricals[[#This Row],[Date]])</f>
        <v>2019</v>
      </c>
      <c r="D964" s="29">
        <v>107.56635199999999</v>
      </c>
      <c r="E964" s="12" t="s">
        <v>35</v>
      </c>
    </row>
    <row r="965" spans="1:5">
      <c r="A965" s="12">
        <f t="shared" si="5"/>
        <v>43637</v>
      </c>
      <c r="B965">
        <f>MONTH(DailyFXHistoricals[[#This Row],[Date]])</f>
        <v>6</v>
      </c>
      <c r="C965">
        <f>YEAR(DailyFXHistoricals[[#This Row],[Date]])</f>
        <v>2019</v>
      </c>
      <c r="D965" s="29">
        <v>107.36792</v>
      </c>
      <c r="E965" s="12" t="s">
        <v>35</v>
      </c>
    </row>
    <row r="966" spans="1:5">
      <c r="A966" s="12">
        <f t="shared" si="5"/>
        <v>43638</v>
      </c>
      <c r="B966">
        <f>MONTH(DailyFXHistoricals[[#This Row],[Date]])</f>
        <v>6</v>
      </c>
      <c r="C966">
        <f>YEAR(DailyFXHistoricals[[#This Row],[Date]])</f>
        <v>2019</v>
      </c>
      <c r="D966" s="29">
        <v>107.3215</v>
      </c>
      <c r="E966" s="12" t="s">
        <v>35</v>
      </c>
    </row>
    <row r="967" spans="1:5">
      <c r="A967" s="12">
        <f t="shared" si="5"/>
        <v>43639</v>
      </c>
      <c r="B967">
        <f>MONTH(DailyFXHistoricals[[#This Row],[Date]])</f>
        <v>6</v>
      </c>
      <c r="C967">
        <f>YEAR(DailyFXHistoricals[[#This Row],[Date]])</f>
        <v>2019</v>
      </c>
      <c r="D967" s="29">
        <v>107.32258</v>
      </c>
      <c r="E967" s="12" t="s">
        <v>35</v>
      </c>
    </row>
    <row r="968" spans="1:5">
      <c r="A968" s="12">
        <f t="shared" si="5"/>
        <v>43640</v>
      </c>
      <c r="B968">
        <f>MONTH(DailyFXHistoricals[[#This Row],[Date]])</f>
        <v>6</v>
      </c>
      <c r="C968">
        <f>YEAR(DailyFXHistoricals[[#This Row],[Date]])</f>
        <v>2019</v>
      </c>
      <c r="D968" s="29">
        <v>107.361952</v>
      </c>
      <c r="E968" s="12" t="s">
        <v>35</v>
      </c>
    </row>
    <row r="969" spans="1:5">
      <c r="A969" s="12">
        <f t="shared" si="5"/>
        <v>43641</v>
      </c>
      <c r="B969">
        <f>MONTH(DailyFXHistoricals[[#This Row],[Date]])</f>
        <v>6</v>
      </c>
      <c r="C969">
        <f>YEAR(DailyFXHistoricals[[#This Row],[Date]])</f>
        <v>2019</v>
      </c>
      <c r="D969" s="29">
        <v>107.078132</v>
      </c>
      <c r="E969" s="12" t="s">
        <v>35</v>
      </c>
    </row>
    <row r="970" spans="1:5">
      <c r="A970" s="12">
        <f t="shared" si="5"/>
        <v>43642</v>
      </c>
      <c r="B970">
        <f>MONTH(DailyFXHistoricals[[#This Row],[Date]])</f>
        <v>6</v>
      </c>
      <c r="C970">
        <f>YEAR(DailyFXHistoricals[[#This Row],[Date]])</f>
        <v>2019</v>
      </c>
      <c r="D970" s="29">
        <v>107.601218</v>
      </c>
      <c r="E970" s="12" t="s">
        <v>35</v>
      </c>
    </row>
    <row r="971" spans="1:5">
      <c r="A971" s="12">
        <f t="shared" si="5"/>
        <v>43643</v>
      </c>
      <c r="B971">
        <f>MONTH(DailyFXHistoricals[[#This Row],[Date]])</f>
        <v>6</v>
      </c>
      <c r="C971">
        <f>YEAR(DailyFXHistoricals[[#This Row],[Date]])</f>
        <v>2019</v>
      </c>
      <c r="D971" s="29">
        <v>107.86459600000001</v>
      </c>
      <c r="E971" s="12" t="s">
        <v>35</v>
      </c>
    </row>
    <row r="972" spans="1:5">
      <c r="A972" s="12">
        <f t="shared" si="5"/>
        <v>43644</v>
      </c>
      <c r="B972">
        <f>MONTH(DailyFXHistoricals[[#This Row],[Date]])</f>
        <v>6</v>
      </c>
      <c r="C972">
        <f>YEAR(DailyFXHistoricals[[#This Row],[Date]])</f>
        <v>2019</v>
      </c>
      <c r="D972" s="29">
        <v>107.747466</v>
      </c>
      <c r="E972" s="12" t="s">
        <v>35</v>
      </c>
    </row>
    <row r="973" spans="1:5">
      <c r="A973" s="12">
        <f t="shared" si="5"/>
        <v>43645</v>
      </c>
      <c r="B973">
        <f>MONTH(DailyFXHistoricals[[#This Row],[Date]])</f>
        <v>6</v>
      </c>
      <c r="C973">
        <f>YEAR(DailyFXHistoricals[[#This Row],[Date]])</f>
        <v>2019</v>
      </c>
      <c r="D973" s="29">
        <v>107.896</v>
      </c>
      <c r="E973" s="12" t="s">
        <v>35</v>
      </c>
    </row>
    <row r="974" spans="1:5">
      <c r="A974" s="12">
        <f t="shared" si="5"/>
        <v>43646</v>
      </c>
      <c r="B974">
        <f>MONTH(DailyFXHistoricals[[#This Row],[Date]])</f>
        <v>6</v>
      </c>
      <c r="C974">
        <f>YEAR(DailyFXHistoricals[[#This Row],[Date]])</f>
        <v>2019</v>
      </c>
      <c r="D974" s="29">
        <v>107.94967</v>
      </c>
      <c r="E974" s="12" t="s">
        <v>35</v>
      </c>
    </row>
    <row r="975" spans="1:5">
      <c r="A975" s="12">
        <f t="shared" si="5"/>
        <v>43647</v>
      </c>
      <c r="B975">
        <f>MONTH(DailyFXHistoricals[[#This Row],[Date]])</f>
        <v>7</v>
      </c>
      <c r="C975">
        <f>YEAR(DailyFXHistoricals[[#This Row],[Date]])</f>
        <v>2019</v>
      </c>
      <c r="D975" s="29">
        <v>108.33562999999999</v>
      </c>
      <c r="E975" s="12" t="s">
        <v>35</v>
      </c>
    </row>
    <row r="976" spans="1:5">
      <c r="A976" s="12">
        <f t="shared" si="5"/>
        <v>43648</v>
      </c>
      <c r="B976">
        <f>MONTH(DailyFXHistoricals[[#This Row],[Date]])</f>
        <v>7</v>
      </c>
      <c r="C976">
        <f>YEAR(DailyFXHistoricals[[#This Row],[Date]])</f>
        <v>2019</v>
      </c>
      <c r="D976" s="29">
        <v>108.15581</v>
      </c>
      <c r="E976" s="12" t="s">
        <v>35</v>
      </c>
    </row>
    <row r="977" spans="1:5">
      <c r="A977" s="12">
        <f t="shared" si="5"/>
        <v>43649</v>
      </c>
      <c r="B977">
        <f>MONTH(DailyFXHistoricals[[#This Row],[Date]])</f>
        <v>7</v>
      </c>
      <c r="C977">
        <f>YEAR(DailyFXHistoricals[[#This Row],[Date]])</f>
        <v>2019</v>
      </c>
      <c r="D977" s="29">
        <v>107.729586</v>
      </c>
      <c r="E977" s="12" t="s">
        <v>35</v>
      </c>
    </row>
    <row r="978" spans="1:5">
      <c r="A978" s="12">
        <f t="shared" si="5"/>
        <v>43650</v>
      </c>
      <c r="B978">
        <f>MONTH(DailyFXHistoricals[[#This Row],[Date]])</f>
        <v>7</v>
      </c>
      <c r="C978">
        <f>YEAR(DailyFXHistoricals[[#This Row],[Date]])</f>
        <v>2019</v>
      </c>
      <c r="D978" s="29">
        <v>107.790994</v>
      </c>
      <c r="E978" s="12" t="s">
        <v>35</v>
      </c>
    </row>
    <row r="979" spans="1:5">
      <c r="A979" s="12">
        <f t="shared" si="5"/>
        <v>43651</v>
      </c>
      <c r="B979">
        <f>MONTH(DailyFXHistoricals[[#This Row],[Date]])</f>
        <v>7</v>
      </c>
      <c r="C979">
        <f>YEAR(DailyFXHistoricals[[#This Row],[Date]])</f>
        <v>2019</v>
      </c>
      <c r="D979" s="29">
        <v>108.212452</v>
      </c>
      <c r="E979" s="12" t="s">
        <v>35</v>
      </c>
    </row>
    <row r="980" spans="1:5">
      <c r="A980" s="12">
        <f t="shared" si="5"/>
        <v>43652</v>
      </c>
      <c r="B980">
        <f>MONTH(DailyFXHistoricals[[#This Row],[Date]])</f>
        <v>7</v>
      </c>
      <c r="C980">
        <f>YEAR(DailyFXHistoricals[[#This Row],[Date]])</f>
        <v>2019</v>
      </c>
      <c r="D980" s="29">
        <v>108.47450000000001</v>
      </c>
      <c r="E980" s="12" t="s">
        <v>35</v>
      </c>
    </row>
    <row r="981" spans="1:5">
      <c r="A981" s="12">
        <f t="shared" si="5"/>
        <v>43653</v>
      </c>
      <c r="B981">
        <f>MONTH(DailyFXHistoricals[[#This Row],[Date]])</f>
        <v>7</v>
      </c>
      <c r="C981">
        <f>YEAR(DailyFXHistoricals[[#This Row],[Date]])</f>
        <v>2019</v>
      </c>
      <c r="D981" s="29">
        <v>108.47675599999999</v>
      </c>
      <c r="E981" s="12" t="s">
        <v>35</v>
      </c>
    </row>
    <row r="982" spans="1:5">
      <c r="A982" s="12">
        <f t="shared" si="5"/>
        <v>43654</v>
      </c>
      <c r="B982">
        <f>MONTH(DailyFXHistoricals[[#This Row],[Date]])</f>
        <v>7</v>
      </c>
      <c r="C982">
        <f>YEAR(DailyFXHistoricals[[#This Row],[Date]])</f>
        <v>2019</v>
      </c>
      <c r="D982" s="29">
        <v>108.551727</v>
      </c>
      <c r="E982" s="12" t="s">
        <v>35</v>
      </c>
    </row>
    <row r="983" spans="1:5">
      <c r="A983" s="12">
        <f t="shared" si="5"/>
        <v>43655</v>
      </c>
      <c r="B983">
        <f>MONTH(DailyFXHistoricals[[#This Row],[Date]])</f>
        <v>7</v>
      </c>
      <c r="C983">
        <f>YEAR(DailyFXHistoricals[[#This Row],[Date]])</f>
        <v>2019</v>
      </c>
      <c r="D983" s="29">
        <v>108.825442</v>
      </c>
      <c r="E983" s="12" t="s">
        <v>35</v>
      </c>
    </row>
    <row r="984" spans="1:5">
      <c r="A984" s="12">
        <f t="shared" si="5"/>
        <v>43656</v>
      </c>
      <c r="B984">
        <f>MONTH(DailyFXHistoricals[[#This Row],[Date]])</f>
        <v>7</v>
      </c>
      <c r="C984">
        <f>YEAR(DailyFXHistoricals[[#This Row],[Date]])</f>
        <v>2019</v>
      </c>
      <c r="D984" s="29">
        <v>108.698348</v>
      </c>
      <c r="E984" s="12" t="s">
        <v>35</v>
      </c>
    </row>
    <row r="985" spans="1:5">
      <c r="A985" s="12">
        <f t="shared" si="5"/>
        <v>43657</v>
      </c>
      <c r="B985">
        <f>MONTH(DailyFXHistoricals[[#This Row],[Date]])</f>
        <v>7</v>
      </c>
      <c r="C985">
        <f>YEAR(DailyFXHistoricals[[#This Row],[Date]])</f>
        <v>2019</v>
      </c>
      <c r="D985" s="29">
        <v>108.22436500000001</v>
      </c>
      <c r="E985" s="12" t="s">
        <v>35</v>
      </c>
    </row>
    <row r="986" spans="1:5">
      <c r="A986" s="12">
        <f t="shared" ref="A986:A1049" si="6">A985+1</f>
        <v>43658</v>
      </c>
      <c r="B986">
        <f>MONTH(DailyFXHistoricals[[#This Row],[Date]])</f>
        <v>7</v>
      </c>
      <c r="C986">
        <f>YEAR(DailyFXHistoricals[[#This Row],[Date]])</f>
        <v>2019</v>
      </c>
      <c r="D986" s="29">
        <v>108.17764</v>
      </c>
      <c r="E986" s="12" t="s">
        <v>35</v>
      </c>
    </row>
    <row r="987" spans="1:5">
      <c r="A987" s="12">
        <f t="shared" si="6"/>
        <v>43659</v>
      </c>
      <c r="B987">
        <f>MONTH(DailyFXHistoricals[[#This Row],[Date]])</f>
        <v>7</v>
      </c>
      <c r="C987">
        <f>YEAR(DailyFXHistoricals[[#This Row],[Date]])</f>
        <v>2019</v>
      </c>
      <c r="D987" s="29">
        <v>107.90300000000001</v>
      </c>
      <c r="E987" s="12" t="s">
        <v>35</v>
      </c>
    </row>
    <row r="988" spans="1:5">
      <c r="A988" s="12">
        <f t="shared" si="6"/>
        <v>43660</v>
      </c>
      <c r="B988">
        <f>MONTH(DailyFXHistoricals[[#This Row],[Date]])</f>
        <v>7</v>
      </c>
      <c r="C988">
        <f>YEAR(DailyFXHistoricals[[#This Row],[Date]])</f>
        <v>2019</v>
      </c>
      <c r="D988" s="29">
        <v>107.90028</v>
      </c>
      <c r="E988" s="12" t="s">
        <v>35</v>
      </c>
    </row>
    <row r="989" spans="1:5">
      <c r="A989" s="12">
        <f t="shared" si="6"/>
        <v>43661</v>
      </c>
      <c r="B989">
        <f>MONTH(DailyFXHistoricals[[#This Row],[Date]])</f>
        <v>7</v>
      </c>
      <c r="C989">
        <f>YEAR(DailyFXHistoricals[[#This Row],[Date]])</f>
        <v>2019</v>
      </c>
      <c r="D989" s="29">
        <v>107.92222099999999</v>
      </c>
      <c r="E989" s="12" t="s">
        <v>35</v>
      </c>
    </row>
    <row r="990" spans="1:5">
      <c r="A990" s="12">
        <f t="shared" si="6"/>
        <v>43662</v>
      </c>
      <c r="B990">
        <f>MONTH(DailyFXHistoricals[[#This Row],[Date]])</f>
        <v>7</v>
      </c>
      <c r="C990">
        <f>YEAR(DailyFXHistoricals[[#This Row],[Date]])</f>
        <v>2019</v>
      </c>
      <c r="D990" s="29">
        <v>108.112148</v>
      </c>
      <c r="E990" s="12" t="s">
        <v>35</v>
      </c>
    </row>
    <row r="991" spans="1:5">
      <c r="A991" s="12">
        <f t="shared" si="6"/>
        <v>43663</v>
      </c>
      <c r="B991">
        <f>MONTH(DailyFXHistoricals[[#This Row],[Date]])</f>
        <v>7</v>
      </c>
      <c r="C991">
        <f>YEAR(DailyFXHistoricals[[#This Row],[Date]])</f>
        <v>2019</v>
      </c>
      <c r="D991" s="29">
        <v>108.151425</v>
      </c>
      <c r="E991" s="12" t="s">
        <v>35</v>
      </c>
    </row>
    <row r="992" spans="1:5">
      <c r="A992" s="12">
        <f t="shared" si="6"/>
        <v>43664</v>
      </c>
      <c r="B992">
        <f>MONTH(DailyFXHistoricals[[#This Row],[Date]])</f>
        <v>7</v>
      </c>
      <c r="C992">
        <f>YEAR(DailyFXHistoricals[[#This Row],[Date]])</f>
        <v>2019</v>
      </c>
      <c r="D992" s="29">
        <v>107.682366</v>
      </c>
      <c r="E992" s="12" t="s">
        <v>35</v>
      </c>
    </row>
    <row r="993" spans="1:5">
      <c r="A993" s="12">
        <f t="shared" si="6"/>
        <v>43665</v>
      </c>
      <c r="B993">
        <f>MONTH(DailyFXHistoricals[[#This Row],[Date]])</f>
        <v>7</v>
      </c>
      <c r="C993">
        <f>YEAR(DailyFXHistoricals[[#This Row],[Date]])</f>
        <v>2019</v>
      </c>
      <c r="D993" s="29">
        <v>107.661316</v>
      </c>
      <c r="E993" s="12" t="s">
        <v>35</v>
      </c>
    </row>
    <row r="994" spans="1:5">
      <c r="A994" s="12">
        <f t="shared" si="6"/>
        <v>43666</v>
      </c>
      <c r="B994">
        <f>MONTH(DailyFXHistoricals[[#This Row],[Date]])</f>
        <v>7</v>
      </c>
      <c r="C994">
        <f>YEAR(DailyFXHistoricals[[#This Row],[Date]])</f>
        <v>2019</v>
      </c>
      <c r="D994" s="29">
        <v>107.727</v>
      </c>
      <c r="E994" s="12" t="s">
        <v>35</v>
      </c>
    </row>
    <row r="995" spans="1:5">
      <c r="A995" s="12">
        <f t="shared" si="6"/>
        <v>43667</v>
      </c>
      <c r="B995">
        <f>MONTH(DailyFXHistoricals[[#This Row],[Date]])</f>
        <v>7</v>
      </c>
      <c r="C995">
        <f>YEAR(DailyFXHistoricals[[#This Row],[Date]])</f>
        <v>2019</v>
      </c>
      <c r="D995" s="29">
        <v>107.732564</v>
      </c>
      <c r="E995" s="12" t="s">
        <v>35</v>
      </c>
    </row>
    <row r="996" spans="1:5">
      <c r="A996" s="12">
        <f t="shared" si="6"/>
        <v>43668</v>
      </c>
      <c r="B996">
        <f>MONTH(DailyFXHistoricals[[#This Row],[Date]])</f>
        <v>7</v>
      </c>
      <c r="C996">
        <f>YEAR(DailyFXHistoricals[[#This Row],[Date]])</f>
        <v>2019</v>
      </c>
      <c r="D996" s="29">
        <v>107.903184</v>
      </c>
      <c r="E996" s="12" t="s">
        <v>35</v>
      </c>
    </row>
    <row r="997" spans="1:5">
      <c r="A997" s="12">
        <f t="shared" si="6"/>
        <v>43669</v>
      </c>
      <c r="B997">
        <f>MONTH(DailyFXHistoricals[[#This Row],[Date]])</f>
        <v>7</v>
      </c>
      <c r="C997">
        <f>YEAR(DailyFXHistoricals[[#This Row],[Date]])</f>
        <v>2019</v>
      </c>
      <c r="D997" s="29">
        <v>108.14093200000001</v>
      </c>
      <c r="E997" s="12" t="s">
        <v>35</v>
      </c>
    </row>
    <row r="998" spans="1:5">
      <c r="A998" s="12">
        <f t="shared" si="6"/>
        <v>43670</v>
      </c>
      <c r="B998">
        <f>MONTH(DailyFXHistoricals[[#This Row],[Date]])</f>
        <v>7</v>
      </c>
      <c r="C998">
        <f>YEAR(DailyFXHistoricals[[#This Row],[Date]])</f>
        <v>2019</v>
      </c>
      <c r="D998" s="29">
        <v>108.125992</v>
      </c>
      <c r="E998" s="12" t="s">
        <v>35</v>
      </c>
    </row>
    <row r="999" spans="1:5">
      <c r="A999" s="12">
        <f t="shared" si="6"/>
        <v>43671</v>
      </c>
      <c r="B999">
        <f>MONTH(DailyFXHistoricals[[#This Row],[Date]])</f>
        <v>7</v>
      </c>
      <c r="C999">
        <f>YEAR(DailyFXHistoricals[[#This Row],[Date]])</f>
        <v>2019</v>
      </c>
      <c r="D999" s="29">
        <v>108.344964</v>
      </c>
      <c r="E999" s="12" t="s">
        <v>35</v>
      </c>
    </row>
    <row r="1000" spans="1:5">
      <c r="A1000" s="12">
        <f t="shared" si="6"/>
        <v>43672</v>
      </c>
      <c r="B1000">
        <f>MONTH(DailyFXHistoricals[[#This Row],[Date]])</f>
        <v>7</v>
      </c>
      <c r="C1000">
        <f>YEAR(DailyFXHistoricals[[#This Row],[Date]])</f>
        <v>2019</v>
      </c>
      <c r="D1000" s="29">
        <v>108.665964</v>
      </c>
      <c r="E1000" s="12" t="s">
        <v>35</v>
      </c>
    </row>
    <row r="1001" spans="1:5">
      <c r="A1001" s="12">
        <f t="shared" si="6"/>
        <v>43673</v>
      </c>
      <c r="B1001">
        <f>MONTH(DailyFXHistoricals[[#This Row],[Date]])</f>
        <v>7</v>
      </c>
      <c r="C1001">
        <f>YEAR(DailyFXHistoricals[[#This Row],[Date]])</f>
        <v>2019</v>
      </c>
      <c r="D1001" s="29">
        <v>108.679</v>
      </c>
      <c r="E1001" s="12" t="s">
        <v>35</v>
      </c>
    </row>
    <row r="1002" spans="1:5">
      <c r="A1002" s="12">
        <f t="shared" si="6"/>
        <v>43674</v>
      </c>
      <c r="B1002">
        <f>MONTH(DailyFXHistoricals[[#This Row],[Date]])</f>
        <v>7</v>
      </c>
      <c r="C1002">
        <f>YEAR(DailyFXHistoricals[[#This Row],[Date]])</f>
        <v>2019</v>
      </c>
      <c r="D1002" s="29">
        <v>108.675617</v>
      </c>
      <c r="E1002" s="12" t="s">
        <v>35</v>
      </c>
    </row>
    <row r="1003" spans="1:5">
      <c r="A1003" s="12">
        <f t="shared" si="6"/>
        <v>43675</v>
      </c>
      <c r="B1003">
        <f>MONTH(DailyFXHistoricals[[#This Row],[Date]])</f>
        <v>7</v>
      </c>
      <c r="C1003">
        <f>YEAR(DailyFXHistoricals[[#This Row],[Date]])</f>
        <v>2019</v>
      </c>
      <c r="D1003" s="29">
        <v>108.685742</v>
      </c>
      <c r="E1003" s="12" t="s">
        <v>35</v>
      </c>
    </row>
    <row r="1004" spans="1:5">
      <c r="A1004" s="12">
        <f t="shared" si="6"/>
        <v>43676</v>
      </c>
      <c r="B1004">
        <f>MONTH(DailyFXHistoricals[[#This Row],[Date]])</f>
        <v>7</v>
      </c>
      <c r="C1004">
        <f>YEAR(DailyFXHistoricals[[#This Row],[Date]])</f>
        <v>2019</v>
      </c>
      <c r="D1004" s="29">
        <v>108.632322</v>
      </c>
      <c r="E1004" s="12" t="s">
        <v>35</v>
      </c>
    </row>
    <row r="1005" spans="1:5">
      <c r="A1005" s="12">
        <f t="shared" si="6"/>
        <v>43677</v>
      </c>
      <c r="B1005">
        <f>MONTH(DailyFXHistoricals[[#This Row],[Date]])</f>
        <v>7</v>
      </c>
      <c r="C1005">
        <f>YEAR(DailyFXHistoricals[[#This Row],[Date]])</f>
        <v>2019</v>
      </c>
      <c r="D1005" s="29">
        <v>108.619821</v>
      </c>
      <c r="E1005" s="12" t="s">
        <v>35</v>
      </c>
    </row>
    <row r="1006" spans="1:5">
      <c r="A1006" s="12">
        <f t="shared" si="6"/>
        <v>43678</v>
      </c>
      <c r="B1006">
        <f>MONTH(DailyFXHistoricals[[#This Row],[Date]])</f>
        <v>8</v>
      </c>
      <c r="C1006">
        <f>YEAR(DailyFXHistoricals[[#This Row],[Date]])</f>
        <v>2019</v>
      </c>
      <c r="D1006" s="29">
        <v>108.493667</v>
      </c>
      <c r="E1006" s="12" t="s">
        <v>35</v>
      </c>
    </row>
    <row r="1007" spans="1:5">
      <c r="A1007" s="12">
        <f t="shared" si="6"/>
        <v>43679</v>
      </c>
      <c r="B1007">
        <f>MONTH(DailyFXHistoricals[[#This Row],[Date]])</f>
        <v>8</v>
      </c>
      <c r="C1007">
        <f>YEAR(DailyFXHistoricals[[#This Row],[Date]])</f>
        <v>2019</v>
      </c>
      <c r="D1007" s="29">
        <v>106.824</v>
      </c>
      <c r="E1007" s="12" t="s">
        <v>35</v>
      </c>
    </row>
    <row r="1008" spans="1:5">
      <c r="A1008" s="12">
        <f t="shared" si="6"/>
        <v>43680</v>
      </c>
      <c r="B1008">
        <f>MONTH(DailyFXHistoricals[[#This Row],[Date]])</f>
        <v>8</v>
      </c>
      <c r="C1008">
        <f>YEAR(DailyFXHistoricals[[#This Row],[Date]])</f>
        <v>2019</v>
      </c>
      <c r="D1008" s="29">
        <v>106.592</v>
      </c>
      <c r="E1008" s="12" t="s">
        <v>35</v>
      </c>
    </row>
    <row r="1009" spans="1:5">
      <c r="A1009" s="12">
        <f t="shared" si="6"/>
        <v>43681</v>
      </c>
      <c r="B1009">
        <f>MONTH(DailyFXHistoricals[[#This Row],[Date]])</f>
        <v>8</v>
      </c>
      <c r="C1009">
        <f>YEAR(DailyFXHistoricals[[#This Row],[Date]])</f>
        <v>2019</v>
      </c>
      <c r="D1009" s="29">
        <v>106.59211999999999</v>
      </c>
      <c r="E1009" s="12" t="s">
        <v>35</v>
      </c>
    </row>
    <row r="1010" spans="1:5">
      <c r="A1010" s="12">
        <f t="shared" si="6"/>
        <v>43682</v>
      </c>
      <c r="B1010">
        <f>MONTH(DailyFXHistoricals[[#This Row],[Date]])</f>
        <v>8</v>
      </c>
      <c r="C1010">
        <f>YEAR(DailyFXHistoricals[[#This Row],[Date]])</f>
        <v>2019</v>
      </c>
      <c r="D1010" s="29">
        <v>106.01178899999999</v>
      </c>
      <c r="E1010" s="12" t="s">
        <v>35</v>
      </c>
    </row>
    <row r="1011" spans="1:5">
      <c r="A1011" s="12">
        <f t="shared" si="6"/>
        <v>43683</v>
      </c>
      <c r="B1011">
        <f>MONTH(DailyFXHistoricals[[#This Row],[Date]])</f>
        <v>8</v>
      </c>
      <c r="C1011">
        <f>YEAR(DailyFXHistoricals[[#This Row],[Date]])</f>
        <v>2019</v>
      </c>
      <c r="D1011" s="29">
        <v>106.405427</v>
      </c>
      <c r="E1011" s="12" t="s">
        <v>35</v>
      </c>
    </row>
    <row r="1012" spans="1:5">
      <c r="A1012" s="12">
        <f t="shared" si="6"/>
        <v>43684</v>
      </c>
      <c r="B1012">
        <f>MONTH(DailyFXHistoricals[[#This Row],[Date]])</f>
        <v>8</v>
      </c>
      <c r="C1012">
        <f>YEAR(DailyFXHistoricals[[#This Row],[Date]])</f>
        <v>2019</v>
      </c>
      <c r="D1012" s="29">
        <v>106.077994</v>
      </c>
      <c r="E1012" s="12" t="s">
        <v>35</v>
      </c>
    </row>
    <row r="1013" spans="1:5">
      <c r="A1013" s="12">
        <f t="shared" si="6"/>
        <v>43685</v>
      </c>
      <c r="B1013">
        <f>MONTH(DailyFXHistoricals[[#This Row],[Date]])</f>
        <v>8</v>
      </c>
      <c r="C1013">
        <f>YEAR(DailyFXHistoricals[[#This Row],[Date]])</f>
        <v>2019</v>
      </c>
      <c r="D1013" s="29">
        <v>106.067153</v>
      </c>
      <c r="E1013" s="12" t="s">
        <v>35</v>
      </c>
    </row>
    <row r="1014" spans="1:5">
      <c r="A1014" s="12">
        <f t="shared" si="6"/>
        <v>43686</v>
      </c>
      <c r="B1014">
        <f>MONTH(DailyFXHistoricals[[#This Row],[Date]])</f>
        <v>8</v>
      </c>
      <c r="C1014">
        <f>YEAR(DailyFXHistoricals[[#This Row],[Date]])</f>
        <v>2019</v>
      </c>
      <c r="D1014" s="131">
        <v>105.9673865</v>
      </c>
      <c r="E1014" s="12" t="s">
        <v>35</v>
      </c>
    </row>
    <row r="1015" spans="1:5">
      <c r="A1015" s="12">
        <f t="shared" si="6"/>
        <v>43687</v>
      </c>
      <c r="B1015">
        <f>MONTH(DailyFXHistoricals[[#This Row],[Date]])</f>
        <v>8</v>
      </c>
      <c r="C1015">
        <f>YEAR(DailyFXHistoricals[[#This Row],[Date]])</f>
        <v>2019</v>
      </c>
      <c r="D1015" s="131">
        <v>105.9673865</v>
      </c>
      <c r="E1015" s="12" t="s">
        <v>35</v>
      </c>
    </row>
    <row r="1016" spans="1:5">
      <c r="A1016" s="12">
        <f t="shared" si="6"/>
        <v>43688</v>
      </c>
      <c r="B1016">
        <f>MONTH(DailyFXHistoricals[[#This Row],[Date]])</f>
        <v>8</v>
      </c>
      <c r="C1016">
        <f>YEAR(DailyFXHistoricals[[#This Row],[Date]])</f>
        <v>2019</v>
      </c>
      <c r="D1016" s="131">
        <v>105.9673865</v>
      </c>
      <c r="E1016" s="12" t="s">
        <v>35</v>
      </c>
    </row>
    <row r="1017" spans="1:5">
      <c r="A1017" s="12">
        <f t="shared" si="6"/>
        <v>43689</v>
      </c>
      <c r="B1017">
        <f>MONTH(DailyFXHistoricals[[#This Row],[Date]])</f>
        <v>8</v>
      </c>
      <c r="C1017">
        <f>YEAR(DailyFXHistoricals[[#This Row],[Date]])</f>
        <v>2019</v>
      </c>
      <c r="D1017" s="131">
        <v>105.9673865</v>
      </c>
      <c r="E1017" s="12" t="s">
        <v>35</v>
      </c>
    </row>
    <row r="1018" spans="1:5">
      <c r="A1018" s="12">
        <f t="shared" si="6"/>
        <v>43690</v>
      </c>
      <c r="B1018">
        <f>MONTH(DailyFXHistoricals[[#This Row],[Date]])</f>
        <v>8</v>
      </c>
      <c r="C1018">
        <f>YEAR(DailyFXHistoricals[[#This Row],[Date]])</f>
        <v>2019</v>
      </c>
      <c r="D1018" s="29">
        <v>105.86762</v>
      </c>
      <c r="E1018" s="12" t="s">
        <v>35</v>
      </c>
    </row>
    <row r="1019" spans="1:5">
      <c r="A1019" s="12">
        <f t="shared" si="6"/>
        <v>43691</v>
      </c>
      <c r="B1019">
        <f>MONTH(DailyFXHistoricals[[#This Row],[Date]])</f>
        <v>8</v>
      </c>
      <c r="C1019">
        <f>YEAR(DailyFXHistoricals[[#This Row],[Date]])</f>
        <v>2019</v>
      </c>
      <c r="D1019" s="29">
        <v>106.11304699999999</v>
      </c>
      <c r="E1019" s="12" t="s">
        <v>35</v>
      </c>
    </row>
    <row r="1020" spans="1:5">
      <c r="A1020" s="12">
        <f t="shared" si="6"/>
        <v>43692</v>
      </c>
      <c r="B1020">
        <f>MONTH(DailyFXHistoricals[[#This Row],[Date]])</f>
        <v>8</v>
      </c>
      <c r="C1020">
        <f>YEAR(DailyFXHistoricals[[#This Row],[Date]])</f>
        <v>2019</v>
      </c>
      <c r="D1020" s="29">
        <v>106.03523199999999</v>
      </c>
      <c r="E1020" s="12" t="s">
        <v>35</v>
      </c>
    </row>
    <row r="1021" spans="1:5">
      <c r="A1021" s="12">
        <f t="shared" si="6"/>
        <v>43693</v>
      </c>
      <c r="B1021">
        <f>MONTH(DailyFXHistoricals[[#This Row],[Date]])</f>
        <v>8</v>
      </c>
      <c r="C1021">
        <f>YEAR(DailyFXHistoricals[[#This Row],[Date]])</f>
        <v>2019</v>
      </c>
      <c r="D1021" s="29">
        <v>106.260408</v>
      </c>
      <c r="E1021" s="12" t="s">
        <v>35</v>
      </c>
    </row>
    <row r="1022" spans="1:5">
      <c r="A1022" s="12">
        <f t="shared" si="6"/>
        <v>43694</v>
      </c>
      <c r="B1022">
        <f>MONTH(DailyFXHistoricals[[#This Row],[Date]])</f>
        <v>8</v>
      </c>
      <c r="C1022">
        <f>YEAR(DailyFXHistoricals[[#This Row],[Date]])</f>
        <v>2019</v>
      </c>
      <c r="D1022" s="29">
        <v>106.34099999999999</v>
      </c>
      <c r="E1022" s="12" t="s">
        <v>35</v>
      </c>
    </row>
    <row r="1023" spans="1:5">
      <c r="A1023" s="12">
        <f t="shared" si="6"/>
        <v>43695</v>
      </c>
      <c r="B1023">
        <f>MONTH(DailyFXHistoricals[[#This Row],[Date]])</f>
        <v>8</v>
      </c>
      <c r="C1023">
        <f>YEAR(DailyFXHistoricals[[#This Row],[Date]])</f>
        <v>2019</v>
      </c>
      <c r="D1023" s="29">
        <v>106.345097</v>
      </c>
      <c r="E1023" s="12" t="s">
        <v>35</v>
      </c>
    </row>
    <row r="1024" spans="1:5">
      <c r="A1024" s="12">
        <f t="shared" si="6"/>
        <v>43696</v>
      </c>
      <c r="B1024">
        <f>MONTH(DailyFXHistoricals[[#This Row],[Date]])</f>
        <v>8</v>
      </c>
      <c r="C1024">
        <f>YEAR(DailyFXHistoricals[[#This Row],[Date]])</f>
        <v>2019</v>
      </c>
      <c r="D1024" s="29">
        <v>106.499179</v>
      </c>
      <c r="E1024" s="12" t="s">
        <v>35</v>
      </c>
    </row>
    <row r="1025" spans="1:5">
      <c r="A1025" s="12">
        <f t="shared" si="6"/>
        <v>43697</v>
      </c>
      <c r="B1025">
        <f>MONTH(DailyFXHistoricals[[#This Row],[Date]])</f>
        <v>8</v>
      </c>
      <c r="C1025">
        <f>YEAR(DailyFXHistoricals[[#This Row],[Date]])</f>
        <v>2019</v>
      </c>
      <c r="D1025" s="29">
        <v>106.384157</v>
      </c>
      <c r="E1025" s="12" t="s">
        <v>35</v>
      </c>
    </row>
    <row r="1026" spans="1:5">
      <c r="A1026" s="12">
        <f t="shared" si="6"/>
        <v>43698</v>
      </c>
      <c r="B1026">
        <f>MONTH(DailyFXHistoricals[[#This Row],[Date]])</f>
        <v>8</v>
      </c>
      <c r="C1026">
        <f>YEAR(DailyFXHistoricals[[#This Row],[Date]])</f>
        <v>2019</v>
      </c>
      <c r="D1026" s="29">
        <v>106.48997199999999</v>
      </c>
      <c r="E1026" s="12" t="s">
        <v>35</v>
      </c>
    </row>
    <row r="1027" spans="1:5">
      <c r="A1027" s="12">
        <f t="shared" si="6"/>
        <v>43699</v>
      </c>
      <c r="B1027">
        <f>MONTH(DailyFXHistoricals[[#This Row],[Date]])</f>
        <v>8</v>
      </c>
      <c r="C1027">
        <f>YEAR(DailyFXHistoricals[[#This Row],[Date]])</f>
        <v>2019</v>
      </c>
      <c r="D1027" s="29">
        <v>106.440866</v>
      </c>
      <c r="E1027" s="12" t="s">
        <v>35</v>
      </c>
    </row>
    <row r="1028" spans="1:5">
      <c r="A1028" s="12">
        <f t="shared" si="6"/>
        <v>43700</v>
      </c>
      <c r="B1028">
        <f>MONTH(DailyFXHistoricals[[#This Row],[Date]])</f>
        <v>8</v>
      </c>
      <c r="C1028">
        <f>YEAR(DailyFXHistoricals[[#This Row],[Date]])</f>
        <v>2019</v>
      </c>
      <c r="D1028" s="29">
        <v>106.119392</v>
      </c>
      <c r="E1028" s="12" t="s">
        <v>35</v>
      </c>
    </row>
    <row r="1029" spans="1:5">
      <c r="A1029" s="12">
        <f t="shared" si="6"/>
        <v>43701</v>
      </c>
      <c r="B1029">
        <f>MONTH(DailyFXHistoricals[[#This Row],[Date]])</f>
        <v>8</v>
      </c>
      <c r="C1029">
        <f>YEAR(DailyFXHistoricals[[#This Row],[Date]])</f>
        <v>2019</v>
      </c>
      <c r="D1029" s="29">
        <v>105.361</v>
      </c>
      <c r="E1029" s="12" t="s">
        <v>35</v>
      </c>
    </row>
    <row r="1030" spans="1:5">
      <c r="A1030" s="12">
        <f t="shared" si="6"/>
        <v>43702</v>
      </c>
      <c r="B1030">
        <f>MONTH(DailyFXHistoricals[[#This Row],[Date]])</f>
        <v>8</v>
      </c>
      <c r="C1030">
        <f>YEAR(DailyFXHistoricals[[#This Row],[Date]])</f>
        <v>2019</v>
      </c>
      <c r="D1030" s="29">
        <v>105.298683</v>
      </c>
      <c r="E1030" s="12" t="s">
        <v>35</v>
      </c>
    </row>
    <row r="1031" spans="1:5">
      <c r="A1031" s="12">
        <f t="shared" si="6"/>
        <v>43703</v>
      </c>
      <c r="B1031">
        <f>MONTH(DailyFXHistoricals[[#This Row],[Date]])</f>
        <v>8</v>
      </c>
      <c r="C1031">
        <f>YEAR(DailyFXHistoricals[[#This Row],[Date]])</f>
        <v>2019</v>
      </c>
      <c r="D1031" s="29">
        <v>105.779673</v>
      </c>
      <c r="E1031" s="12" t="s">
        <v>35</v>
      </c>
    </row>
    <row r="1032" spans="1:5">
      <c r="A1032" s="12">
        <f t="shared" si="6"/>
        <v>43704</v>
      </c>
      <c r="B1032">
        <f>MONTH(DailyFXHistoricals[[#This Row],[Date]])</f>
        <v>8</v>
      </c>
      <c r="C1032">
        <f>YEAR(DailyFXHistoricals[[#This Row],[Date]])</f>
        <v>2019</v>
      </c>
      <c r="D1032" s="29">
        <v>105.775735</v>
      </c>
      <c r="E1032" s="12" t="s">
        <v>35</v>
      </c>
    </row>
    <row r="1033" spans="1:5">
      <c r="A1033" s="12">
        <f t="shared" si="6"/>
        <v>43705</v>
      </c>
      <c r="B1033">
        <f>MONTH(DailyFXHistoricals[[#This Row],[Date]])</f>
        <v>8</v>
      </c>
      <c r="C1033">
        <f>YEAR(DailyFXHistoricals[[#This Row],[Date]])</f>
        <v>2019</v>
      </c>
      <c r="D1033" s="29">
        <v>105.866353</v>
      </c>
      <c r="E1033" s="12" t="s">
        <v>35</v>
      </c>
    </row>
    <row r="1034" spans="1:5">
      <c r="A1034" s="12">
        <f t="shared" si="6"/>
        <v>43706</v>
      </c>
      <c r="B1034">
        <f>MONTH(DailyFXHistoricals[[#This Row],[Date]])</f>
        <v>8</v>
      </c>
      <c r="C1034">
        <f>YEAR(DailyFXHistoricals[[#This Row],[Date]])</f>
        <v>2019</v>
      </c>
      <c r="D1034" s="29">
        <v>106.25470199999999</v>
      </c>
      <c r="E1034" s="12" t="s">
        <v>35</v>
      </c>
    </row>
    <row r="1035" spans="1:5">
      <c r="A1035" s="12">
        <f t="shared" si="6"/>
        <v>43707</v>
      </c>
      <c r="B1035">
        <f>MONTH(DailyFXHistoricals[[#This Row],[Date]])</f>
        <v>8</v>
      </c>
      <c r="C1035">
        <f>YEAR(DailyFXHistoricals[[#This Row],[Date]])</f>
        <v>2019</v>
      </c>
      <c r="D1035" s="29">
        <v>106.333088</v>
      </c>
      <c r="E1035" s="12" t="s">
        <v>35</v>
      </c>
    </row>
    <row r="1036" spans="1:5">
      <c r="A1036" s="12">
        <f t="shared" si="6"/>
        <v>43708</v>
      </c>
      <c r="B1036">
        <f>MONTH(DailyFXHistoricals[[#This Row],[Date]])</f>
        <v>8</v>
      </c>
      <c r="C1036">
        <f>YEAR(DailyFXHistoricals[[#This Row],[Date]])</f>
        <v>2019</v>
      </c>
      <c r="D1036" s="29">
        <v>106.23099999999999</v>
      </c>
      <c r="E1036" s="12" t="s">
        <v>35</v>
      </c>
    </row>
    <row r="1037" spans="1:5">
      <c r="A1037" s="12">
        <f t="shared" si="6"/>
        <v>43709</v>
      </c>
      <c r="B1037">
        <f>MONTH(DailyFXHistoricals[[#This Row],[Date]])</f>
        <v>9</v>
      </c>
      <c r="C1037">
        <f>YEAR(DailyFXHistoricals[[#This Row],[Date]])</f>
        <v>2019</v>
      </c>
      <c r="D1037" s="29">
        <v>106.210899</v>
      </c>
      <c r="E1037" s="12" t="s">
        <v>35</v>
      </c>
    </row>
    <row r="1038" spans="1:5">
      <c r="A1038" s="12">
        <f t="shared" si="6"/>
        <v>43710</v>
      </c>
      <c r="B1038">
        <f>MONTH(DailyFXHistoricals[[#This Row],[Date]])</f>
        <v>9</v>
      </c>
      <c r="C1038">
        <f>YEAR(DailyFXHistoricals[[#This Row],[Date]])</f>
        <v>2019</v>
      </c>
      <c r="D1038" s="29">
        <v>106.223788</v>
      </c>
      <c r="E1038" s="12" t="s">
        <v>35</v>
      </c>
    </row>
    <row r="1039" spans="1:5">
      <c r="A1039" s="12">
        <f t="shared" si="6"/>
        <v>43711</v>
      </c>
      <c r="B1039">
        <f>MONTH(DailyFXHistoricals[[#This Row],[Date]])</f>
        <v>9</v>
      </c>
      <c r="C1039">
        <f>YEAR(DailyFXHistoricals[[#This Row],[Date]])</f>
        <v>2019</v>
      </c>
      <c r="D1039" s="29">
        <v>106.087512</v>
      </c>
      <c r="E1039" s="12" t="s">
        <v>35</v>
      </c>
    </row>
    <row r="1040" spans="1:5">
      <c r="A1040" s="12">
        <f t="shared" si="6"/>
        <v>43712</v>
      </c>
      <c r="B1040">
        <f>MONTH(DailyFXHistoricals[[#This Row],[Date]])</f>
        <v>9</v>
      </c>
      <c r="C1040">
        <f>YEAR(DailyFXHistoricals[[#This Row],[Date]])</f>
        <v>2019</v>
      </c>
      <c r="D1040" s="29">
        <v>106.191734</v>
      </c>
      <c r="E1040" s="12" t="s">
        <v>35</v>
      </c>
    </row>
    <row r="1041" spans="1:5">
      <c r="A1041" s="12">
        <f t="shared" si="6"/>
        <v>43713</v>
      </c>
      <c r="B1041">
        <f>MONTH(DailyFXHistoricals[[#This Row],[Date]])</f>
        <v>9</v>
      </c>
      <c r="C1041">
        <f>YEAR(DailyFXHistoricals[[#This Row],[Date]])</f>
        <v>2019</v>
      </c>
      <c r="D1041" s="29">
        <v>106.75158</v>
      </c>
      <c r="E1041" s="12" t="s">
        <v>35</v>
      </c>
    </row>
    <row r="1042" spans="1:5">
      <c r="A1042" s="12">
        <f t="shared" si="6"/>
        <v>43714</v>
      </c>
      <c r="B1042">
        <f>MONTH(DailyFXHistoricals[[#This Row],[Date]])</f>
        <v>9</v>
      </c>
      <c r="C1042">
        <f>YEAR(DailyFXHistoricals[[#This Row],[Date]])</f>
        <v>2019</v>
      </c>
      <c r="D1042" s="29">
        <v>106.93293199999999</v>
      </c>
      <c r="E1042" s="12" t="s">
        <v>35</v>
      </c>
    </row>
    <row r="1043" spans="1:5">
      <c r="A1043" s="12">
        <f t="shared" si="6"/>
        <v>43715</v>
      </c>
      <c r="B1043">
        <f>MONTH(DailyFXHistoricals[[#This Row],[Date]])</f>
        <v>9</v>
      </c>
      <c r="C1043">
        <f>YEAR(DailyFXHistoricals[[#This Row],[Date]])</f>
        <v>2019</v>
      </c>
      <c r="D1043" s="29">
        <v>106.905</v>
      </c>
      <c r="E1043" s="12" t="s">
        <v>35</v>
      </c>
    </row>
    <row r="1044" spans="1:5">
      <c r="A1044" s="12">
        <f t="shared" si="6"/>
        <v>43716</v>
      </c>
      <c r="B1044">
        <f>MONTH(DailyFXHistoricals[[#This Row],[Date]])</f>
        <v>9</v>
      </c>
      <c r="C1044">
        <f>YEAR(DailyFXHistoricals[[#This Row],[Date]])</f>
        <v>2019</v>
      </c>
      <c r="D1044" s="29">
        <v>106.901859</v>
      </c>
      <c r="E1044" s="12" t="s">
        <v>35</v>
      </c>
    </row>
    <row r="1045" spans="1:5">
      <c r="A1045" s="12">
        <f t="shared" si="6"/>
        <v>43717</v>
      </c>
      <c r="B1045">
        <f>MONTH(DailyFXHistoricals[[#This Row],[Date]])</f>
        <v>9</v>
      </c>
      <c r="C1045">
        <f>YEAR(DailyFXHistoricals[[#This Row],[Date]])</f>
        <v>2019</v>
      </c>
      <c r="D1045" s="29">
        <v>107.027704</v>
      </c>
      <c r="E1045" s="12" t="s">
        <v>35</v>
      </c>
    </row>
    <row r="1046" spans="1:5">
      <c r="A1046" s="12">
        <f t="shared" si="6"/>
        <v>43718</v>
      </c>
      <c r="B1046">
        <f>MONTH(DailyFXHistoricals[[#This Row],[Date]])</f>
        <v>9</v>
      </c>
      <c r="C1046">
        <f>YEAR(DailyFXHistoricals[[#This Row],[Date]])</f>
        <v>2019</v>
      </c>
      <c r="D1046" s="29">
        <v>107.389343</v>
      </c>
      <c r="E1046" s="12" t="s">
        <v>35</v>
      </c>
    </row>
    <row r="1047" spans="1:5">
      <c r="A1047" s="12">
        <f t="shared" si="6"/>
        <v>43719</v>
      </c>
      <c r="B1047">
        <f>MONTH(DailyFXHistoricals[[#This Row],[Date]])</f>
        <v>9</v>
      </c>
      <c r="C1047">
        <f>YEAR(DailyFXHistoricals[[#This Row],[Date]])</f>
        <v>2019</v>
      </c>
      <c r="D1047" s="29">
        <v>107.741184</v>
      </c>
      <c r="E1047" s="12" t="s">
        <v>35</v>
      </c>
    </row>
    <row r="1048" spans="1:5">
      <c r="A1048" s="12">
        <f t="shared" si="6"/>
        <v>43720</v>
      </c>
      <c r="B1048">
        <f>MONTH(DailyFXHistoricals[[#This Row],[Date]])</f>
        <v>9</v>
      </c>
      <c r="C1048">
        <f>YEAR(DailyFXHistoricals[[#This Row],[Date]])</f>
        <v>2019</v>
      </c>
      <c r="D1048" s="29">
        <f>AVERAGEIFS(D$3:D1047,$A$3:$A1047,"&gt;="&amp;Summary!$D$4-90,$E$3:$E1047,"Actual")</f>
        <v>107.29976410989013</v>
      </c>
      <c r="E1048" s="12" t="s">
        <v>87</v>
      </c>
    </row>
    <row r="1049" spans="1:5">
      <c r="A1049" s="12">
        <f t="shared" si="6"/>
        <v>43721</v>
      </c>
      <c r="B1049">
        <f>MONTH(DailyFXHistoricals[[#This Row],[Date]])</f>
        <v>9</v>
      </c>
      <c r="C1049">
        <f>YEAR(DailyFXHistoricals[[#This Row],[Date]])</f>
        <v>2019</v>
      </c>
      <c r="D1049" s="29">
        <f>AVERAGEIFS(D$3:D1048,$A$3:$A1048,"&gt;="&amp;Summary!$D$4-90,$E$3:$E1048,"Actual")</f>
        <v>107.29976410989013</v>
      </c>
      <c r="E1049" s="12" t="s">
        <v>87</v>
      </c>
    </row>
    <row r="1050" spans="1:5">
      <c r="A1050" s="12">
        <f t="shared" ref="A1050:A1113" si="7">A1049+1</f>
        <v>43722</v>
      </c>
      <c r="B1050">
        <f>MONTH(DailyFXHistoricals[[#This Row],[Date]])</f>
        <v>9</v>
      </c>
      <c r="C1050">
        <f>YEAR(DailyFXHistoricals[[#This Row],[Date]])</f>
        <v>2019</v>
      </c>
      <c r="D1050" s="29">
        <f>AVERAGEIFS(D$3:D1049,$A$3:$A1049,"&gt;="&amp;Summary!$D$4-90,$E$3:$E1049,"Actual")</f>
        <v>107.29976410989013</v>
      </c>
      <c r="E1050" s="12" t="s">
        <v>87</v>
      </c>
    </row>
    <row r="1051" spans="1:5">
      <c r="A1051" s="12">
        <f t="shared" si="7"/>
        <v>43723</v>
      </c>
      <c r="B1051">
        <f>MONTH(DailyFXHistoricals[[#This Row],[Date]])</f>
        <v>9</v>
      </c>
      <c r="C1051">
        <f>YEAR(DailyFXHistoricals[[#This Row],[Date]])</f>
        <v>2019</v>
      </c>
      <c r="D1051" s="29">
        <f>AVERAGEIFS(D$3:D1050,$A$3:$A1050,"&gt;="&amp;Summary!$D$4-90,$E$3:$E1050,"Actual")</f>
        <v>107.29976410989013</v>
      </c>
      <c r="E1051" s="12" t="s">
        <v>87</v>
      </c>
    </row>
    <row r="1052" spans="1:5">
      <c r="A1052" s="12">
        <f t="shared" si="7"/>
        <v>43724</v>
      </c>
      <c r="B1052">
        <f>MONTH(DailyFXHistoricals[[#This Row],[Date]])</f>
        <v>9</v>
      </c>
      <c r="C1052">
        <f>YEAR(DailyFXHistoricals[[#This Row],[Date]])</f>
        <v>2019</v>
      </c>
      <c r="D1052" s="29">
        <f>AVERAGEIFS(D$3:D1051,$A$3:$A1051,"&gt;="&amp;Summary!$D$4-90,$E$3:$E1051,"Actual")</f>
        <v>107.29976410989013</v>
      </c>
      <c r="E1052" s="12" t="s">
        <v>87</v>
      </c>
    </row>
    <row r="1053" spans="1:5">
      <c r="A1053" s="12">
        <f t="shared" si="7"/>
        <v>43725</v>
      </c>
      <c r="B1053">
        <f>MONTH(DailyFXHistoricals[[#This Row],[Date]])</f>
        <v>9</v>
      </c>
      <c r="C1053">
        <f>YEAR(DailyFXHistoricals[[#This Row],[Date]])</f>
        <v>2019</v>
      </c>
      <c r="D1053" s="29">
        <f>AVERAGEIFS(D$3:D1052,$A$3:$A1052,"&gt;="&amp;Summary!$D$4-90,$E$3:$E1052,"Actual")</f>
        <v>107.29976410989013</v>
      </c>
      <c r="E1053" s="12" t="s">
        <v>87</v>
      </c>
    </row>
    <row r="1054" spans="1:5">
      <c r="A1054" s="12">
        <f t="shared" si="7"/>
        <v>43726</v>
      </c>
      <c r="B1054">
        <f>MONTH(DailyFXHistoricals[[#This Row],[Date]])</f>
        <v>9</v>
      </c>
      <c r="C1054">
        <f>YEAR(DailyFXHistoricals[[#This Row],[Date]])</f>
        <v>2019</v>
      </c>
      <c r="D1054" s="29">
        <f>AVERAGEIFS(D$3:D1053,$A$3:$A1053,"&gt;="&amp;Summary!$D$4-90,$E$3:$E1053,"Actual")</f>
        <v>107.29976410989013</v>
      </c>
      <c r="E1054" s="12" t="s">
        <v>87</v>
      </c>
    </row>
    <row r="1055" spans="1:5">
      <c r="A1055" s="12">
        <f t="shared" si="7"/>
        <v>43727</v>
      </c>
      <c r="B1055">
        <f>MONTH(DailyFXHistoricals[[#This Row],[Date]])</f>
        <v>9</v>
      </c>
      <c r="C1055">
        <f>YEAR(DailyFXHistoricals[[#This Row],[Date]])</f>
        <v>2019</v>
      </c>
      <c r="D1055" s="29">
        <f>AVERAGEIFS(D$3:D1054,$A$3:$A1054,"&gt;="&amp;Summary!$D$4-90,$E$3:$E1054,"Actual")</f>
        <v>107.29976410989013</v>
      </c>
      <c r="E1055" s="12" t="s">
        <v>87</v>
      </c>
    </row>
    <row r="1056" spans="1:5">
      <c r="A1056" s="12">
        <f t="shared" si="7"/>
        <v>43728</v>
      </c>
      <c r="B1056">
        <f>MONTH(DailyFXHistoricals[[#This Row],[Date]])</f>
        <v>9</v>
      </c>
      <c r="C1056">
        <f>YEAR(DailyFXHistoricals[[#This Row],[Date]])</f>
        <v>2019</v>
      </c>
      <c r="D1056" s="29">
        <f>AVERAGEIFS(D$3:D1055,$A$3:$A1055,"&gt;="&amp;Summary!$D$4-90,$E$3:$E1055,"Actual")</f>
        <v>107.29976410989013</v>
      </c>
      <c r="E1056" s="12" t="s">
        <v>87</v>
      </c>
    </row>
    <row r="1057" spans="1:5">
      <c r="A1057" s="12">
        <f t="shared" si="7"/>
        <v>43729</v>
      </c>
      <c r="B1057">
        <f>MONTH(DailyFXHistoricals[[#This Row],[Date]])</f>
        <v>9</v>
      </c>
      <c r="C1057">
        <f>YEAR(DailyFXHistoricals[[#This Row],[Date]])</f>
        <v>2019</v>
      </c>
      <c r="D1057" s="29">
        <f>AVERAGEIFS(D$3:D1056,$A$3:$A1056,"&gt;="&amp;Summary!$D$4-90,$E$3:$E1056,"Actual")</f>
        <v>107.29976410989013</v>
      </c>
      <c r="E1057" s="12" t="s">
        <v>87</v>
      </c>
    </row>
    <row r="1058" spans="1:5">
      <c r="A1058" s="12">
        <f t="shared" si="7"/>
        <v>43730</v>
      </c>
      <c r="B1058">
        <f>MONTH(DailyFXHistoricals[[#This Row],[Date]])</f>
        <v>9</v>
      </c>
      <c r="C1058">
        <f>YEAR(DailyFXHistoricals[[#This Row],[Date]])</f>
        <v>2019</v>
      </c>
      <c r="D1058" s="29">
        <f>AVERAGEIFS(D$3:D1057,$A$3:$A1057,"&gt;="&amp;Summary!$D$4-90,$E$3:$E1057,"Actual")</f>
        <v>107.29976410989013</v>
      </c>
      <c r="E1058" s="12" t="s">
        <v>87</v>
      </c>
    </row>
    <row r="1059" spans="1:5">
      <c r="A1059" s="12">
        <f t="shared" si="7"/>
        <v>43731</v>
      </c>
      <c r="B1059">
        <f>MONTH(DailyFXHistoricals[[#This Row],[Date]])</f>
        <v>9</v>
      </c>
      <c r="C1059">
        <f>YEAR(DailyFXHistoricals[[#This Row],[Date]])</f>
        <v>2019</v>
      </c>
      <c r="D1059" s="29">
        <f>AVERAGEIFS(D$3:D1058,$A$3:$A1058,"&gt;="&amp;Summary!$D$4-90,$E$3:$E1058,"Actual")</f>
        <v>107.29976410989013</v>
      </c>
      <c r="E1059" s="12" t="s">
        <v>87</v>
      </c>
    </row>
    <row r="1060" spans="1:5">
      <c r="A1060" s="12">
        <f t="shared" si="7"/>
        <v>43732</v>
      </c>
      <c r="B1060">
        <f>MONTH(DailyFXHistoricals[[#This Row],[Date]])</f>
        <v>9</v>
      </c>
      <c r="C1060">
        <f>YEAR(DailyFXHistoricals[[#This Row],[Date]])</f>
        <v>2019</v>
      </c>
      <c r="D1060" s="29">
        <f>AVERAGEIFS(D$3:D1059,$A$3:$A1059,"&gt;="&amp;Summary!$D$4-90,$E$3:$E1059,"Actual")</f>
        <v>107.29976410989013</v>
      </c>
      <c r="E1060" s="12" t="s">
        <v>87</v>
      </c>
    </row>
    <row r="1061" spans="1:5">
      <c r="A1061" s="12">
        <f t="shared" si="7"/>
        <v>43733</v>
      </c>
      <c r="B1061">
        <f>MONTH(DailyFXHistoricals[[#This Row],[Date]])</f>
        <v>9</v>
      </c>
      <c r="C1061">
        <f>YEAR(DailyFXHistoricals[[#This Row],[Date]])</f>
        <v>2019</v>
      </c>
      <c r="D1061" s="29">
        <f>AVERAGEIFS(D$3:D1060,$A$3:$A1060,"&gt;="&amp;Summary!$D$4-90,$E$3:$E1060,"Actual")</f>
        <v>107.29976410989013</v>
      </c>
      <c r="E1061" s="12" t="s">
        <v>87</v>
      </c>
    </row>
    <row r="1062" spans="1:5">
      <c r="A1062" s="12">
        <f t="shared" si="7"/>
        <v>43734</v>
      </c>
      <c r="B1062">
        <f>MONTH(DailyFXHistoricals[[#This Row],[Date]])</f>
        <v>9</v>
      </c>
      <c r="C1062">
        <f>YEAR(DailyFXHistoricals[[#This Row],[Date]])</f>
        <v>2019</v>
      </c>
      <c r="D1062" s="29">
        <f>AVERAGEIFS(D$3:D1061,$A$3:$A1061,"&gt;="&amp;Summary!$D$4-90,$E$3:$E1061,"Actual")</f>
        <v>107.29976410989013</v>
      </c>
      <c r="E1062" s="12" t="s">
        <v>87</v>
      </c>
    </row>
    <row r="1063" spans="1:5">
      <c r="A1063" s="12">
        <f t="shared" si="7"/>
        <v>43735</v>
      </c>
      <c r="B1063">
        <f>MONTH(DailyFXHistoricals[[#This Row],[Date]])</f>
        <v>9</v>
      </c>
      <c r="C1063">
        <f>YEAR(DailyFXHistoricals[[#This Row],[Date]])</f>
        <v>2019</v>
      </c>
      <c r="D1063" s="29">
        <f>AVERAGEIFS(D$3:D1062,$A$3:$A1062,"&gt;="&amp;Summary!$D$4-90,$E$3:$E1062,"Actual")</f>
        <v>107.29976410989013</v>
      </c>
      <c r="E1063" s="12" t="s">
        <v>87</v>
      </c>
    </row>
    <row r="1064" spans="1:5">
      <c r="A1064" s="12">
        <f t="shared" si="7"/>
        <v>43736</v>
      </c>
      <c r="B1064">
        <f>MONTH(DailyFXHistoricals[[#This Row],[Date]])</f>
        <v>9</v>
      </c>
      <c r="C1064">
        <f>YEAR(DailyFXHistoricals[[#This Row],[Date]])</f>
        <v>2019</v>
      </c>
      <c r="D1064" s="29">
        <f>AVERAGEIFS(D$3:D1063,$A$3:$A1063,"&gt;="&amp;Summary!$D$4-90,$E$3:$E1063,"Actual")</f>
        <v>107.29976410989013</v>
      </c>
      <c r="E1064" s="12" t="s">
        <v>87</v>
      </c>
    </row>
    <row r="1065" spans="1:5">
      <c r="A1065" s="12">
        <f t="shared" si="7"/>
        <v>43737</v>
      </c>
      <c r="B1065">
        <f>MONTH(DailyFXHistoricals[[#This Row],[Date]])</f>
        <v>9</v>
      </c>
      <c r="C1065">
        <f>YEAR(DailyFXHistoricals[[#This Row],[Date]])</f>
        <v>2019</v>
      </c>
      <c r="D1065" s="29">
        <f>AVERAGEIFS(D$3:D1064,$A$3:$A1064,"&gt;="&amp;Summary!$D$4-90,$E$3:$E1064,"Actual")</f>
        <v>107.29976410989013</v>
      </c>
      <c r="E1065" s="12" t="s">
        <v>87</v>
      </c>
    </row>
    <row r="1066" spans="1:5">
      <c r="A1066" s="12">
        <f t="shared" si="7"/>
        <v>43738</v>
      </c>
      <c r="B1066">
        <f>MONTH(DailyFXHistoricals[[#This Row],[Date]])</f>
        <v>9</v>
      </c>
      <c r="C1066">
        <f>YEAR(DailyFXHistoricals[[#This Row],[Date]])</f>
        <v>2019</v>
      </c>
      <c r="D1066" s="29">
        <f>AVERAGEIFS(D$3:D1065,$A$3:$A1065,"&gt;="&amp;Summary!$D$4-90,$E$3:$E1065,"Actual")</f>
        <v>107.29976410989013</v>
      </c>
      <c r="E1066" s="12" t="s">
        <v>87</v>
      </c>
    </row>
    <row r="1067" spans="1:5">
      <c r="A1067" s="12">
        <f t="shared" si="7"/>
        <v>43739</v>
      </c>
      <c r="B1067">
        <f>MONTH(DailyFXHistoricals[[#This Row],[Date]])</f>
        <v>10</v>
      </c>
      <c r="C1067">
        <f>YEAR(DailyFXHistoricals[[#This Row],[Date]])</f>
        <v>2019</v>
      </c>
      <c r="D1067" s="29">
        <f>AVERAGEIFS(D$3:D1066,$A$3:$A1066,"&gt;="&amp;Summary!$D$4-90,$E$3:$E1066,"Actual")</f>
        <v>107.29976410989013</v>
      </c>
      <c r="E1067" s="12" t="s">
        <v>87</v>
      </c>
    </row>
    <row r="1068" spans="1:5">
      <c r="A1068" s="12">
        <f t="shared" si="7"/>
        <v>43740</v>
      </c>
      <c r="B1068">
        <f>MONTH(DailyFXHistoricals[[#This Row],[Date]])</f>
        <v>10</v>
      </c>
      <c r="C1068">
        <f>YEAR(DailyFXHistoricals[[#This Row],[Date]])</f>
        <v>2019</v>
      </c>
      <c r="D1068" s="29">
        <f>AVERAGEIFS(D$3:D1067,$A$3:$A1067,"&gt;="&amp;Summary!$D$4-90,$E$3:$E1067,"Actual")</f>
        <v>107.29976410989013</v>
      </c>
      <c r="E1068" s="12" t="s">
        <v>87</v>
      </c>
    </row>
    <row r="1069" spans="1:5">
      <c r="A1069" s="12">
        <f t="shared" si="7"/>
        <v>43741</v>
      </c>
      <c r="B1069">
        <f>MONTH(DailyFXHistoricals[[#This Row],[Date]])</f>
        <v>10</v>
      </c>
      <c r="C1069">
        <f>YEAR(DailyFXHistoricals[[#This Row],[Date]])</f>
        <v>2019</v>
      </c>
      <c r="D1069" s="29">
        <f>AVERAGEIFS(D$3:D1068,$A$3:$A1068,"&gt;="&amp;Summary!$D$4-90,$E$3:$E1068,"Actual")</f>
        <v>107.29976410989013</v>
      </c>
      <c r="E1069" s="12" t="s">
        <v>87</v>
      </c>
    </row>
    <row r="1070" spans="1:5">
      <c r="A1070" s="12">
        <f t="shared" si="7"/>
        <v>43742</v>
      </c>
      <c r="B1070">
        <f>MONTH(DailyFXHistoricals[[#This Row],[Date]])</f>
        <v>10</v>
      </c>
      <c r="C1070">
        <f>YEAR(DailyFXHistoricals[[#This Row],[Date]])</f>
        <v>2019</v>
      </c>
      <c r="D1070" s="29">
        <f>AVERAGEIFS(D$3:D1069,$A$3:$A1069,"&gt;="&amp;Summary!$D$4-90,$E$3:$E1069,"Actual")</f>
        <v>107.29976410989013</v>
      </c>
      <c r="E1070" s="12" t="s">
        <v>87</v>
      </c>
    </row>
    <row r="1071" spans="1:5">
      <c r="A1071" s="12">
        <f t="shared" si="7"/>
        <v>43743</v>
      </c>
      <c r="B1071">
        <f>MONTH(DailyFXHistoricals[[#This Row],[Date]])</f>
        <v>10</v>
      </c>
      <c r="C1071">
        <f>YEAR(DailyFXHistoricals[[#This Row],[Date]])</f>
        <v>2019</v>
      </c>
      <c r="D1071" s="29">
        <f>AVERAGEIFS(D$3:D1070,$A$3:$A1070,"&gt;="&amp;Summary!$D$4-90,$E$3:$E1070,"Actual")</f>
        <v>107.29976410989013</v>
      </c>
      <c r="E1071" s="12" t="s">
        <v>87</v>
      </c>
    </row>
    <row r="1072" spans="1:5">
      <c r="A1072" s="12">
        <f t="shared" si="7"/>
        <v>43744</v>
      </c>
      <c r="B1072">
        <f>MONTH(DailyFXHistoricals[[#This Row],[Date]])</f>
        <v>10</v>
      </c>
      <c r="C1072">
        <f>YEAR(DailyFXHistoricals[[#This Row],[Date]])</f>
        <v>2019</v>
      </c>
      <c r="D1072" s="29">
        <f>AVERAGEIFS(D$3:D1071,$A$3:$A1071,"&gt;="&amp;Summary!$D$4-90,$E$3:$E1071,"Actual")</f>
        <v>107.29976410989013</v>
      </c>
      <c r="E1072" s="12" t="s">
        <v>87</v>
      </c>
    </row>
    <row r="1073" spans="1:5">
      <c r="A1073" s="12">
        <f t="shared" si="7"/>
        <v>43745</v>
      </c>
      <c r="B1073">
        <f>MONTH(DailyFXHistoricals[[#This Row],[Date]])</f>
        <v>10</v>
      </c>
      <c r="C1073">
        <f>YEAR(DailyFXHistoricals[[#This Row],[Date]])</f>
        <v>2019</v>
      </c>
      <c r="D1073" s="29">
        <f>AVERAGEIFS(D$3:D1072,$A$3:$A1072,"&gt;="&amp;Summary!$D$4-90,$E$3:$E1072,"Actual")</f>
        <v>107.29976410989013</v>
      </c>
      <c r="E1073" s="12" t="s">
        <v>87</v>
      </c>
    </row>
    <row r="1074" spans="1:5">
      <c r="A1074" s="12">
        <f t="shared" si="7"/>
        <v>43746</v>
      </c>
      <c r="B1074">
        <f>MONTH(DailyFXHistoricals[[#This Row],[Date]])</f>
        <v>10</v>
      </c>
      <c r="C1074">
        <f>YEAR(DailyFXHistoricals[[#This Row],[Date]])</f>
        <v>2019</v>
      </c>
      <c r="D1074" s="29">
        <f>AVERAGEIFS(D$3:D1073,$A$3:$A1073,"&gt;="&amp;Summary!$D$4-90,$E$3:$E1073,"Actual")</f>
        <v>107.29976410989013</v>
      </c>
      <c r="E1074" s="12" t="s">
        <v>87</v>
      </c>
    </row>
    <row r="1075" spans="1:5">
      <c r="A1075" s="12">
        <f t="shared" si="7"/>
        <v>43747</v>
      </c>
      <c r="B1075">
        <f>MONTH(DailyFXHistoricals[[#This Row],[Date]])</f>
        <v>10</v>
      </c>
      <c r="C1075">
        <f>YEAR(DailyFXHistoricals[[#This Row],[Date]])</f>
        <v>2019</v>
      </c>
      <c r="D1075" s="29">
        <f>AVERAGEIFS(D$3:D1074,$A$3:$A1074,"&gt;="&amp;Summary!$D$4-90,$E$3:$E1074,"Actual")</f>
        <v>107.29976410989013</v>
      </c>
      <c r="E1075" s="12" t="s">
        <v>87</v>
      </c>
    </row>
    <row r="1076" spans="1:5">
      <c r="A1076" s="12">
        <f t="shared" si="7"/>
        <v>43748</v>
      </c>
      <c r="B1076">
        <f>MONTH(DailyFXHistoricals[[#This Row],[Date]])</f>
        <v>10</v>
      </c>
      <c r="C1076">
        <f>YEAR(DailyFXHistoricals[[#This Row],[Date]])</f>
        <v>2019</v>
      </c>
      <c r="D1076" s="29">
        <f>AVERAGEIFS(D$3:D1075,$A$3:$A1075,"&gt;="&amp;Summary!$D$4-90,$E$3:$E1075,"Actual")</f>
        <v>107.29976410989013</v>
      </c>
      <c r="E1076" s="12" t="s">
        <v>87</v>
      </c>
    </row>
    <row r="1077" spans="1:5">
      <c r="A1077" s="12">
        <f t="shared" si="7"/>
        <v>43749</v>
      </c>
      <c r="B1077">
        <f>MONTH(DailyFXHistoricals[[#This Row],[Date]])</f>
        <v>10</v>
      </c>
      <c r="C1077">
        <f>YEAR(DailyFXHistoricals[[#This Row],[Date]])</f>
        <v>2019</v>
      </c>
      <c r="D1077" s="29">
        <f>AVERAGEIFS(D$3:D1076,$A$3:$A1076,"&gt;="&amp;Summary!$D$4-90,$E$3:$E1076,"Actual")</f>
        <v>107.29976410989013</v>
      </c>
      <c r="E1077" s="12" t="s">
        <v>87</v>
      </c>
    </row>
    <row r="1078" spans="1:5">
      <c r="A1078" s="12">
        <f t="shared" si="7"/>
        <v>43750</v>
      </c>
      <c r="B1078">
        <f>MONTH(DailyFXHistoricals[[#This Row],[Date]])</f>
        <v>10</v>
      </c>
      <c r="C1078">
        <f>YEAR(DailyFXHistoricals[[#This Row],[Date]])</f>
        <v>2019</v>
      </c>
      <c r="D1078" s="29">
        <f>AVERAGEIFS(D$3:D1077,$A$3:$A1077,"&gt;="&amp;Summary!$D$4-90,$E$3:$E1077,"Actual")</f>
        <v>107.29976410989013</v>
      </c>
      <c r="E1078" s="12" t="s">
        <v>87</v>
      </c>
    </row>
    <row r="1079" spans="1:5">
      <c r="A1079" s="12">
        <f t="shared" si="7"/>
        <v>43751</v>
      </c>
      <c r="B1079">
        <f>MONTH(DailyFXHistoricals[[#This Row],[Date]])</f>
        <v>10</v>
      </c>
      <c r="C1079">
        <f>YEAR(DailyFXHistoricals[[#This Row],[Date]])</f>
        <v>2019</v>
      </c>
      <c r="D1079" s="29">
        <f>AVERAGEIFS(D$3:D1078,$A$3:$A1078,"&gt;="&amp;Summary!$D$4-90,$E$3:$E1078,"Actual")</f>
        <v>107.29976410989013</v>
      </c>
      <c r="E1079" s="12" t="s">
        <v>87</v>
      </c>
    </row>
    <row r="1080" spans="1:5">
      <c r="A1080" s="12">
        <f t="shared" si="7"/>
        <v>43752</v>
      </c>
      <c r="B1080">
        <f>MONTH(DailyFXHistoricals[[#This Row],[Date]])</f>
        <v>10</v>
      </c>
      <c r="C1080">
        <f>YEAR(DailyFXHistoricals[[#This Row],[Date]])</f>
        <v>2019</v>
      </c>
      <c r="D1080" s="29">
        <f>AVERAGEIFS(D$3:D1079,$A$3:$A1079,"&gt;="&amp;Summary!$D$4-90,$E$3:$E1079,"Actual")</f>
        <v>107.29976410989013</v>
      </c>
      <c r="E1080" s="12" t="s">
        <v>87</v>
      </c>
    </row>
    <row r="1081" spans="1:5">
      <c r="A1081" s="12">
        <f t="shared" si="7"/>
        <v>43753</v>
      </c>
      <c r="B1081">
        <f>MONTH(DailyFXHistoricals[[#This Row],[Date]])</f>
        <v>10</v>
      </c>
      <c r="C1081">
        <f>YEAR(DailyFXHistoricals[[#This Row],[Date]])</f>
        <v>2019</v>
      </c>
      <c r="D1081" s="29">
        <f>AVERAGEIFS(D$3:D1080,$A$3:$A1080,"&gt;="&amp;Summary!$D$4-90,$E$3:$E1080,"Actual")</f>
        <v>107.29976410989013</v>
      </c>
      <c r="E1081" s="12" t="s">
        <v>87</v>
      </c>
    </row>
    <row r="1082" spans="1:5">
      <c r="A1082" s="12">
        <f t="shared" si="7"/>
        <v>43754</v>
      </c>
      <c r="B1082">
        <f>MONTH(DailyFXHistoricals[[#This Row],[Date]])</f>
        <v>10</v>
      </c>
      <c r="C1082">
        <f>YEAR(DailyFXHistoricals[[#This Row],[Date]])</f>
        <v>2019</v>
      </c>
      <c r="D1082" s="29">
        <f>AVERAGEIFS(D$3:D1081,$A$3:$A1081,"&gt;="&amp;Summary!$D$4-90,$E$3:$E1081,"Actual")</f>
        <v>107.29976410989013</v>
      </c>
      <c r="E1082" s="12" t="s">
        <v>87</v>
      </c>
    </row>
    <row r="1083" spans="1:5">
      <c r="A1083" s="12">
        <f t="shared" si="7"/>
        <v>43755</v>
      </c>
      <c r="B1083">
        <f>MONTH(DailyFXHistoricals[[#This Row],[Date]])</f>
        <v>10</v>
      </c>
      <c r="C1083">
        <f>YEAR(DailyFXHistoricals[[#This Row],[Date]])</f>
        <v>2019</v>
      </c>
      <c r="D1083" s="29">
        <f>AVERAGEIFS(D$3:D1082,$A$3:$A1082,"&gt;="&amp;Summary!$D$4-90,$E$3:$E1082,"Actual")</f>
        <v>107.29976410989013</v>
      </c>
      <c r="E1083" s="12" t="s">
        <v>87</v>
      </c>
    </row>
    <row r="1084" spans="1:5">
      <c r="A1084" s="12">
        <f t="shared" si="7"/>
        <v>43756</v>
      </c>
      <c r="B1084">
        <f>MONTH(DailyFXHistoricals[[#This Row],[Date]])</f>
        <v>10</v>
      </c>
      <c r="C1084">
        <f>YEAR(DailyFXHistoricals[[#This Row],[Date]])</f>
        <v>2019</v>
      </c>
      <c r="D1084" s="29">
        <f>AVERAGEIFS(D$3:D1083,$A$3:$A1083,"&gt;="&amp;Summary!$D$4-90,$E$3:$E1083,"Actual")</f>
        <v>107.29976410989013</v>
      </c>
      <c r="E1084" s="12" t="s">
        <v>87</v>
      </c>
    </row>
    <row r="1085" spans="1:5">
      <c r="A1085" s="12">
        <f t="shared" si="7"/>
        <v>43757</v>
      </c>
      <c r="B1085">
        <f>MONTH(DailyFXHistoricals[[#This Row],[Date]])</f>
        <v>10</v>
      </c>
      <c r="C1085">
        <f>YEAR(DailyFXHistoricals[[#This Row],[Date]])</f>
        <v>2019</v>
      </c>
      <c r="D1085" s="29">
        <f>AVERAGEIFS(D$3:D1084,$A$3:$A1084,"&gt;="&amp;Summary!$D$4-90,$E$3:$E1084,"Actual")</f>
        <v>107.29976410989013</v>
      </c>
      <c r="E1085" s="12" t="s">
        <v>87</v>
      </c>
    </row>
    <row r="1086" spans="1:5">
      <c r="A1086" s="12">
        <f t="shared" si="7"/>
        <v>43758</v>
      </c>
      <c r="B1086">
        <f>MONTH(DailyFXHistoricals[[#This Row],[Date]])</f>
        <v>10</v>
      </c>
      <c r="C1086">
        <f>YEAR(DailyFXHistoricals[[#This Row],[Date]])</f>
        <v>2019</v>
      </c>
      <c r="D1086" s="29">
        <f>AVERAGEIFS(D$3:D1085,$A$3:$A1085,"&gt;="&amp;Summary!$D$4-90,$E$3:$E1085,"Actual")</f>
        <v>107.29976410989013</v>
      </c>
      <c r="E1086" s="12" t="s">
        <v>87</v>
      </c>
    </row>
    <row r="1087" spans="1:5">
      <c r="A1087" s="12">
        <f t="shared" si="7"/>
        <v>43759</v>
      </c>
      <c r="B1087">
        <f>MONTH(DailyFXHistoricals[[#This Row],[Date]])</f>
        <v>10</v>
      </c>
      <c r="C1087">
        <f>YEAR(DailyFXHistoricals[[#This Row],[Date]])</f>
        <v>2019</v>
      </c>
      <c r="D1087" s="29">
        <f>AVERAGEIFS(D$3:D1086,$A$3:$A1086,"&gt;="&amp;Summary!$D$4-90,$E$3:$E1086,"Actual")</f>
        <v>107.29976410989013</v>
      </c>
      <c r="E1087" s="12" t="s">
        <v>87</v>
      </c>
    </row>
    <row r="1088" spans="1:5">
      <c r="A1088" s="12">
        <f t="shared" si="7"/>
        <v>43760</v>
      </c>
      <c r="B1088">
        <f>MONTH(DailyFXHistoricals[[#This Row],[Date]])</f>
        <v>10</v>
      </c>
      <c r="C1088">
        <f>YEAR(DailyFXHistoricals[[#This Row],[Date]])</f>
        <v>2019</v>
      </c>
      <c r="D1088" s="29">
        <f>AVERAGEIFS(D$3:D1087,$A$3:$A1087,"&gt;="&amp;Summary!$D$4-90,$E$3:$E1087,"Actual")</f>
        <v>107.29976410989013</v>
      </c>
      <c r="E1088" s="12" t="s">
        <v>87</v>
      </c>
    </row>
    <row r="1089" spans="1:5">
      <c r="A1089" s="12">
        <f t="shared" si="7"/>
        <v>43761</v>
      </c>
      <c r="B1089">
        <f>MONTH(DailyFXHistoricals[[#This Row],[Date]])</f>
        <v>10</v>
      </c>
      <c r="C1089">
        <f>YEAR(DailyFXHistoricals[[#This Row],[Date]])</f>
        <v>2019</v>
      </c>
      <c r="D1089" s="29">
        <f>AVERAGEIFS(D$3:D1088,$A$3:$A1088,"&gt;="&amp;Summary!$D$4-90,$E$3:$E1088,"Actual")</f>
        <v>107.29976410989013</v>
      </c>
      <c r="E1089" s="12" t="s">
        <v>87</v>
      </c>
    </row>
    <row r="1090" spans="1:5">
      <c r="A1090" s="12">
        <f t="shared" si="7"/>
        <v>43762</v>
      </c>
      <c r="B1090">
        <f>MONTH(DailyFXHistoricals[[#This Row],[Date]])</f>
        <v>10</v>
      </c>
      <c r="C1090">
        <f>YEAR(DailyFXHistoricals[[#This Row],[Date]])</f>
        <v>2019</v>
      </c>
      <c r="D1090" s="29">
        <f>AVERAGEIFS(D$3:D1089,$A$3:$A1089,"&gt;="&amp;Summary!$D$4-90,$E$3:$E1089,"Actual")</f>
        <v>107.29976410989013</v>
      </c>
      <c r="E1090" s="12" t="s">
        <v>87</v>
      </c>
    </row>
    <row r="1091" spans="1:5">
      <c r="A1091" s="12">
        <f t="shared" si="7"/>
        <v>43763</v>
      </c>
      <c r="B1091">
        <f>MONTH(DailyFXHistoricals[[#This Row],[Date]])</f>
        <v>10</v>
      </c>
      <c r="C1091">
        <f>YEAR(DailyFXHistoricals[[#This Row],[Date]])</f>
        <v>2019</v>
      </c>
      <c r="D1091" s="29">
        <f>AVERAGEIFS(D$3:D1090,$A$3:$A1090,"&gt;="&amp;Summary!$D$4-90,$E$3:$E1090,"Actual")</f>
        <v>107.29976410989013</v>
      </c>
      <c r="E1091" s="12" t="s">
        <v>87</v>
      </c>
    </row>
    <row r="1092" spans="1:5">
      <c r="A1092" s="12">
        <f t="shared" si="7"/>
        <v>43764</v>
      </c>
      <c r="B1092">
        <f>MONTH(DailyFXHistoricals[[#This Row],[Date]])</f>
        <v>10</v>
      </c>
      <c r="C1092">
        <f>YEAR(DailyFXHistoricals[[#This Row],[Date]])</f>
        <v>2019</v>
      </c>
      <c r="D1092" s="29">
        <f>AVERAGEIFS(D$3:D1091,$A$3:$A1091,"&gt;="&amp;Summary!$D$4-90,$E$3:$E1091,"Actual")</f>
        <v>107.29976410989013</v>
      </c>
      <c r="E1092" s="12" t="s">
        <v>87</v>
      </c>
    </row>
    <row r="1093" spans="1:5">
      <c r="A1093" s="12">
        <f t="shared" si="7"/>
        <v>43765</v>
      </c>
      <c r="B1093">
        <f>MONTH(DailyFXHistoricals[[#This Row],[Date]])</f>
        <v>10</v>
      </c>
      <c r="C1093">
        <f>YEAR(DailyFXHistoricals[[#This Row],[Date]])</f>
        <v>2019</v>
      </c>
      <c r="D1093" s="29">
        <f>AVERAGEIFS(D$3:D1092,$A$3:$A1092,"&gt;="&amp;Summary!$D$4-90,$E$3:$E1092,"Actual")</f>
        <v>107.29976410989013</v>
      </c>
      <c r="E1093" s="12" t="s">
        <v>87</v>
      </c>
    </row>
    <row r="1094" spans="1:5">
      <c r="A1094" s="12">
        <f t="shared" si="7"/>
        <v>43766</v>
      </c>
      <c r="B1094">
        <f>MONTH(DailyFXHistoricals[[#This Row],[Date]])</f>
        <v>10</v>
      </c>
      <c r="C1094">
        <f>YEAR(DailyFXHistoricals[[#This Row],[Date]])</f>
        <v>2019</v>
      </c>
      <c r="D1094" s="29">
        <f>AVERAGEIFS(D$3:D1093,$A$3:$A1093,"&gt;="&amp;Summary!$D$4-90,$E$3:$E1093,"Actual")</f>
        <v>107.29976410989013</v>
      </c>
      <c r="E1094" s="12" t="s">
        <v>87</v>
      </c>
    </row>
    <row r="1095" spans="1:5">
      <c r="A1095" s="12">
        <f t="shared" si="7"/>
        <v>43767</v>
      </c>
      <c r="B1095">
        <f>MONTH(DailyFXHistoricals[[#This Row],[Date]])</f>
        <v>10</v>
      </c>
      <c r="C1095">
        <f>YEAR(DailyFXHistoricals[[#This Row],[Date]])</f>
        <v>2019</v>
      </c>
      <c r="D1095" s="29">
        <f>AVERAGEIFS(D$3:D1094,$A$3:$A1094,"&gt;="&amp;Summary!$D$4-90,$E$3:$E1094,"Actual")</f>
        <v>107.29976410989013</v>
      </c>
      <c r="E1095" s="12" t="s">
        <v>87</v>
      </c>
    </row>
    <row r="1096" spans="1:5">
      <c r="A1096" s="12">
        <f t="shared" si="7"/>
        <v>43768</v>
      </c>
      <c r="B1096">
        <f>MONTH(DailyFXHistoricals[[#This Row],[Date]])</f>
        <v>10</v>
      </c>
      <c r="C1096">
        <f>YEAR(DailyFXHistoricals[[#This Row],[Date]])</f>
        <v>2019</v>
      </c>
      <c r="D1096" s="29">
        <f>AVERAGEIFS(D$3:D1095,$A$3:$A1095,"&gt;="&amp;Summary!$D$4-90,$E$3:$E1095,"Actual")</f>
        <v>107.29976410989013</v>
      </c>
      <c r="E1096" s="12" t="s">
        <v>87</v>
      </c>
    </row>
    <row r="1097" spans="1:5">
      <c r="A1097" s="12">
        <f t="shared" si="7"/>
        <v>43769</v>
      </c>
      <c r="B1097">
        <f>MONTH(DailyFXHistoricals[[#This Row],[Date]])</f>
        <v>10</v>
      </c>
      <c r="C1097">
        <f>YEAR(DailyFXHistoricals[[#This Row],[Date]])</f>
        <v>2019</v>
      </c>
      <c r="D1097" s="29">
        <f>AVERAGEIFS(D$3:D1096,$A$3:$A1096,"&gt;="&amp;Summary!$D$4-90,$E$3:$E1096,"Actual")</f>
        <v>107.29976410989013</v>
      </c>
      <c r="E1097" s="12" t="s">
        <v>87</v>
      </c>
    </row>
    <row r="1098" spans="1:5">
      <c r="A1098" s="12">
        <f t="shared" si="7"/>
        <v>43770</v>
      </c>
      <c r="B1098">
        <f>MONTH(DailyFXHistoricals[[#This Row],[Date]])</f>
        <v>11</v>
      </c>
      <c r="C1098">
        <f>YEAR(DailyFXHistoricals[[#This Row],[Date]])</f>
        <v>2019</v>
      </c>
      <c r="D1098" s="29">
        <f>AVERAGEIFS(D$3:D1097,$A$3:$A1097,"&gt;="&amp;Summary!$D$4-90,$E$3:$E1097,"Actual")</f>
        <v>107.29976410989013</v>
      </c>
      <c r="E1098" s="12" t="s">
        <v>87</v>
      </c>
    </row>
    <row r="1099" spans="1:5">
      <c r="A1099" s="12">
        <f t="shared" si="7"/>
        <v>43771</v>
      </c>
      <c r="B1099">
        <f>MONTH(DailyFXHistoricals[[#This Row],[Date]])</f>
        <v>11</v>
      </c>
      <c r="C1099">
        <f>YEAR(DailyFXHistoricals[[#This Row],[Date]])</f>
        <v>2019</v>
      </c>
      <c r="D1099" s="29">
        <f>AVERAGEIFS(D$3:D1098,$A$3:$A1098,"&gt;="&amp;Summary!$D$4-90,$E$3:$E1098,"Actual")</f>
        <v>107.29976410989013</v>
      </c>
      <c r="E1099" s="12" t="s">
        <v>87</v>
      </c>
    </row>
    <row r="1100" spans="1:5">
      <c r="A1100" s="12">
        <f t="shared" si="7"/>
        <v>43772</v>
      </c>
      <c r="B1100">
        <f>MONTH(DailyFXHistoricals[[#This Row],[Date]])</f>
        <v>11</v>
      </c>
      <c r="C1100">
        <f>YEAR(DailyFXHistoricals[[#This Row],[Date]])</f>
        <v>2019</v>
      </c>
      <c r="D1100" s="29">
        <f>AVERAGEIFS(D$3:D1099,$A$3:$A1099,"&gt;="&amp;Summary!$D$4-90,$E$3:$E1099,"Actual")</f>
        <v>107.29976410989013</v>
      </c>
      <c r="E1100" s="12" t="s">
        <v>87</v>
      </c>
    </row>
    <row r="1101" spans="1:5">
      <c r="A1101" s="12">
        <f t="shared" si="7"/>
        <v>43773</v>
      </c>
      <c r="B1101">
        <f>MONTH(DailyFXHistoricals[[#This Row],[Date]])</f>
        <v>11</v>
      </c>
      <c r="C1101">
        <f>YEAR(DailyFXHistoricals[[#This Row],[Date]])</f>
        <v>2019</v>
      </c>
      <c r="D1101" s="29">
        <f>AVERAGEIFS(D$3:D1100,$A$3:$A1100,"&gt;="&amp;Summary!$D$4-90,$E$3:$E1100,"Actual")</f>
        <v>107.29976410989013</v>
      </c>
      <c r="E1101" s="12" t="s">
        <v>87</v>
      </c>
    </row>
    <row r="1102" spans="1:5">
      <c r="A1102" s="12">
        <f t="shared" si="7"/>
        <v>43774</v>
      </c>
      <c r="B1102">
        <f>MONTH(DailyFXHistoricals[[#This Row],[Date]])</f>
        <v>11</v>
      </c>
      <c r="C1102">
        <f>YEAR(DailyFXHistoricals[[#This Row],[Date]])</f>
        <v>2019</v>
      </c>
      <c r="D1102" s="29">
        <f>AVERAGEIFS(D$3:D1101,$A$3:$A1101,"&gt;="&amp;Summary!$D$4-90,$E$3:$E1101,"Actual")</f>
        <v>107.29976410989013</v>
      </c>
      <c r="E1102" s="12" t="s">
        <v>87</v>
      </c>
    </row>
    <row r="1103" spans="1:5">
      <c r="A1103" s="12">
        <f t="shared" si="7"/>
        <v>43775</v>
      </c>
      <c r="B1103">
        <f>MONTH(DailyFXHistoricals[[#This Row],[Date]])</f>
        <v>11</v>
      </c>
      <c r="C1103">
        <f>YEAR(DailyFXHistoricals[[#This Row],[Date]])</f>
        <v>2019</v>
      </c>
      <c r="D1103" s="29">
        <f>AVERAGEIFS(D$3:D1102,$A$3:$A1102,"&gt;="&amp;Summary!$D$4-90,$E$3:$E1102,"Actual")</f>
        <v>107.29976410989013</v>
      </c>
      <c r="E1103" s="12" t="s">
        <v>87</v>
      </c>
    </row>
    <row r="1104" spans="1:5">
      <c r="A1104" s="12">
        <f t="shared" si="7"/>
        <v>43776</v>
      </c>
      <c r="B1104">
        <f>MONTH(DailyFXHistoricals[[#This Row],[Date]])</f>
        <v>11</v>
      </c>
      <c r="C1104">
        <f>YEAR(DailyFXHistoricals[[#This Row],[Date]])</f>
        <v>2019</v>
      </c>
      <c r="D1104" s="29">
        <f>AVERAGEIFS(D$3:D1103,$A$3:$A1103,"&gt;="&amp;Summary!$D$4-90,$E$3:$E1103,"Actual")</f>
        <v>107.29976410989013</v>
      </c>
      <c r="E1104" s="12" t="s">
        <v>87</v>
      </c>
    </row>
    <row r="1105" spans="1:5">
      <c r="A1105" s="12">
        <f t="shared" si="7"/>
        <v>43777</v>
      </c>
      <c r="B1105">
        <f>MONTH(DailyFXHistoricals[[#This Row],[Date]])</f>
        <v>11</v>
      </c>
      <c r="C1105">
        <f>YEAR(DailyFXHistoricals[[#This Row],[Date]])</f>
        <v>2019</v>
      </c>
      <c r="D1105" s="29">
        <f>AVERAGEIFS(D$3:D1104,$A$3:$A1104,"&gt;="&amp;Summary!$D$4-90,$E$3:$E1104,"Actual")</f>
        <v>107.29976410989013</v>
      </c>
      <c r="E1105" s="12" t="s">
        <v>87</v>
      </c>
    </row>
    <row r="1106" spans="1:5">
      <c r="A1106" s="12">
        <f t="shared" si="7"/>
        <v>43778</v>
      </c>
      <c r="B1106">
        <f>MONTH(DailyFXHistoricals[[#This Row],[Date]])</f>
        <v>11</v>
      </c>
      <c r="C1106">
        <f>YEAR(DailyFXHistoricals[[#This Row],[Date]])</f>
        <v>2019</v>
      </c>
      <c r="D1106" s="29">
        <f>AVERAGEIFS(D$3:D1105,$A$3:$A1105,"&gt;="&amp;Summary!$D$4-90,$E$3:$E1105,"Actual")</f>
        <v>107.29976410989013</v>
      </c>
      <c r="E1106" s="12" t="s">
        <v>87</v>
      </c>
    </row>
    <row r="1107" spans="1:5">
      <c r="A1107" s="12">
        <f t="shared" si="7"/>
        <v>43779</v>
      </c>
      <c r="B1107">
        <f>MONTH(DailyFXHistoricals[[#This Row],[Date]])</f>
        <v>11</v>
      </c>
      <c r="C1107">
        <f>YEAR(DailyFXHistoricals[[#This Row],[Date]])</f>
        <v>2019</v>
      </c>
      <c r="D1107" s="29">
        <f>AVERAGEIFS(D$3:D1106,$A$3:$A1106,"&gt;="&amp;Summary!$D$4-90,$E$3:$E1106,"Actual")</f>
        <v>107.29976410989013</v>
      </c>
      <c r="E1107" s="12" t="s">
        <v>87</v>
      </c>
    </row>
    <row r="1108" spans="1:5">
      <c r="A1108" s="12">
        <f t="shared" si="7"/>
        <v>43780</v>
      </c>
      <c r="B1108">
        <f>MONTH(DailyFXHistoricals[[#This Row],[Date]])</f>
        <v>11</v>
      </c>
      <c r="C1108">
        <f>YEAR(DailyFXHistoricals[[#This Row],[Date]])</f>
        <v>2019</v>
      </c>
      <c r="D1108" s="29">
        <f>AVERAGEIFS(D$3:D1107,$A$3:$A1107,"&gt;="&amp;Summary!$D$4-90,$E$3:$E1107,"Actual")</f>
        <v>107.29976410989013</v>
      </c>
      <c r="E1108" s="12" t="s">
        <v>87</v>
      </c>
    </row>
    <row r="1109" spans="1:5">
      <c r="A1109" s="12">
        <f t="shared" si="7"/>
        <v>43781</v>
      </c>
      <c r="B1109">
        <f>MONTH(DailyFXHistoricals[[#This Row],[Date]])</f>
        <v>11</v>
      </c>
      <c r="C1109">
        <f>YEAR(DailyFXHistoricals[[#This Row],[Date]])</f>
        <v>2019</v>
      </c>
      <c r="D1109" s="29">
        <f>AVERAGEIFS(D$3:D1108,$A$3:$A1108,"&gt;="&amp;Summary!$D$4-90,$E$3:$E1108,"Actual")</f>
        <v>107.29976410989013</v>
      </c>
      <c r="E1109" s="12" t="s">
        <v>87</v>
      </c>
    </row>
    <row r="1110" spans="1:5">
      <c r="A1110" s="12">
        <f t="shared" si="7"/>
        <v>43782</v>
      </c>
      <c r="B1110">
        <f>MONTH(DailyFXHistoricals[[#This Row],[Date]])</f>
        <v>11</v>
      </c>
      <c r="C1110">
        <f>YEAR(DailyFXHistoricals[[#This Row],[Date]])</f>
        <v>2019</v>
      </c>
      <c r="D1110" s="29">
        <f>AVERAGEIFS(D$3:D1109,$A$3:$A1109,"&gt;="&amp;Summary!$D$4-90,$E$3:$E1109,"Actual")</f>
        <v>107.29976410989013</v>
      </c>
      <c r="E1110" s="12" t="s">
        <v>87</v>
      </c>
    </row>
    <row r="1111" spans="1:5">
      <c r="A1111" s="12">
        <f t="shared" si="7"/>
        <v>43783</v>
      </c>
      <c r="B1111">
        <f>MONTH(DailyFXHistoricals[[#This Row],[Date]])</f>
        <v>11</v>
      </c>
      <c r="C1111">
        <f>YEAR(DailyFXHistoricals[[#This Row],[Date]])</f>
        <v>2019</v>
      </c>
      <c r="D1111" s="29">
        <f>AVERAGEIFS(D$3:D1110,$A$3:$A1110,"&gt;="&amp;Summary!$D$4-90,$E$3:$E1110,"Actual")</f>
        <v>107.29976410989013</v>
      </c>
      <c r="E1111" s="12" t="s">
        <v>87</v>
      </c>
    </row>
    <row r="1112" spans="1:5">
      <c r="A1112" s="12">
        <f t="shared" si="7"/>
        <v>43784</v>
      </c>
      <c r="B1112">
        <f>MONTH(DailyFXHistoricals[[#This Row],[Date]])</f>
        <v>11</v>
      </c>
      <c r="C1112">
        <f>YEAR(DailyFXHistoricals[[#This Row],[Date]])</f>
        <v>2019</v>
      </c>
      <c r="D1112" s="29">
        <f>AVERAGEIFS(D$3:D1111,$A$3:$A1111,"&gt;="&amp;Summary!$D$4-90,$E$3:$E1111,"Actual")</f>
        <v>107.29976410989013</v>
      </c>
      <c r="E1112" s="12" t="s">
        <v>87</v>
      </c>
    </row>
    <row r="1113" spans="1:5">
      <c r="A1113" s="12">
        <f t="shared" si="7"/>
        <v>43785</v>
      </c>
      <c r="B1113">
        <f>MONTH(DailyFXHistoricals[[#This Row],[Date]])</f>
        <v>11</v>
      </c>
      <c r="C1113">
        <f>YEAR(DailyFXHistoricals[[#This Row],[Date]])</f>
        <v>2019</v>
      </c>
      <c r="D1113" s="29">
        <f>AVERAGEIFS(D$3:D1112,$A$3:$A1112,"&gt;="&amp;Summary!$D$4-90,$E$3:$E1112,"Actual")</f>
        <v>107.29976410989013</v>
      </c>
      <c r="E1113" s="12" t="s">
        <v>87</v>
      </c>
    </row>
    <row r="1114" spans="1:5">
      <c r="A1114" s="12">
        <f t="shared" ref="A1114:A1177" si="8">A1113+1</f>
        <v>43786</v>
      </c>
      <c r="B1114">
        <f>MONTH(DailyFXHistoricals[[#This Row],[Date]])</f>
        <v>11</v>
      </c>
      <c r="C1114">
        <f>YEAR(DailyFXHistoricals[[#This Row],[Date]])</f>
        <v>2019</v>
      </c>
      <c r="D1114" s="29">
        <f>AVERAGEIFS(D$3:D1113,$A$3:$A1113,"&gt;="&amp;Summary!$D$4-90,$E$3:$E1113,"Actual")</f>
        <v>107.29976410989013</v>
      </c>
      <c r="E1114" s="12" t="s">
        <v>87</v>
      </c>
    </row>
    <row r="1115" spans="1:5">
      <c r="A1115" s="12">
        <f t="shared" si="8"/>
        <v>43787</v>
      </c>
      <c r="B1115">
        <f>MONTH(DailyFXHistoricals[[#This Row],[Date]])</f>
        <v>11</v>
      </c>
      <c r="C1115">
        <f>YEAR(DailyFXHistoricals[[#This Row],[Date]])</f>
        <v>2019</v>
      </c>
      <c r="D1115" s="29">
        <f>AVERAGEIFS(D$3:D1114,$A$3:$A1114,"&gt;="&amp;Summary!$D$4-90,$E$3:$E1114,"Actual")</f>
        <v>107.29976410989013</v>
      </c>
      <c r="E1115" s="12" t="s">
        <v>87</v>
      </c>
    </row>
    <row r="1116" spans="1:5">
      <c r="A1116" s="12">
        <f t="shared" si="8"/>
        <v>43788</v>
      </c>
      <c r="B1116">
        <f>MONTH(DailyFXHistoricals[[#This Row],[Date]])</f>
        <v>11</v>
      </c>
      <c r="C1116">
        <f>YEAR(DailyFXHistoricals[[#This Row],[Date]])</f>
        <v>2019</v>
      </c>
      <c r="D1116" s="29">
        <f>AVERAGEIFS(D$3:D1115,$A$3:$A1115,"&gt;="&amp;Summary!$D$4-90,$E$3:$E1115,"Actual")</f>
        <v>107.29976410989013</v>
      </c>
      <c r="E1116" s="12" t="s">
        <v>87</v>
      </c>
    </row>
    <row r="1117" spans="1:5">
      <c r="A1117" s="12">
        <f t="shared" si="8"/>
        <v>43789</v>
      </c>
      <c r="B1117">
        <f>MONTH(DailyFXHistoricals[[#This Row],[Date]])</f>
        <v>11</v>
      </c>
      <c r="C1117">
        <f>YEAR(DailyFXHistoricals[[#This Row],[Date]])</f>
        <v>2019</v>
      </c>
      <c r="D1117" s="29">
        <f>AVERAGEIFS(D$3:D1116,$A$3:$A1116,"&gt;="&amp;Summary!$D$4-90,$E$3:$E1116,"Actual")</f>
        <v>107.29976410989013</v>
      </c>
      <c r="E1117" s="12" t="s">
        <v>87</v>
      </c>
    </row>
    <row r="1118" spans="1:5">
      <c r="A1118" s="12">
        <f t="shared" si="8"/>
        <v>43790</v>
      </c>
      <c r="B1118">
        <f>MONTH(DailyFXHistoricals[[#This Row],[Date]])</f>
        <v>11</v>
      </c>
      <c r="C1118">
        <f>YEAR(DailyFXHistoricals[[#This Row],[Date]])</f>
        <v>2019</v>
      </c>
      <c r="D1118" s="29">
        <f>AVERAGEIFS(D$3:D1117,$A$3:$A1117,"&gt;="&amp;Summary!$D$4-90,$E$3:$E1117,"Actual")</f>
        <v>107.29976410989013</v>
      </c>
      <c r="E1118" s="12" t="s">
        <v>87</v>
      </c>
    </row>
    <row r="1119" spans="1:5">
      <c r="A1119" s="12">
        <f t="shared" si="8"/>
        <v>43791</v>
      </c>
      <c r="B1119">
        <f>MONTH(DailyFXHistoricals[[#This Row],[Date]])</f>
        <v>11</v>
      </c>
      <c r="C1119">
        <f>YEAR(DailyFXHistoricals[[#This Row],[Date]])</f>
        <v>2019</v>
      </c>
      <c r="D1119" s="29">
        <f>AVERAGEIFS(D$3:D1118,$A$3:$A1118,"&gt;="&amp;Summary!$D$4-90,$E$3:$E1118,"Actual")</f>
        <v>107.29976410989013</v>
      </c>
      <c r="E1119" s="12" t="s">
        <v>87</v>
      </c>
    </row>
    <row r="1120" spans="1:5">
      <c r="A1120" s="12">
        <f t="shared" si="8"/>
        <v>43792</v>
      </c>
      <c r="B1120">
        <f>MONTH(DailyFXHistoricals[[#This Row],[Date]])</f>
        <v>11</v>
      </c>
      <c r="C1120">
        <f>YEAR(DailyFXHistoricals[[#This Row],[Date]])</f>
        <v>2019</v>
      </c>
      <c r="D1120" s="29">
        <f>AVERAGEIFS(D$3:D1119,$A$3:$A1119,"&gt;="&amp;Summary!$D$4-90,$E$3:$E1119,"Actual")</f>
        <v>107.29976410989013</v>
      </c>
      <c r="E1120" s="12" t="s">
        <v>87</v>
      </c>
    </row>
    <row r="1121" spans="1:5">
      <c r="A1121" s="12">
        <f t="shared" si="8"/>
        <v>43793</v>
      </c>
      <c r="B1121">
        <f>MONTH(DailyFXHistoricals[[#This Row],[Date]])</f>
        <v>11</v>
      </c>
      <c r="C1121">
        <f>YEAR(DailyFXHistoricals[[#This Row],[Date]])</f>
        <v>2019</v>
      </c>
      <c r="D1121" s="29">
        <f>AVERAGEIFS(D$3:D1120,$A$3:$A1120,"&gt;="&amp;Summary!$D$4-90,$E$3:$E1120,"Actual")</f>
        <v>107.29976410989013</v>
      </c>
      <c r="E1121" s="12" t="s">
        <v>87</v>
      </c>
    </row>
    <row r="1122" spans="1:5">
      <c r="A1122" s="12">
        <f t="shared" si="8"/>
        <v>43794</v>
      </c>
      <c r="B1122">
        <f>MONTH(DailyFXHistoricals[[#This Row],[Date]])</f>
        <v>11</v>
      </c>
      <c r="C1122">
        <f>YEAR(DailyFXHistoricals[[#This Row],[Date]])</f>
        <v>2019</v>
      </c>
      <c r="D1122" s="29">
        <f>AVERAGEIFS(D$3:D1121,$A$3:$A1121,"&gt;="&amp;Summary!$D$4-90,$E$3:$E1121,"Actual")</f>
        <v>107.29976410989013</v>
      </c>
      <c r="E1122" s="12" t="s">
        <v>87</v>
      </c>
    </row>
    <row r="1123" spans="1:5">
      <c r="A1123" s="12">
        <f t="shared" si="8"/>
        <v>43795</v>
      </c>
      <c r="B1123">
        <f>MONTH(DailyFXHistoricals[[#This Row],[Date]])</f>
        <v>11</v>
      </c>
      <c r="C1123">
        <f>YEAR(DailyFXHistoricals[[#This Row],[Date]])</f>
        <v>2019</v>
      </c>
      <c r="D1123" s="29">
        <f>AVERAGEIFS(D$3:D1122,$A$3:$A1122,"&gt;="&amp;Summary!$D$4-90,$E$3:$E1122,"Actual")</f>
        <v>107.29976410989013</v>
      </c>
      <c r="E1123" s="12" t="s">
        <v>87</v>
      </c>
    </row>
    <row r="1124" spans="1:5">
      <c r="A1124" s="12">
        <f t="shared" si="8"/>
        <v>43796</v>
      </c>
      <c r="B1124">
        <f>MONTH(DailyFXHistoricals[[#This Row],[Date]])</f>
        <v>11</v>
      </c>
      <c r="C1124">
        <f>YEAR(DailyFXHistoricals[[#This Row],[Date]])</f>
        <v>2019</v>
      </c>
      <c r="D1124" s="29">
        <f>AVERAGEIFS(D$3:D1123,$A$3:$A1123,"&gt;="&amp;Summary!$D$4-90,$E$3:$E1123,"Actual")</f>
        <v>107.29976410989013</v>
      </c>
      <c r="E1124" s="12" t="s">
        <v>87</v>
      </c>
    </row>
    <row r="1125" spans="1:5">
      <c r="A1125" s="12">
        <f t="shared" si="8"/>
        <v>43797</v>
      </c>
      <c r="B1125">
        <f>MONTH(DailyFXHistoricals[[#This Row],[Date]])</f>
        <v>11</v>
      </c>
      <c r="C1125">
        <f>YEAR(DailyFXHistoricals[[#This Row],[Date]])</f>
        <v>2019</v>
      </c>
      <c r="D1125" s="29">
        <f>AVERAGEIFS(D$3:D1124,$A$3:$A1124,"&gt;="&amp;Summary!$D$4-90,$E$3:$E1124,"Actual")</f>
        <v>107.29976410989013</v>
      </c>
      <c r="E1125" s="12" t="s">
        <v>87</v>
      </c>
    </row>
    <row r="1126" spans="1:5">
      <c r="A1126" s="12">
        <f t="shared" si="8"/>
        <v>43798</v>
      </c>
      <c r="B1126">
        <f>MONTH(DailyFXHistoricals[[#This Row],[Date]])</f>
        <v>11</v>
      </c>
      <c r="C1126">
        <f>YEAR(DailyFXHistoricals[[#This Row],[Date]])</f>
        <v>2019</v>
      </c>
      <c r="D1126" s="29">
        <f>AVERAGEIFS(D$3:D1125,$A$3:$A1125,"&gt;="&amp;Summary!$D$4-90,$E$3:$E1125,"Actual")</f>
        <v>107.29976410989013</v>
      </c>
      <c r="E1126" s="12" t="s">
        <v>87</v>
      </c>
    </row>
    <row r="1127" spans="1:5">
      <c r="A1127" s="12">
        <f t="shared" si="8"/>
        <v>43799</v>
      </c>
      <c r="B1127">
        <f>MONTH(DailyFXHistoricals[[#This Row],[Date]])</f>
        <v>11</v>
      </c>
      <c r="C1127">
        <f>YEAR(DailyFXHistoricals[[#This Row],[Date]])</f>
        <v>2019</v>
      </c>
      <c r="D1127" s="29">
        <f>AVERAGEIFS(D$3:D1126,$A$3:$A1126,"&gt;="&amp;Summary!$D$4-90,$E$3:$E1126,"Actual")</f>
        <v>107.29976410989013</v>
      </c>
      <c r="E1127" s="12" t="s">
        <v>87</v>
      </c>
    </row>
    <row r="1128" spans="1:5">
      <c r="A1128" s="12">
        <f t="shared" si="8"/>
        <v>43800</v>
      </c>
      <c r="B1128">
        <f>MONTH(DailyFXHistoricals[[#This Row],[Date]])</f>
        <v>12</v>
      </c>
      <c r="C1128">
        <f>YEAR(DailyFXHistoricals[[#This Row],[Date]])</f>
        <v>2019</v>
      </c>
      <c r="D1128" s="29">
        <f>AVERAGEIFS(D$3:D1127,$A$3:$A1127,"&gt;="&amp;Summary!$D$4-90,$E$3:$E1127,"Actual")</f>
        <v>107.29976410989013</v>
      </c>
      <c r="E1128" s="12" t="s">
        <v>87</v>
      </c>
    </row>
    <row r="1129" spans="1:5">
      <c r="A1129" s="12">
        <f t="shared" si="8"/>
        <v>43801</v>
      </c>
      <c r="B1129">
        <f>MONTH(DailyFXHistoricals[[#This Row],[Date]])</f>
        <v>12</v>
      </c>
      <c r="C1129">
        <f>YEAR(DailyFXHistoricals[[#This Row],[Date]])</f>
        <v>2019</v>
      </c>
      <c r="D1129" s="29">
        <f>AVERAGEIFS(D$3:D1128,$A$3:$A1128,"&gt;="&amp;Summary!$D$4-90,$E$3:$E1128,"Actual")</f>
        <v>107.29976410989013</v>
      </c>
      <c r="E1129" s="12" t="s">
        <v>87</v>
      </c>
    </row>
    <row r="1130" spans="1:5">
      <c r="A1130" s="12">
        <f t="shared" si="8"/>
        <v>43802</v>
      </c>
      <c r="B1130">
        <f>MONTH(DailyFXHistoricals[[#This Row],[Date]])</f>
        <v>12</v>
      </c>
      <c r="C1130">
        <f>YEAR(DailyFXHistoricals[[#This Row],[Date]])</f>
        <v>2019</v>
      </c>
      <c r="D1130" s="29">
        <f>AVERAGEIFS(D$3:D1129,$A$3:$A1129,"&gt;="&amp;Summary!$D$4-90,$E$3:$E1129,"Actual")</f>
        <v>107.29976410989013</v>
      </c>
      <c r="E1130" s="12" t="s">
        <v>87</v>
      </c>
    </row>
    <row r="1131" spans="1:5">
      <c r="A1131" s="12">
        <f t="shared" si="8"/>
        <v>43803</v>
      </c>
      <c r="B1131">
        <f>MONTH(DailyFXHistoricals[[#This Row],[Date]])</f>
        <v>12</v>
      </c>
      <c r="C1131">
        <f>YEAR(DailyFXHistoricals[[#This Row],[Date]])</f>
        <v>2019</v>
      </c>
      <c r="D1131" s="29">
        <f>AVERAGEIFS(D$3:D1130,$A$3:$A1130,"&gt;="&amp;Summary!$D$4-90,$E$3:$E1130,"Actual")</f>
        <v>107.29976410989013</v>
      </c>
      <c r="E1131" s="12" t="s">
        <v>87</v>
      </c>
    </row>
    <row r="1132" spans="1:5">
      <c r="A1132" s="12">
        <f t="shared" si="8"/>
        <v>43804</v>
      </c>
      <c r="B1132">
        <f>MONTH(DailyFXHistoricals[[#This Row],[Date]])</f>
        <v>12</v>
      </c>
      <c r="C1132">
        <f>YEAR(DailyFXHistoricals[[#This Row],[Date]])</f>
        <v>2019</v>
      </c>
      <c r="D1132" s="29">
        <f>AVERAGEIFS(D$3:D1131,$A$3:$A1131,"&gt;="&amp;Summary!$D$4-90,$E$3:$E1131,"Actual")</f>
        <v>107.29976410989013</v>
      </c>
      <c r="E1132" s="12" t="s">
        <v>87</v>
      </c>
    </row>
    <row r="1133" spans="1:5">
      <c r="A1133" s="12">
        <f t="shared" si="8"/>
        <v>43805</v>
      </c>
      <c r="B1133">
        <f>MONTH(DailyFXHistoricals[[#This Row],[Date]])</f>
        <v>12</v>
      </c>
      <c r="C1133">
        <f>YEAR(DailyFXHistoricals[[#This Row],[Date]])</f>
        <v>2019</v>
      </c>
      <c r="D1133" s="29">
        <f>AVERAGEIFS(D$3:D1132,$A$3:$A1132,"&gt;="&amp;Summary!$D$4-90,$E$3:$E1132,"Actual")</f>
        <v>107.29976410989013</v>
      </c>
      <c r="E1133" s="12" t="s">
        <v>87</v>
      </c>
    </row>
    <row r="1134" spans="1:5">
      <c r="A1134" s="12">
        <f t="shared" si="8"/>
        <v>43806</v>
      </c>
      <c r="B1134">
        <f>MONTH(DailyFXHistoricals[[#This Row],[Date]])</f>
        <v>12</v>
      </c>
      <c r="C1134">
        <f>YEAR(DailyFXHistoricals[[#This Row],[Date]])</f>
        <v>2019</v>
      </c>
      <c r="D1134" s="29">
        <f>AVERAGEIFS(D$3:D1133,$A$3:$A1133,"&gt;="&amp;Summary!$D$4-90,$E$3:$E1133,"Actual")</f>
        <v>107.29976410989013</v>
      </c>
      <c r="E1134" s="12" t="s">
        <v>87</v>
      </c>
    </row>
    <row r="1135" spans="1:5">
      <c r="A1135" s="12">
        <f t="shared" si="8"/>
        <v>43807</v>
      </c>
      <c r="B1135">
        <f>MONTH(DailyFXHistoricals[[#This Row],[Date]])</f>
        <v>12</v>
      </c>
      <c r="C1135">
        <f>YEAR(DailyFXHistoricals[[#This Row],[Date]])</f>
        <v>2019</v>
      </c>
      <c r="D1135" s="29">
        <f>AVERAGEIFS(D$3:D1134,$A$3:$A1134,"&gt;="&amp;Summary!$D$4-90,$E$3:$E1134,"Actual")</f>
        <v>107.29976410989013</v>
      </c>
      <c r="E1135" s="12" t="s">
        <v>87</v>
      </c>
    </row>
    <row r="1136" spans="1:5">
      <c r="A1136" s="12">
        <f t="shared" si="8"/>
        <v>43808</v>
      </c>
      <c r="B1136">
        <f>MONTH(DailyFXHistoricals[[#This Row],[Date]])</f>
        <v>12</v>
      </c>
      <c r="C1136">
        <f>YEAR(DailyFXHistoricals[[#This Row],[Date]])</f>
        <v>2019</v>
      </c>
      <c r="D1136" s="29">
        <f>AVERAGEIFS(D$3:D1135,$A$3:$A1135,"&gt;="&amp;Summary!$D$4-90,$E$3:$E1135,"Actual")</f>
        <v>107.29976410989013</v>
      </c>
      <c r="E1136" s="12" t="s">
        <v>87</v>
      </c>
    </row>
    <row r="1137" spans="1:5">
      <c r="A1137" s="12">
        <f t="shared" si="8"/>
        <v>43809</v>
      </c>
      <c r="B1137">
        <f>MONTH(DailyFXHistoricals[[#This Row],[Date]])</f>
        <v>12</v>
      </c>
      <c r="C1137">
        <f>YEAR(DailyFXHistoricals[[#This Row],[Date]])</f>
        <v>2019</v>
      </c>
      <c r="D1137" s="29">
        <f>AVERAGEIFS(D$3:D1136,$A$3:$A1136,"&gt;="&amp;Summary!$D$4-90,$E$3:$E1136,"Actual")</f>
        <v>107.29976410989013</v>
      </c>
      <c r="E1137" s="12" t="s">
        <v>87</v>
      </c>
    </row>
    <row r="1138" spans="1:5">
      <c r="A1138" s="12">
        <f t="shared" si="8"/>
        <v>43810</v>
      </c>
      <c r="B1138">
        <f>MONTH(DailyFXHistoricals[[#This Row],[Date]])</f>
        <v>12</v>
      </c>
      <c r="C1138">
        <f>YEAR(DailyFXHistoricals[[#This Row],[Date]])</f>
        <v>2019</v>
      </c>
      <c r="D1138" s="29">
        <f>AVERAGEIFS(D$3:D1137,$A$3:$A1137,"&gt;="&amp;Summary!$D$4-90,$E$3:$E1137,"Actual")</f>
        <v>107.29976410989013</v>
      </c>
      <c r="E1138" s="12" t="s">
        <v>87</v>
      </c>
    </row>
    <row r="1139" spans="1:5">
      <c r="A1139" s="12">
        <f t="shared" si="8"/>
        <v>43811</v>
      </c>
      <c r="B1139">
        <f>MONTH(DailyFXHistoricals[[#This Row],[Date]])</f>
        <v>12</v>
      </c>
      <c r="C1139">
        <f>YEAR(DailyFXHistoricals[[#This Row],[Date]])</f>
        <v>2019</v>
      </c>
      <c r="D1139" s="29">
        <f>AVERAGEIFS(D$3:D1138,$A$3:$A1138,"&gt;="&amp;Summary!$D$4-90,$E$3:$E1138,"Actual")</f>
        <v>107.29976410989013</v>
      </c>
      <c r="E1139" s="12" t="s">
        <v>87</v>
      </c>
    </row>
    <row r="1140" spans="1:5">
      <c r="A1140" s="12">
        <f t="shared" si="8"/>
        <v>43812</v>
      </c>
      <c r="B1140">
        <f>MONTH(DailyFXHistoricals[[#This Row],[Date]])</f>
        <v>12</v>
      </c>
      <c r="C1140">
        <f>YEAR(DailyFXHistoricals[[#This Row],[Date]])</f>
        <v>2019</v>
      </c>
      <c r="D1140" s="29">
        <f>AVERAGEIFS(D$3:D1139,$A$3:$A1139,"&gt;="&amp;Summary!$D$4-90,$E$3:$E1139,"Actual")</f>
        <v>107.29976410989013</v>
      </c>
      <c r="E1140" s="12" t="s">
        <v>87</v>
      </c>
    </row>
    <row r="1141" spans="1:5">
      <c r="A1141" s="12">
        <f t="shared" si="8"/>
        <v>43813</v>
      </c>
      <c r="B1141">
        <f>MONTH(DailyFXHistoricals[[#This Row],[Date]])</f>
        <v>12</v>
      </c>
      <c r="C1141">
        <f>YEAR(DailyFXHistoricals[[#This Row],[Date]])</f>
        <v>2019</v>
      </c>
      <c r="D1141" s="29">
        <f>AVERAGEIFS(D$3:D1140,$A$3:$A1140,"&gt;="&amp;Summary!$D$4-90,$E$3:$E1140,"Actual")</f>
        <v>107.29976410989013</v>
      </c>
      <c r="E1141" s="12" t="s">
        <v>87</v>
      </c>
    </row>
    <row r="1142" spans="1:5">
      <c r="A1142" s="12">
        <f t="shared" si="8"/>
        <v>43814</v>
      </c>
      <c r="B1142">
        <f>MONTH(DailyFXHistoricals[[#This Row],[Date]])</f>
        <v>12</v>
      </c>
      <c r="C1142">
        <f>YEAR(DailyFXHistoricals[[#This Row],[Date]])</f>
        <v>2019</v>
      </c>
      <c r="D1142" s="29">
        <f>AVERAGEIFS(D$3:D1141,$A$3:$A1141,"&gt;="&amp;Summary!$D$4-90,$E$3:$E1141,"Actual")</f>
        <v>107.29976410989013</v>
      </c>
      <c r="E1142" s="12" t="s">
        <v>87</v>
      </c>
    </row>
    <row r="1143" spans="1:5">
      <c r="A1143" s="12">
        <f t="shared" si="8"/>
        <v>43815</v>
      </c>
      <c r="B1143">
        <f>MONTH(DailyFXHistoricals[[#This Row],[Date]])</f>
        <v>12</v>
      </c>
      <c r="C1143">
        <f>YEAR(DailyFXHistoricals[[#This Row],[Date]])</f>
        <v>2019</v>
      </c>
      <c r="D1143" s="29">
        <f>AVERAGEIFS(D$3:D1142,$A$3:$A1142,"&gt;="&amp;Summary!$D$4-90,$E$3:$E1142,"Actual")</f>
        <v>107.29976410989013</v>
      </c>
      <c r="E1143" s="12" t="s">
        <v>87</v>
      </c>
    </row>
    <row r="1144" spans="1:5">
      <c r="A1144" s="12">
        <f t="shared" si="8"/>
        <v>43816</v>
      </c>
      <c r="B1144">
        <f>MONTH(DailyFXHistoricals[[#This Row],[Date]])</f>
        <v>12</v>
      </c>
      <c r="C1144">
        <f>YEAR(DailyFXHistoricals[[#This Row],[Date]])</f>
        <v>2019</v>
      </c>
      <c r="D1144" s="29">
        <f>AVERAGEIFS(D$3:D1143,$A$3:$A1143,"&gt;="&amp;Summary!$D$4-90,$E$3:$E1143,"Actual")</f>
        <v>107.29976410989013</v>
      </c>
      <c r="E1144" s="12" t="s">
        <v>87</v>
      </c>
    </row>
    <row r="1145" spans="1:5">
      <c r="A1145" s="12">
        <f t="shared" si="8"/>
        <v>43817</v>
      </c>
      <c r="B1145">
        <f>MONTH(DailyFXHistoricals[[#This Row],[Date]])</f>
        <v>12</v>
      </c>
      <c r="C1145">
        <f>YEAR(DailyFXHistoricals[[#This Row],[Date]])</f>
        <v>2019</v>
      </c>
      <c r="D1145" s="29">
        <f>AVERAGEIFS(D$3:D1144,$A$3:$A1144,"&gt;="&amp;Summary!$D$4-90,$E$3:$E1144,"Actual")</f>
        <v>107.29976410989013</v>
      </c>
      <c r="E1145" s="12" t="s">
        <v>87</v>
      </c>
    </row>
    <row r="1146" spans="1:5">
      <c r="A1146" s="12">
        <f t="shared" si="8"/>
        <v>43818</v>
      </c>
      <c r="B1146">
        <f>MONTH(DailyFXHistoricals[[#This Row],[Date]])</f>
        <v>12</v>
      </c>
      <c r="C1146">
        <f>YEAR(DailyFXHistoricals[[#This Row],[Date]])</f>
        <v>2019</v>
      </c>
      <c r="D1146" s="29">
        <f>AVERAGEIFS(D$3:D1145,$A$3:$A1145,"&gt;="&amp;Summary!$D$4-90,$E$3:$E1145,"Actual")</f>
        <v>107.29976410989013</v>
      </c>
      <c r="E1146" s="12" t="s">
        <v>87</v>
      </c>
    </row>
    <row r="1147" spans="1:5">
      <c r="A1147" s="12">
        <f t="shared" si="8"/>
        <v>43819</v>
      </c>
      <c r="B1147">
        <f>MONTH(DailyFXHistoricals[[#This Row],[Date]])</f>
        <v>12</v>
      </c>
      <c r="C1147">
        <f>YEAR(DailyFXHistoricals[[#This Row],[Date]])</f>
        <v>2019</v>
      </c>
      <c r="D1147" s="29">
        <f>AVERAGEIFS(D$3:D1146,$A$3:$A1146,"&gt;="&amp;Summary!$D$4-90,$E$3:$E1146,"Actual")</f>
        <v>107.29976410989013</v>
      </c>
      <c r="E1147" s="12" t="s">
        <v>87</v>
      </c>
    </row>
    <row r="1148" spans="1:5">
      <c r="A1148" s="12">
        <f t="shared" si="8"/>
        <v>43820</v>
      </c>
      <c r="B1148">
        <f>MONTH(DailyFXHistoricals[[#This Row],[Date]])</f>
        <v>12</v>
      </c>
      <c r="C1148">
        <f>YEAR(DailyFXHistoricals[[#This Row],[Date]])</f>
        <v>2019</v>
      </c>
      <c r="D1148" s="29">
        <f>AVERAGEIFS(D$3:D1147,$A$3:$A1147,"&gt;="&amp;Summary!$D$4-90,$E$3:$E1147,"Actual")</f>
        <v>107.29976410989013</v>
      </c>
      <c r="E1148" s="12" t="s">
        <v>87</v>
      </c>
    </row>
    <row r="1149" spans="1:5">
      <c r="A1149" s="12">
        <f t="shared" si="8"/>
        <v>43821</v>
      </c>
      <c r="B1149">
        <f>MONTH(DailyFXHistoricals[[#This Row],[Date]])</f>
        <v>12</v>
      </c>
      <c r="C1149">
        <f>YEAR(DailyFXHistoricals[[#This Row],[Date]])</f>
        <v>2019</v>
      </c>
      <c r="D1149" s="29">
        <f>AVERAGEIFS(D$3:D1148,$A$3:$A1148,"&gt;="&amp;Summary!$D$4-90,$E$3:$E1148,"Actual")</f>
        <v>107.29976410989013</v>
      </c>
      <c r="E1149" s="12" t="s">
        <v>87</v>
      </c>
    </row>
    <row r="1150" spans="1:5">
      <c r="A1150" s="12">
        <f t="shared" si="8"/>
        <v>43822</v>
      </c>
      <c r="B1150">
        <f>MONTH(DailyFXHistoricals[[#This Row],[Date]])</f>
        <v>12</v>
      </c>
      <c r="C1150">
        <f>YEAR(DailyFXHistoricals[[#This Row],[Date]])</f>
        <v>2019</v>
      </c>
      <c r="D1150" s="29">
        <f>AVERAGEIFS(D$3:D1149,$A$3:$A1149,"&gt;="&amp;Summary!$D$4-90,$E$3:$E1149,"Actual")</f>
        <v>107.29976410989013</v>
      </c>
      <c r="E1150" s="12" t="s">
        <v>87</v>
      </c>
    </row>
    <row r="1151" spans="1:5">
      <c r="A1151" s="12">
        <f t="shared" si="8"/>
        <v>43823</v>
      </c>
      <c r="B1151">
        <f>MONTH(DailyFXHistoricals[[#This Row],[Date]])</f>
        <v>12</v>
      </c>
      <c r="C1151">
        <f>YEAR(DailyFXHistoricals[[#This Row],[Date]])</f>
        <v>2019</v>
      </c>
      <c r="D1151" s="29">
        <f>AVERAGEIFS(D$3:D1150,$A$3:$A1150,"&gt;="&amp;Summary!$D$4-90,$E$3:$E1150,"Actual")</f>
        <v>107.29976410989013</v>
      </c>
      <c r="E1151" s="12" t="s">
        <v>87</v>
      </c>
    </row>
    <row r="1152" spans="1:5">
      <c r="A1152" s="12">
        <f t="shared" si="8"/>
        <v>43824</v>
      </c>
      <c r="B1152">
        <f>MONTH(DailyFXHistoricals[[#This Row],[Date]])</f>
        <v>12</v>
      </c>
      <c r="C1152">
        <f>YEAR(DailyFXHistoricals[[#This Row],[Date]])</f>
        <v>2019</v>
      </c>
      <c r="D1152" s="29">
        <f>AVERAGEIFS(D$3:D1151,$A$3:$A1151,"&gt;="&amp;Summary!$D$4-90,$E$3:$E1151,"Actual")</f>
        <v>107.29976410989013</v>
      </c>
      <c r="E1152" s="12" t="s">
        <v>87</v>
      </c>
    </row>
    <row r="1153" spans="1:5">
      <c r="A1153" s="12">
        <f t="shared" si="8"/>
        <v>43825</v>
      </c>
      <c r="B1153">
        <f>MONTH(DailyFXHistoricals[[#This Row],[Date]])</f>
        <v>12</v>
      </c>
      <c r="C1153">
        <f>YEAR(DailyFXHistoricals[[#This Row],[Date]])</f>
        <v>2019</v>
      </c>
      <c r="D1153" s="29">
        <f>AVERAGEIFS(D$3:D1152,$A$3:$A1152,"&gt;="&amp;Summary!$D$4-90,$E$3:$E1152,"Actual")</f>
        <v>107.29976410989013</v>
      </c>
      <c r="E1153" s="12" t="s">
        <v>87</v>
      </c>
    </row>
    <row r="1154" spans="1:5">
      <c r="A1154" s="12">
        <f t="shared" si="8"/>
        <v>43826</v>
      </c>
      <c r="B1154">
        <f>MONTH(DailyFXHistoricals[[#This Row],[Date]])</f>
        <v>12</v>
      </c>
      <c r="C1154">
        <f>YEAR(DailyFXHistoricals[[#This Row],[Date]])</f>
        <v>2019</v>
      </c>
      <c r="D1154" s="29">
        <f>AVERAGEIFS(D$3:D1153,$A$3:$A1153,"&gt;="&amp;Summary!$D$4-90,$E$3:$E1153,"Actual")</f>
        <v>107.29976410989013</v>
      </c>
      <c r="E1154" s="12" t="s">
        <v>87</v>
      </c>
    </row>
    <row r="1155" spans="1:5">
      <c r="A1155" s="12">
        <f t="shared" si="8"/>
        <v>43827</v>
      </c>
      <c r="B1155">
        <f>MONTH(DailyFXHistoricals[[#This Row],[Date]])</f>
        <v>12</v>
      </c>
      <c r="C1155">
        <f>YEAR(DailyFXHistoricals[[#This Row],[Date]])</f>
        <v>2019</v>
      </c>
      <c r="D1155" s="29">
        <f>AVERAGEIFS(D$3:D1154,$A$3:$A1154,"&gt;="&amp;Summary!$D$4-90,$E$3:$E1154,"Actual")</f>
        <v>107.29976410989013</v>
      </c>
      <c r="E1155" s="12" t="s">
        <v>87</v>
      </c>
    </row>
    <row r="1156" spans="1:5">
      <c r="A1156" s="12">
        <f t="shared" si="8"/>
        <v>43828</v>
      </c>
      <c r="B1156">
        <f>MONTH(DailyFXHistoricals[[#This Row],[Date]])</f>
        <v>12</v>
      </c>
      <c r="C1156">
        <f>YEAR(DailyFXHistoricals[[#This Row],[Date]])</f>
        <v>2019</v>
      </c>
      <c r="D1156" s="29">
        <f>AVERAGEIFS(D$3:D1155,$A$3:$A1155,"&gt;="&amp;Summary!$D$4-90,$E$3:$E1155,"Actual")</f>
        <v>107.29976410989013</v>
      </c>
      <c r="E1156" s="12" t="s">
        <v>87</v>
      </c>
    </row>
    <row r="1157" spans="1:5">
      <c r="A1157" s="12">
        <f t="shared" si="8"/>
        <v>43829</v>
      </c>
      <c r="B1157">
        <f>MONTH(DailyFXHistoricals[[#This Row],[Date]])</f>
        <v>12</v>
      </c>
      <c r="C1157">
        <f>YEAR(DailyFXHistoricals[[#This Row],[Date]])</f>
        <v>2019</v>
      </c>
      <c r="D1157" s="29">
        <f>AVERAGEIFS(D$3:D1156,$A$3:$A1156,"&gt;="&amp;Summary!$D$4-90,$E$3:$E1156,"Actual")</f>
        <v>107.29976410989013</v>
      </c>
      <c r="E1157" s="12" t="s">
        <v>87</v>
      </c>
    </row>
    <row r="1158" spans="1:5">
      <c r="A1158" s="12">
        <f t="shared" si="8"/>
        <v>43830</v>
      </c>
      <c r="B1158">
        <f>MONTH(DailyFXHistoricals[[#This Row],[Date]])</f>
        <v>12</v>
      </c>
      <c r="C1158">
        <f>YEAR(DailyFXHistoricals[[#This Row],[Date]])</f>
        <v>2019</v>
      </c>
      <c r="D1158" s="29">
        <f>AVERAGEIFS(D$3:D1157,$A$3:$A1157,"&gt;="&amp;Summary!$D$4-90,$E$3:$E1157,"Actual")</f>
        <v>107.29976410989013</v>
      </c>
      <c r="E1158" s="12" t="s">
        <v>87</v>
      </c>
    </row>
    <row r="1159" spans="1:5">
      <c r="A1159" s="12">
        <f t="shared" si="8"/>
        <v>43831</v>
      </c>
      <c r="B1159">
        <f>MONTH(DailyFXHistoricals[[#This Row],[Date]])</f>
        <v>1</v>
      </c>
      <c r="C1159">
        <f>YEAR(DailyFXHistoricals[[#This Row],[Date]])</f>
        <v>2020</v>
      </c>
      <c r="D1159" s="29">
        <f>AVERAGEIFS(D$3:D1158,$A$3:$A1158,"&gt;="&amp;Summary!$D$4-90,$E$3:$E1158,"Actual")</f>
        <v>107.29976410989013</v>
      </c>
      <c r="E1159" s="12" t="s">
        <v>87</v>
      </c>
    </row>
    <row r="1160" spans="1:5">
      <c r="A1160" s="12">
        <f t="shared" si="8"/>
        <v>43832</v>
      </c>
      <c r="B1160">
        <f>MONTH(DailyFXHistoricals[[#This Row],[Date]])</f>
        <v>1</v>
      </c>
      <c r="C1160">
        <f>YEAR(DailyFXHistoricals[[#This Row],[Date]])</f>
        <v>2020</v>
      </c>
      <c r="D1160" s="29">
        <f>AVERAGEIFS(D$3:D1159,$A$3:$A1159,"&gt;="&amp;Summary!$D$4-90,$E$3:$E1159,"Actual")</f>
        <v>107.29976410989013</v>
      </c>
      <c r="E1160" s="12" t="s">
        <v>87</v>
      </c>
    </row>
    <row r="1161" spans="1:5">
      <c r="A1161" s="12">
        <f t="shared" si="8"/>
        <v>43833</v>
      </c>
      <c r="B1161">
        <f>MONTH(DailyFXHistoricals[[#This Row],[Date]])</f>
        <v>1</v>
      </c>
      <c r="C1161">
        <f>YEAR(DailyFXHistoricals[[#This Row],[Date]])</f>
        <v>2020</v>
      </c>
      <c r="D1161" s="29">
        <f>AVERAGEIFS(D$3:D1160,$A$3:$A1160,"&gt;="&amp;Summary!$D$4-90,$E$3:$E1160,"Actual")</f>
        <v>107.29976410989013</v>
      </c>
      <c r="E1161" s="12" t="s">
        <v>87</v>
      </c>
    </row>
    <row r="1162" spans="1:5">
      <c r="A1162" s="12">
        <f t="shared" si="8"/>
        <v>43834</v>
      </c>
      <c r="B1162">
        <f>MONTH(DailyFXHistoricals[[#This Row],[Date]])</f>
        <v>1</v>
      </c>
      <c r="C1162">
        <f>YEAR(DailyFXHistoricals[[#This Row],[Date]])</f>
        <v>2020</v>
      </c>
      <c r="D1162" s="29">
        <f>AVERAGEIFS(D$3:D1161,$A$3:$A1161,"&gt;="&amp;Summary!$D$4-90,$E$3:$E1161,"Actual")</f>
        <v>107.29976410989013</v>
      </c>
      <c r="E1162" s="12" t="s">
        <v>87</v>
      </c>
    </row>
    <row r="1163" spans="1:5">
      <c r="A1163" s="12">
        <f t="shared" si="8"/>
        <v>43835</v>
      </c>
      <c r="B1163">
        <f>MONTH(DailyFXHistoricals[[#This Row],[Date]])</f>
        <v>1</v>
      </c>
      <c r="C1163">
        <f>YEAR(DailyFXHistoricals[[#This Row],[Date]])</f>
        <v>2020</v>
      </c>
      <c r="D1163" s="29">
        <f>AVERAGEIFS(D$3:D1162,$A$3:$A1162,"&gt;="&amp;Summary!$D$4-90,$E$3:$E1162,"Actual")</f>
        <v>107.29976410989013</v>
      </c>
      <c r="E1163" s="12" t="s">
        <v>87</v>
      </c>
    </row>
    <row r="1164" spans="1:5">
      <c r="A1164" s="12">
        <f t="shared" si="8"/>
        <v>43836</v>
      </c>
      <c r="B1164">
        <f>MONTH(DailyFXHistoricals[[#This Row],[Date]])</f>
        <v>1</v>
      </c>
      <c r="C1164">
        <f>YEAR(DailyFXHistoricals[[#This Row],[Date]])</f>
        <v>2020</v>
      </c>
      <c r="D1164" s="29">
        <f>AVERAGEIFS(D$3:D1163,$A$3:$A1163,"&gt;="&amp;Summary!$D$4-90,$E$3:$E1163,"Actual")</f>
        <v>107.29976410989013</v>
      </c>
      <c r="E1164" s="12" t="s">
        <v>87</v>
      </c>
    </row>
    <row r="1165" spans="1:5">
      <c r="A1165" s="12">
        <f t="shared" si="8"/>
        <v>43837</v>
      </c>
      <c r="B1165">
        <f>MONTH(DailyFXHistoricals[[#This Row],[Date]])</f>
        <v>1</v>
      </c>
      <c r="C1165">
        <f>YEAR(DailyFXHistoricals[[#This Row],[Date]])</f>
        <v>2020</v>
      </c>
      <c r="D1165" s="29">
        <f>AVERAGEIFS(D$3:D1164,$A$3:$A1164,"&gt;="&amp;Summary!$D$4-90,$E$3:$E1164,"Actual")</f>
        <v>107.29976410989013</v>
      </c>
      <c r="E1165" s="12" t="s">
        <v>87</v>
      </c>
    </row>
    <row r="1166" spans="1:5">
      <c r="A1166" s="12">
        <f t="shared" si="8"/>
        <v>43838</v>
      </c>
      <c r="B1166">
        <f>MONTH(DailyFXHistoricals[[#This Row],[Date]])</f>
        <v>1</v>
      </c>
      <c r="C1166">
        <f>YEAR(DailyFXHistoricals[[#This Row],[Date]])</f>
        <v>2020</v>
      </c>
      <c r="D1166" s="29">
        <f>AVERAGEIFS(D$3:D1165,$A$3:$A1165,"&gt;="&amp;Summary!$D$4-90,$E$3:$E1165,"Actual")</f>
        <v>107.29976410989013</v>
      </c>
      <c r="E1166" s="12" t="s">
        <v>87</v>
      </c>
    </row>
    <row r="1167" spans="1:5">
      <c r="A1167" s="12">
        <f t="shared" si="8"/>
        <v>43839</v>
      </c>
      <c r="B1167">
        <f>MONTH(DailyFXHistoricals[[#This Row],[Date]])</f>
        <v>1</v>
      </c>
      <c r="C1167">
        <f>YEAR(DailyFXHistoricals[[#This Row],[Date]])</f>
        <v>2020</v>
      </c>
      <c r="D1167" s="29">
        <f>AVERAGEIFS(D$3:D1166,$A$3:$A1166,"&gt;="&amp;Summary!$D$4-90,$E$3:$E1166,"Actual")</f>
        <v>107.29976410989013</v>
      </c>
      <c r="E1167" s="12" t="s">
        <v>87</v>
      </c>
    </row>
    <row r="1168" spans="1:5">
      <c r="A1168" s="12">
        <f t="shared" si="8"/>
        <v>43840</v>
      </c>
      <c r="B1168">
        <f>MONTH(DailyFXHistoricals[[#This Row],[Date]])</f>
        <v>1</v>
      </c>
      <c r="C1168">
        <f>YEAR(DailyFXHistoricals[[#This Row],[Date]])</f>
        <v>2020</v>
      </c>
      <c r="D1168" s="29">
        <f>AVERAGEIFS(D$3:D1167,$A$3:$A1167,"&gt;="&amp;Summary!$D$4-90,$E$3:$E1167,"Actual")</f>
        <v>107.29976410989013</v>
      </c>
      <c r="E1168" s="12" t="s">
        <v>87</v>
      </c>
    </row>
    <row r="1169" spans="1:5">
      <c r="A1169" s="12">
        <f t="shared" si="8"/>
        <v>43841</v>
      </c>
      <c r="B1169">
        <f>MONTH(DailyFXHistoricals[[#This Row],[Date]])</f>
        <v>1</v>
      </c>
      <c r="C1169">
        <f>YEAR(DailyFXHistoricals[[#This Row],[Date]])</f>
        <v>2020</v>
      </c>
      <c r="D1169" s="29">
        <f>AVERAGEIFS(D$3:D1168,$A$3:$A1168,"&gt;="&amp;Summary!$D$4-90,$E$3:$E1168,"Actual")</f>
        <v>107.29976410989013</v>
      </c>
      <c r="E1169" s="12" t="s">
        <v>87</v>
      </c>
    </row>
    <row r="1170" spans="1:5">
      <c r="A1170" s="12">
        <f t="shared" si="8"/>
        <v>43842</v>
      </c>
      <c r="B1170">
        <f>MONTH(DailyFXHistoricals[[#This Row],[Date]])</f>
        <v>1</v>
      </c>
      <c r="C1170">
        <f>YEAR(DailyFXHistoricals[[#This Row],[Date]])</f>
        <v>2020</v>
      </c>
      <c r="D1170" s="29">
        <f>AVERAGEIFS(D$3:D1169,$A$3:$A1169,"&gt;="&amp;Summary!$D$4-90,$E$3:$E1169,"Actual")</f>
        <v>107.29976410989013</v>
      </c>
      <c r="E1170" s="12" t="s">
        <v>87</v>
      </c>
    </row>
    <row r="1171" spans="1:5">
      <c r="A1171" s="12">
        <f t="shared" si="8"/>
        <v>43843</v>
      </c>
      <c r="B1171">
        <f>MONTH(DailyFXHistoricals[[#This Row],[Date]])</f>
        <v>1</v>
      </c>
      <c r="C1171">
        <f>YEAR(DailyFXHistoricals[[#This Row],[Date]])</f>
        <v>2020</v>
      </c>
      <c r="D1171" s="29">
        <f>AVERAGEIFS(D$3:D1170,$A$3:$A1170,"&gt;="&amp;Summary!$D$4-90,$E$3:$E1170,"Actual")</f>
        <v>107.29976410989013</v>
      </c>
      <c r="E1171" s="12" t="s">
        <v>87</v>
      </c>
    </row>
    <row r="1172" spans="1:5">
      <c r="A1172" s="12">
        <f t="shared" si="8"/>
        <v>43844</v>
      </c>
      <c r="B1172">
        <f>MONTH(DailyFXHistoricals[[#This Row],[Date]])</f>
        <v>1</v>
      </c>
      <c r="C1172">
        <f>YEAR(DailyFXHistoricals[[#This Row],[Date]])</f>
        <v>2020</v>
      </c>
      <c r="D1172" s="29">
        <f>AVERAGEIFS(D$3:D1171,$A$3:$A1171,"&gt;="&amp;Summary!$D$4-90,$E$3:$E1171,"Actual")</f>
        <v>107.29976410989013</v>
      </c>
      <c r="E1172" s="12" t="s">
        <v>87</v>
      </c>
    </row>
    <row r="1173" spans="1:5">
      <c r="A1173" s="12">
        <f t="shared" si="8"/>
        <v>43845</v>
      </c>
      <c r="B1173">
        <f>MONTH(DailyFXHistoricals[[#This Row],[Date]])</f>
        <v>1</v>
      </c>
      <c r="C1173">
        <f>YEAR(DailyFXHistoricals[[#This Row],[Date]])</f>
        <v>2020</v>
      </c>
      <c r="D1173" s="29">
        <f>AVERAGEIFS(D$3:D1172,$A$3:$A1172,"&gt;="&amp;Summary!$D$4-90,$E$3:$E1172,"Actual")</f>
        <v>107.29976410989013</v>
      </c>
      <c r="E1173" s="12" t="s">
        <v>87</v>
      </c>
    </row>
    <row r="1174" spans="1:5">
      <c r="A1174" s="12">
        <f t="shared" si="8"/>
        <v>43846</v>
      </c>
      <c r="B1174">
        <f>MONTH(DailyFXHistoricals[[#This Row],[Date]])</f>
        <v>1</v>
      </c>
      <c r="C1174">
        <f>YEAR(DailyFXHistoricals[[#This Row],[Date]])</f>
        <v>2020</v>
      </c>
      <c r="D1174" s="29">
        <f>AVERAGEIFS(D$3:D1173,$A$3:$A1173,"&gt;="&amp;Summary!$D$4-90,$E$3:$E1173,"Actual")</f>
        <v>107.29976410989013</v>
      </c>
      <c r="E1174" s="12" t="s">
        <v>87</v>
      </c>
    </row>
    <row r="1175" spans="1:5">
      <c r="A1175" s="12">
        <f t="shared" si="8"/>
        <v>43847</v>
      </c>
      <c r="B1175">
        <f>MONTH(DailyFXHistoricals[[#This Row],[Date]])</f>
        <v>1</v>
      </c>
      <c r="C1175">
        <f>YEAR(DailyFXHistoricals[[#This Row],[Date]])</f>
        <v>2020</v>
      </c>
      <c r="D1175" s="29">
        <f>AVERAGEIFS(D$3:D1174,$A$3:$A1174,"&gt;="&amp;Summary!$D$4-90,$E$3:$E1174,"Actual")</f>
        <v>107.29976410989013</v>
      </c>
      <c r="E1175" s="12" t="s">
        <v>87</v>
      </c>
    </row>
    <row r="1176" spans="1:5">
      <c r="A1176" s="12">
        <f t="shared" si="8"/>
        <v>43848</v>
      </c>
      <c r="B1176">
        <f>MONTH(DailyFXHistoricals[[#This Row],[Date]])</f>
        <v>1</v>
      </c>
      <c r="C1176">
        <f>YEAR(DailyFXHistoricals[[#This Row],[Date]])</f>
        <v>2020</v>
      </c>
      <c r="D1176" s="29">
        <f>AVERAGEIFS(D$3:D1175,$A$3:$A1175,"&gt;="&amp;Summary!$D$4-90,$E$3:$E1175,"Actual")</f>
        <v>107.29976410989013</v>
      </c>
      <c r="E1176" s="12" t="s">
        <v>87</v>
      </c>
    </row>
    <row r="1177" spans="1:5">
      <c r="A1177" s="12">
        <f t="shared" si="8"/>
        <v>43849</v>
      </c>
      <c r="B1177">
        <f>MONTH(DailyFXHistoricals[[#This Row],[Date]])</f>
        <v>1</v>
      </c>
      <c r="C1177">
        <f>YEAR(DailyFXHistoricals[[#This Row],[Date]])</f>
        <v>2020</v>
      </c>
      <c r="D1177" s="29">
        <f>AVERAGEIFS(D$3:D1176,$A$3:$A1176,"&gt;="&amp;Summary!$D$4-90,$E$3:$E1176,"Actual")</f>
        <v>107.29976410989013</v>
      </c>
      <c r="E1177" s="12" t="s">
        <v>87</v>
      </c>
    </row>
    <row r="1178" spans="1:5">
      <c r="A1178" s="12">
        <f t="shared" ref="A1178:A1241" si="9">A1177+1</f>
        <v>43850</v>
      </c>
      <c r="B1178">
        <f>MONTH(DailyFXHistoricals[[#This Row],[Date]])</f>
        <v>1</v>
      </c>
      <c r="C1178">
        <f>YEAR(DailyFXHistoricals[[#This Row],[Date]])</f>
        <v>2020</v>
      </c>
      <c r="D1178" s="29">
        <f>AVERAGEIFS(D$3:D1177,$A$3:$A1177,"&gt;="&amp;Summary!$D$4-90,$E$3:$E1177,"Actual")</f>
        <v>107.29976410989013</v>
      </c>
      <c r="E1178" s="12" t="s">
        <v>87</v>
      </c>
    </row>
    <row r="1179" spans="1:5">
      <c r="A1179" s="12">
        <f t="shared" si="9"/>
        <v>43851</v>
      </c>
      <c r="B1179">
        <f>MONTH(DailyFXHistoricals[[#This Row],[Date]])</f>
        <v>1</v>
      </c>
      <c r="C1179">
        <f>YEAR(DailyFXHistoricals[[#This Row],[Date]])</f>
        <v>2020</v>
      </c>
      <c r="D1179" s="29">
        <f>AVERAGEIFS(D$3:D1178,$A$3:$A1178,"&gt;="&amp;Summary!$D$4-90,$E$3:$E1178,"Actual")</f>
        <v>107.29976410989013</v>
      </c>
      <c r="E1179" s="12" t="s">
        <v>87</v>
      </c>
    </row>
    <row r="1180" spans="1:5">
      <c r="A1180" s="12">
        <f t="shared" si="9"/>
        <v>43852</v>
      </c>
      <c r="B1180">
        <f>MONTH(DailyFXHistoricals[[#This Row],[Date]])</f>
        <v>1</v>
      </c>
      <c r="C1180">
        <f>YEAR(DailyFXHistoricals[[#This Row],[Date]])</f>
        <v>2020</v>
      </c>
      <c r="D1180" s="29">
        <f>AVERAGEIFS(D$3:D1179,$A$3:$A1179,"&gt;="&amp;Summary!$D$4-90,$E$3:$E1179,"Actual")</f>
        <v>107.29976410989013</v>
      </c>
      <c r="E1180" s="12" t="s">
        <v>87</v>
      </c>
    </row>
    <row r="1181" spans="1:5">
      <c r="A1181" s="12">
        <f t="shared" si="9"/>
        <v>43853</v>
      </c>
      <c r="B1181">
        <f>MONTH(DailyFXHistoricals[[#This Row],[Date]])</f>
        <v>1</v>
      </c>
      <c r="C1181">
        <f>YEAR(DailyFXHistoricals[[#This Row],[Date]])</f>
        <v>2020</v>
      </c>
      <c r="D1181" s="29">
        <f>AVERAGEIFS(D$3:D1180,$A$3:$A1180,"&gt;="&amp;Summary!$D$4-90,$E$3:$E1180,"Actual")</f>
        <v>107.29976410989013</v>
      </c>
      <c r="E1181" s="12" t="s">
        <v>87</v>
      </c>
    </row>
    <row r="1182" spans="1:5">
      <c r="A1182" s="12">
        <f t="shared" si="9"/>
        <v>43854</v>
      </c>
      <c r="B1182">
        <f>MONTH(DailyFXHistoricals[[#This Row],[Date]])</f>
        <v>1</v>
      </c>
      <c r="C1182">
        <f>YEAR(DailyFXHistoricals[[#This Row],[Date]])</f>
        <v>2020</v>
      </c>
      <c r="D1182" s="29">
        <f>AVERAGEIFS(D$3:D1181,$A$3:$A1181,"&gt;="&amp;Summary!$D$4-90,$E$3:$E1181,"Actual")</f>
        <v>107.29976410989013</v>
      </c>
      <c r="E1182" s="12" t="s">
        <v>87</v>
      </c>
    </row>
    <row r="1183" spans="1:5">
      <c r="A1183" s="12">
        <f t="shared" si="9"/>
        <v>43855</v>
      </c>
      <c r="B1183">
        <f>MONTH(DailyFXHistoricals[[#This Row],[Date]])</f>
        <v>1</v>
      </c>
      <c r="C1183">
        <f>YEAR(DailyFXHistoricals[[#This Row],[Date]])</f>
        <v>2020</v>
      </c>
      <c r="D1183" s="29">
        <f>AVERAGEIFS(D$3:D1182,$A$3:$A1182,"&gt;="&amp;Summary!$D$4-90,$E$3:$E1182,"Actual")</f>
        <v>107.29976410989013</v>
      </c>
      <c r="E1183" s="12" t="s">
        <v>87</v>
      </c>
    </row>
    <row r="1184" spans="1:5">
      <c r="A1184" s="12">
        <f t="shared" si="9"/>
        <v>43856</v>
      </c>
      <c r="B1184">
        <f>MONTH(DailyFXHistoricals[[#This Row],[Date]])</f>
        <v>1</v>
      </c>
      <c r="C1184">
        <f>YEAR(DailyFXHistoricals[[#This Row],[Date]])</f>
        <v>2020</v>
      </c>
      <c r="D1184" s="29">
        <f>AVERAGEIFS(D$3:D1183,$A$3:$A1183,"&gt;="&amp;Summary!$D$4-90,$E$3:$E1183,"Actual")</f>
        <v>107.29976410989013</v>
      </c>
      <c r="E1184" s="12" t="s">
        <v>87</v>
      </c>
    </row>
    <row r="1185" spans="1:5">
      <c r="A1185" s="12">
        <f t="shared" si="9"/>
        <v>43857</v>
      </c>
      <c r="B1185">
        <f>MONTH(DailyFXHistoricals[[#This Row],[Date]])</f>
        <v>1</v>
      </c>
      <c r="C1185">
        <f>YEAR(DailyFXHistoricals[[#This Row],[Date]])</f>
        <v>2020</v>
      </c>
      <c r="D1185" s="29">
        <f>AVERAGEIFS(D$3:D1184,$A$3:$A1184,"&gt;="&amp;Summary!$D$4-90,$E$3:$E1184,"Actual")</f>
        <v>107.29976410989013</v>
      </c>
      <c r="E1185" s="12" t="s">
        <v>87</v>
      </c>
    </row>
    <row r="1186" spans="1:5">
      <c r="A1186" s="12">
        <f t="shared" si="9"/>
        <v>43858</v>
      </c>
      <c r="B1186">
        <f>MONTH(DailyFXHistoricals[[#This Row],[Date]])</f>
        <v>1</v>
      </c>
      <c r="C1186">
        <f>YEAR(DailyFXHistoricals[[#This Row],[Date]])</f>
        <v>2020</v>
      </c>
      <c r="D1186" s="29">
        <f>AVERAGEIFS(D$3:D1185,$A$3:$A1185,"&gt;="&amp;Summary!$D$4-90,$E$3:$E1185,"Actual")</f>
        <v>107.29976410989013</v>
      </c>
      <c r="E1186" s="12" t="s">
        <v>87</v>
      </c>
    </row>
    <row r="1187" spans="1:5">
      <c r="A1187" s="12">
        <f t="shared" si="9"/>
        <v>43859</v>
      </c>
      <c r="B1187">
        <f>MONTH(DailyFXHistoricals[[#This Row],[Date]])</f>
        <v>1</v>
      </c>
      <c r="C1187">
        <f>YEAR(DailyFXHistoricals[[#This Row],[Date]])</f>
        <v>2020</v>
      </c>
      <c r="D1187" s="29">
        <f>AVERAGEIFS(D$3:D1186,$A$3:$A1186,"&gt;="&amp;Summary!$D$4-90,$E$3:$E1186,"Actual")</f>
        <v>107.29976410989013</v>
      </c>
      <c r="E1187" s="12" t="s">
        <v>87</v>
      </c>
    </row>
    <row r="1188" spans="1:5">
      <c r="A1188" s="12">
        <f t="shared" si="9"/>
        <v>43860</v>
      </c>
      <c r="B1188">
        <f>MONTH(DailyFXHistoricals[[#This Row],[Date]])</f>
        <v>1</v>
      </c>
      <c r="C1188">
        <f>YEAR(DailyFXHistoricals[[#This Row],[Date]])</f>
        <v>2020</v>
      </c>
      <c r="D1188" s="29">
        <f>AVERAGEIFS(D$3:D1187,$A$3:$A1187,"&gt;="&amp;Summary!$D$4-90,$E$3:$E1187,"Actual")</f>
        <v>107.29976410989013</v>
      </c>
      <c r="E1188" s="12" t="s">
        <v>87</v>
      </c>
    </row>
    <row r="1189" spans="1:5">
      <c r="A1189" s="12">
        <f t="shared" si="9"/>
        <v>43861</v>
      </c>
      <c r="B1189">
        <f>MONTH(DailyFXHistoricals[[#This Row],[Date]])</f>
        <v>1</v>
      </c>
      <c r="C1189">
        <f>YEAR(DailyFXHistoricals[[#This Row],[Date]])</f>
        <v>2020</v>
      </c>
      <c r="D1189" s="29">
        <f>AVERAGEIFS(D$3:D1188,$A$3:$A1188,"&gt;="&amp;Summary!$D$4-90,$E$3:$E1188,"Actual")</f>
        <v>107.29976410989013</v>
      </c>
      <c r="E1189" s="12" t="s">
        <v>87</v>
      </c>
    </row>
    <row r="1190" spans="1:5">
      <c r="A1190" s="12">
        <f t="shared" si="9"/>
        <v>43862</v>
      </c>
      <c r="B1190">
        <f>MONTH(DailyFXHistoricals[[#This Row],[Date]])</f>
        <v>2</v>
      </c>
      <c r="C1190">
        <f>YEAR(DailyFXHistoricals[[#This Row],[Date]])</f>
        <v>2020</v>
      </c>
      <c r="D1190" s="29">
        <f>AVERAGEIFS(D$3:D1189,$A$3:$A1189,"&gt;="&amp;Summary!$D$4-90,$E$3:$E1189,"Actual")</f>
        <v>107.29976410989013</v>
      </c>
      <c r="E1190" s="12" t="s">
        <v>87</v>
      </c>
    </row>
    <row r="1191" spans="1:5">
      <c r="A1191" s="12">
        <f t="shared" si="9"/>
        <v>43863</v>
      </c>
      <c r="B1191">
        <f>MONTH(DailyFXHistoricals[[#This Row],[Date]])</f>
        <v>2</v>
      </c>
      <c r="C1191">
        <f>YEAR(DailyFXHistoricals[[#This Row],[Date]])</f>
        <v>2020</v>
      </c>
      <c r="D1191" s="29">
        <f>AVERAGEIFS(D$3:D1190,$A$3:$A1190,"&gt;="&amp;Summary!$D$4-90,$E$3:$E1190,"Actual")</f>
        <v>107.29976410989013</v>
      </c>
      <c r="E1191" s="12" t="s">
        <v>87</v>
      </c>
    </row>
    <row r="1192" spans="1:5">
      <c r="A1192" s="12">
        <f t="shared" si="9"/>
        <v>43864</v>
      </c>
      <c r="B1192">
        <f>MONTH(DailyFXHistoricals[[#This Row],[Date]])</f>
        <v>2</v>
      </c>
      <c r="C1192">
        <f>YEAR(DailyFXHistoricals[[#This Row],[Date]])</f>
        <v>2020</v>
      </c>
      <c r="D1192" s="29">
        <f>AVERAGEIFS(D$3:D1191,$A$3:$A1191,"&gt;="&amp;Summary!$D$4-90,$E$3:$E1191,"Actual")</f>
        <v>107.29976410989013</v>
      </c>
      <c r="E1192" s="12" t="s">
        <v>87</v>
      </c>
    </row>
    <row r="1193" spans="1:5">
      <c r="A1193" s="12">
        <f t="shared" si="9"/>
        <v>43865</v>
      </c>
      <c r="B1193">
        <f>MONTH(DailyFXHistoricals[[#This Row],[Date]])</f>
        <v>2</v>
      </c>
      <c r="C1193">
        <f>YEAR(DailyFXHistoricals[[#This Row],[Date]])</f>
        <v>2020</v>
      </c>
      <c r="D1193" s="29">
        <f>AVERAGEIFS(D$3:D1192,$A$3:$A1192,"&gt;="&amp;Summary!$D$4-90,$E$3:$E1192,"Actual")</f>
        <v>107.29976410989013</v>
      </c>
      <c r="E1193" s="12" t="s">
        <v>87</v>
      </c>
    </row>
    <row r="1194" spans="1:5">
      <c r="A1194" s="12">
        <f t="shared" si="9"/>
        <v>43866</v>
      </c>
      <c r="B1194">
        <f>MONTH(DailyFXHistoricals[[#This Row],[Date]])</f>
        <v>2</v>
      </c>
      <c r="C1194">
        <f>YEAR(DailyFXHistoricals[[#This Row],[Date]])</f>
        <v>2020</v>
      </c>
      <c r="D1194" s="29">
        <f>AVERAGEIFS(D$3:D1193,$A$3:$A1193,"&gt;="&amp;Summary!$D$4-90,$E$3:$E1193,"Actual")</f>
        <v>107.29976410989013</v>
      </c>
      <c r="E1194" s="12" t="s">
        <v>87</v>
      </c>
    </row>
    <row r="1195" spans="1:5">
      <c r="A1195" s="12">
        <f t="shared" si="9"/>
        <v>43867</v>
      </c>
      <c r="B1195">
        <f>MONTH(DailyFXHistoricals[[#This Row],[Date]])</f>
        <v>2</v>
      </c>
      <c r="C1195">
        <f>YEAR(DailyFXHistoricals[[#This Row],[Date]])</f>
        <v>2020</v>
      </c>
      <c r="D1195" s="29">
        <f>AVERAGEIFS(D$3:D1194,$A$3:$A1194,"&gt;="&amp;Summary!$D$4-90,$E$3:$E1194,"Actual")</f>
        <v>107.29976410989013</v>
      </c>
      <c r="E1195" s="12" t="s">
        <v>87</v>
      </c>
    </row>
    <row r="1196" spans="1:5">
      <c r="A1196" s="12">
        <f t="shared" si="9"/>
        <v>43868</v>
      </c>
      <c r="B1196">
        <f>MONTH(DailyFXHistoricals[[#This Row],[Date]])</f>
        <v>2</v>
      </c>
      <c r="C1196">
        <f>YEAR(DailyFXHistoricals[[#This Row],[Date]])</f>
        <v>2020</v>
      </c>
      <c r="D1196" s="29">
        <f>AVERAGEIFS(D$3:D1195,$A$3:$A1195,"&gt;="&amp;Summary!$D$4-90,$E$3:$E1195,"Actual")</f>
        <v>107.29976410989013</v>
      </c>
      <c r="E1196" s="12" t="s">
        <v>87</v>
      </c>
    </row>
    <row r="1197" spans="1:5">
      <c r="A1197" s="12">
        <f t="shared" si="9"/>
        <v>43869</v>
      </c>
      <c r="B1197">
        <f>MONTH(DailyFXHistoricals[[#This Row],[Date]])</f>
        <v>2</v>
      </c>
      <c r="C1197">
        <f>YEAR(DailyFXHistoricals[[#This Row],[Date]])</f>
        <v>2020</v>
      </c>
      <c r="D1197" s="29">
        <f>AVERAGEIFS(D$3:D1196,$A$3:$A1196,"&gt;="&amp;Summary!$D$4-90,$E$3:$E1196,"Actual")</f>
        <v>107.29976410989013</v>
      </c>
      <c r="E1197" s="12" t="s">
        <v>87</v>
      </c>
    </row>
    <row r="1198" spans="1:5">
      <c r="A1198" s="12">
        <f t="shared" si="9"/>
        <v>43870</v>
      </c>
      <c r="B1198">
        <f>MONTH(DailyFXHistoricals[[#This Row],[Date]])</f>
        <v>2</v>
      </c>
      <c r="C1198">
        <f>YEAR(DailyFXHistoricals[[#This Row],[Date]])</f>
        <v>2020</v>
      </c>
      <c r="D1198" s="29">
        <f>AVERAGEIFS(D$3:D1197,$A$3:$A1197,"&gt;="&amp;Summary!$D$4-90,$E$3:$E1197,"Actual")</f>
        <v>107.29976410989013</v>
      </c>
      <c r="E1198" s="12" t="s">
        <v>87</v>
      </c>
    </row>
    <row r="1199" spans="1:5">
      <c r="A1199" s="12">
        <f t="shared" si="9"/>
        <v>43871</v>
      </c>
      <c r="B1199">
        <f>MONTH(DailyFXHistoricals[[#This Row],[Date]])</f>
        <v>2</v>
      </c>
      <c r="C1199">
        <f>YEAR(DailyFXHistoricals[[#This Row],[Date]])</f>
        <v>2020</v>
      </c>
      <c r="D1199" s="29">
        <f>AVERAGEIFS(D$3:D1198,$A$3:$A1198,"&gt;="&amp;Summary!$D$4-90,$E$3:$E1198,"Actual")</f>
        <v>107.29976410989013</v>
      </c>
      <c r="E1199" s="12" t="s">
        <v>87</v>
      </c>
    </row>
    <row r="1200" spans="1:5">
      <c r="A1200" s="12">
        <f t="shared" si="9"/>
        <v>43872</v>
      </c>
      <c r="B1200">
        <f>MONTH(DailyFXHistoricals[[#This Row],[Date]])</f>
        <v>2</v>
      </c>
      <c r="C1200">
        <f>YEAR(DailyFXHistoricals[[#This Row],[Date]])</f>
        <v>2020</v>
      </c>
      <c r="D1200" s="29">
        <f>AVERAGEIFS(D$3:D1199,$A$3:$A1199,"&gt;="&amp;Summary!$D$4-90,$E$3:$E1199,"Actual")</f>
        <v>107.29976410989013</v>
      </c>
      <c r="E1200" s="12" t="s">
        <v>87</v>
      </c>
    </row>
    <row r="1201" spans="1:5">
      <c r="A1201" s="12">
        <f t="shared" si="9"/>
        <v>43873</v>
      </c>
      <c r="B1201">
        <f>MONTH(DailyFXHistoricals[[#This Row],[Date]])</f>
        <v>2</v>
      </c>
      <c r="C1201">
        <f>YEAR(DailyFXHistoricals[[#This Row],[Date]])</f>
        <v>2020</v>
      </c>
      <c r="D1201" s="29">
        <f>AVERAGEIFS(D$3:D1200,$A$3:$A1200,"&gt;="&amp;Summary!$D$4-90,$E$3:$E1200,"Actual")</f>
        <v>107.29976410989013</v>
      </c>
      <c r="E1201" s="12" t="s">
        <v>87</v>
      </c>
    </row>
    <row r="1202" spans="1:5">
      <c r="A1202" s="12">
        <f t="shared" si="9"/>
        <v>43874</v>
      </c>
      <c r="B1202">
        <f>MONTH(DailyFXHistoricals[[#This Row],[Date]])</f>
        <v>2</v>
      </c>
      <c r="C1202">
        <f>YEAR(DailyFXHistoricals[[#This Row],[Date]])</f>
        <v>2020</v>
      </c>
      <c r="D1202" s="29">
        <f>AVERAGEIFS(D$3:D1201,$A$3:$A1201,"&gt;="&amp;Summary!$D$4-90,$E$3:$E1201,"Actual")</f>
        <v>107.29976410989013</v>
      </c>
      <c r="E1202" s="12" t="s">
        <v>87</v>
      </c>
    </row>
    <row r="1203" spans="1:5">
      <c r="A1203" s="12">
        <f t="shared" si="9"/>
        <v>43875</v>
      </c>
      <c r="B1203">
        <f>MONTH(DailyFXHistoricals[[#This Row],[Date]])</f>
        <v>2</v>
      </c>
      <c r="C1203">
        <f>YEAR(DailyFXHistoricals[[#This Row],[Date]])</f>
        <v>2020</v>
      </c>
      <c r="D1203" s="29">
        <f>AVERAGEIFS(D$3:D1202,$A$3:$A1202,"&gt;="&amp;Summary!$D$4-90,$E$3:$E1202,"Actual")</f>
        <v>107.29976410989013</v>
      </c>
      <c r="E1203" s="12" t="s">
        <v>87</v>
      </c>
    </row>
    <row r="1204" spans="1:5">
      <c r="A1204" s="12">
        <f t="shared" si="9"/>
        <v>43876</v>
      </c>
      <c r="B1204">
        <f>MONTH(DailyFXHistoricals[[#This Row],[Date]])</f>
        <v>2</v>
      </c>
      <c r="C1204">
        <f>YEAR(DailyFXHistoricals[[#This Row],[Date]])</f>
        <v>2020</v>
      </c>
      <c r="D1204" s="29">
        <f>AVERAGEIFS(D$3:D1203,$A$3:$A1203,"&gt;="&amp;Summary!$D$4-90,$E$3:$E1203,"Actual")</f>
        <v>107.29976410989013</v>
      </c>
      <c r="E1204" s="12" t="s">
        <v>87</v>
      </c>
    </row>
    <row r="1205" spans="1:5">
      <c r="A1205" s="12">
        <f t="shared" si="9"/>
        <v>43877</v>
      </c>
      <c r="B1205">
        <f>MONTH(DailyFXHistoricals[[#This Row],[Date]])</f>
        <v>2</v>
      </c>
      <c r="C1205">
        <f>YEAR(DailyFXHistoricals[[#This Row],[Date]])</f>
        <v>2020</v>
      </c>
      <c r="D1205" s="29">
        <f>AVERAGEIFS(D$3:D1204,$A$3:$A1204,"&gt;="&amp;Summary!$D$4-90,$E$3:$E1204,"Actual")</f>
        <v>107.29976410989013</v>
      </c>
      <c r="E1205" s="12" t="s">
        <v>87</v>
      </c>
    </row>
    <row r="1206" spans="1:5">
      <c r="A1206" s="12">
        <f t="shared" si="9"/>
        <v>43878</v>
      </c>
      <c r="B1206">
        <f>MONTH(DailyFXHistoricals[[#This Row],[Date]])</f>
        <v>2</v>
      </c>
      <c r="C1206">
        <f>YEAR(DailyFXHistoricals[[#This Row],[Date]])</f>
        <v>2020</v>
      </c>
      <c r="D1206" s="29">
        <f>AVERAGEIFS(D$3:D1205,$A$3:$A1205,"&gt;="&amp;Summary!$D$4-90,$E$3:$E1205,"Actual")</f>
        <v>107.29976410989013</v>
      </c>
      <c r="E1206" s="12" t="s">
        <v>87</v>
      </c>
    </row>
    <row r="1207" spans="1:5">
      <c r="A1207" s="12">
        <f t="shared" si="9"/>
        <v>43879</v>
      </c>
      <c r="B1207">
        <f>MONTH(DailyFXHistoricals[[#This Row],[Date]])</f>
        <v>2</v>
      </c>
      <c r="C1207">
        <f>YEAR(DailyFXHistoricals[[#This Row],[Date]])</f>
        <v>2020</v>
      </c>
      <c r="D1207" s="29">
        <f>AVERAGEIFS(D$3:D1206,$A$3:$A1206,"&gt;="&amp;Summary!$D$4-90,$E$3:$E1206,"Actual")</f>
        <v>107.29976410989013</v>
      </c>
      <c r="E1207" s="12" t="s">
        <v>87</v>
      </c>
    </row>
    <row r="1208" spans="1:5">
      <c r="A1208" s="12">
        <f t="shared" si="9"/>
        <v>43880</v>
      </c>
      <c r="B1208">
        <f>MONTH(DailyFXHistoricals[[#This Row],[Date]])</f>
        <v>2</v>
      </c>
      <c r="C1208">
        <f>YEAR(DailyFXHistoricals[[#This Row],[Date]])</f>
        <v>2020</v>
      </c>
      <c r="D1208" s="29">
        <f>AVERAGEIFS(D$3:D1207,$A$3:$A1207,"&gt;="&amp;Summary!$D$4-90,$E$3:$E1207,"Actual")</f>
        <v>107.29976410989013</v>
      </c>
      <c r="E1208" s="12" t="s">
        <v>87</v>
      </c>
    </row>
    <row r="1209" spans="1:5">
      <c r="A1209" s="12">
        <f t="shared" si="9"/>
        <v>43881</v>
      </c>
      <c r="B1209">
        <f>MONTH(DailyFXHistoricals[[#This Row],[Date]])</f>
        <v>2</v>
      </c>
      <c r="C1209">
        <f>YEAR(DailyFXHistoricals[[#This Row],[Date]])</f>
        <v>2020</v>
      </c>
      <c r="D1209" s="29">
        <f>AVERAGEIFS(D$3:D1208,$A$3:$A1208,"&gt;="&amp;Summary!$D$4-90,$E$3:$E1208,"Actual")</f>
        <v>107.29976410989013</v>
      </c>
      <c r="E1209" s="12" t="s">
        <v>87</v>
      </c>
    </row>
    <row r="1210" spans="1:5">
      <c r="A1210" s="12">
        <f t="shared" si="9"/>
        <v>43882</v>
      </c>
      <c r="B1210">
        <f>MONTH(DailyFXHistoricals[[#This Row],[Date]])</f>
        <v>2</v>
      </c>
      <c r="C1210">
        <f>YEAR(DailyFXHistoricals[[#This Row],[Date]])</f>
        <v>2020</v>
      </c>
      <c r="D1210" s="29">
        <f>AVERAGEIFS(D$3:D1209,$A$3:$A1209,"&gt;="&amp;Summary!$D$4-90,$E$3:$E1209,"Actual")</f>
        <v>107.29976410989013</v>
      </c>
      <c r="E1210" s="12" t="s">
        <v>87</v>
      </c>
    </row>
    <row r="1211" spans="1:5">
      <c r="A1211" s="12">
        <f t="shared" si="9"/>
        <v>43883</v>
      </c>
      <c r="B1211">
        <f>MONTH(DailyFXHistoricals[[#This Row],[Date]])</f>
        <v>2</v>
      </c>
      <c r="C1211">
        <f>YEAR(DailyFXHistoricals[[#This Row],[Date]])</f>
        <v>2020</v>
      </c>
      <c r="D1211" s="29">
        <f>AVERAGEIFS(D$3:D1210,$A$3:$A1210,"&gt;="&amp;Summary!$D$4-90,$E$3:$E1210,"Actual")</f>
        <v>107.29976410989013</v>
      </c>
      <c r="E1211" s="12" t="s">
        <v>87</v>
      </c>
    </row>
    <row r="1212" spans="1:5">
      <c r="A1212" s="12">
        <f t="shared" si="9"/>
        <v>43884</v>
      </c>
      <c r="B1212">
        <f>MONTH(DailyFXHistoricals[[#This Row],[Date]])</f>
        <v>2</v>
      </c>
      <c r="C1212">
        <f>YEAR(DailyFXHistoricals[[#This Row],[Date]])</f>
        <v>2020</v>
      </c>
      <c r="D1212" s="29">
        <f>AVERAGEIFS(D$3:D1211,$A$3:$A1211,"&gt;="&amp;Summary!$D$4-90,$E$3:$E1211,"Actual")</f>
        <v>107.29976410989013</v>
      </c>
      <c r="E1212" s="12" t="s">
        <v>87</v>
      </c>
    </row>
    <row r="1213" spans="1:5">
      <c r="A1213" s="12">
        <f t="shared" si="9"/>
        <v>43885</v>
      </c>
      <c r="B1213">
        <f>MONTH(DailyFXHistoricals[[#This Row],[Date]])</f>
        <v>2</v>
      </c>
      <c r="C1213">
        <f>YEAR(DailyFXHistoricals[[#This Row],[Date]])</f>
        <v>2020</v>
      </c>
      <c r="D1213" s="29">
        <f>AVERAGEIFS(D$3:D1212,$A$3:$A1212,"&gt;="&amp;Summary!$D$4-90,$E$3:$E1212,"Actual")</f>
        <v>107.29976410989013</v>
      </c>
      <c r="E1213" s="12" t="s">
        <v>87</v>
      </c>
    </row>
    <row r="1214" spans="1:5">
      <c r="A1214" s="12">
        <f t="shared" si="9"/>
        <v>43886</v>
      </c>
      <c r="B1214">
        <f>MONTH(DailyFXHistoricals[[#This Row],[Date]])</f>
        <v>2</v>
      </c>
      <c r="C1214">
        <f>YEAR(DailyFXHistoricals[[#This Row],[Date]])</f>
        <v>2020</v>
      </c>
      <c r="D1214" s="29">
        <f>AVERAGEIFS(D$3:D1213,$A$3:$A1213,"&gt;="&amp;Summary!$D$4-90,$E$3:$E1213,"Actual")</f>
        <v>107.29976410989013</v>
      </c>
      <c r="E1214" s="12" t="s">
        <v>87</v>
      </c>
    </row>
    <row r="1215" spans="1:5">
      <c r="A1215" s="12">
        <f t="shared" si="9"/>
        <v>43887</v>
      </c>
      <c r="B1215">
        <f>MONTH(DailyFXHistoricals[[#This Row],[Date]])</f>
        <v>2</v>
      </c>
      <c r="C1215">
        <f>YEAR(DailyFXHistoricals[[#This Row],[Date]])</f>
        <v>2020</v>
      </c>
      <c r="D1215" s="29">
        <f>AVERAGEIFS(D$3:D1214,$A$3:$A1214,"&gt;="&amp;Summary!$D$4-90,$E$3:$E1214,"Actual")</f>
        <v>107.29976410989013</v>
      </c>
      <c r="E1215" s="12" t="s">
        <v>87</v>
      </c>
    </row>
    <row r="1216" spans="1:5">
      <c r="A1216" s="12">
        <f t="shared" si="9"/>
        <v>43888</v>
      </c>
      <c r="B1216">
        <f>MONTH(DailyFXHistoricals[[#This Row],[Date]])</f>
        <v>2</v>
      </c>
      <c r="C1216">
        <f>YEAR(DailyFXHistoricals[[#This Row],[Date]])</f>
        <v>2020</v>
      </c>
      <c r="D1216" s="29">
        <f>AVERAGEIFS(D$3:D1215,$A$3:$A1215,"&gt;="&amp;Summary!$D$4-90,$E$3:$E1215,"Actual")</f>
        <v>107.29976410989013</v>
      </c>
      <c r="E1216" s="12" t="s">
        <v>87</v>
      </c>
    </row>
    <row r="1217" spans="1:5">
      <c r="A1217" s="12">
        <f t="shared" si="9"/>
        <v>43889</v>
      </c>
      <c r="B1217">
        <f>MONTH(DailyFXHistoricals[[#This Row],[Date]])</f>
        <v>2</v>
      </c>
      <c r="C1217">
        <f>YEAR(DailyFXHistoricals[[#This Row],[Date]])</f>
        <v>2020</v>
      </c>
      <c r="D1217" s="29">
        <f>AVERAGEIFS(D$3:D1216,$A$3:$A1216,"&gt;="&amp;Summary!$D$4-90,$E$3:$E1216,"Actual")</f>
        <v>107.29976410989013</v>
      </c>
      <c r="E1217" s="12" t="s">
        <v>87</v>
      </c>
    </row>
    <row r="1218" spans="1:5">
      <c r="A1218" s="12">
        <f t="shared" si="9"/>
        <v>43890</v>
      </c>
      <c r="B1218">
        <f>MONTH(DailyFXHistoricals[[#This Row],[Date]])</f>
        <v>2</v>
      </c>
      <c r="C1218">
        <f>YEAR(DailyFXHistoricals[[#This Row],[Date]])</f>
        <v>2020</v>
      </c>
      <c r="D1218" s="29">
        <f>AVERAGEIFS(D$3:D1217,$A$3:$A1217,"&gt;="&amp;Summary!$D$4-90,$E$3:$E1217,"Actual")</f>
        <v>107.29976410989013</v>
      </c>
      <c r="E1218" s="12" t="s">
        <v>87</v>
      </c>
    </row>
    <row r="1219" spans="1:5">
      <c r="A1219" s="12">
        <f t="shared" si="9"/>
        <v>43891</v>
      </c>
      <c r="B1219">
        <f>MONTH(DailyFXHistoricals[[#This Row],[Date]])</f>
        <v>3</v>
      </c>
      <c r="C1219">
        <f>YEAR(DailyFXHistoricals[[#This Row],[Date]])</f>
        <v>2020</v>
      </c>
      <c r="D1219" s="29">
        <f>AVERAGEIFS(D$3:D1218,$A$3:$A1218,"&gt;="&amp;Summary!$D$4-90,$E$3:$E1218,"Actual")</f>
        <v>107.29976410989013</v>
      </c>
      <c r="E1219" s="12" t="s">
        <v>87</v>
      </c>
    </row>
    <row r="1220" spans="1:5">
      <c r="A1220" s="12">
        <f t="shared" si="9"/>
        <v>43892</v>
      </c>
      <c r="B1220">
        <f>MONTH(DailyFXHistoricals[[#This Row],[Date]])</f>
        <v>3</v>
      </c>
      <c r="C1220">
        <f>YEAR(DailyFXHistoricals[[#This Row],[Date]])</f>
        <v>2020</v>
      </c>
      <c r="D1220" s="29">
        <f>AVERAGEIFS(D$3:D1219,$A$3:$A1219,"&gt;="&amp;Summary!$D$4-90,$E$3:$E1219,"Actual")</f>
        <v>107.29976410989013</v>
      </c>
      <c r="E1220" s="12" t="s">
        <v>87</v>
      </c>
    </row>
    <row r="1221" spans="1:5">
      <c r="A1221" s="12">
        <f t="shared" si="9"/>
        <v>43893</v>
      </c>
      <c r="B1221">
        <f>MONTH(DailyFXHistoricals[[#This Row],[Date]])</f>
        <v>3</v>
      </c>
      <c r="C1221">
        <f>YEAR(DailyFXHistoricals[[#This Row],[Date]])</f>
        <v>2020</v>
      </c>
      <c r="D1221" s="29">
        <f>AVERAGEIFS(D$3:D1220,$A$3:$A1220,"&gt;="&amp;Summary!$D$4-90,$E$3:$E1220,"Actual")</f>
        <v>107.29976410989013</v>
      </c>
      <c r="E1221" s="12" t="s">
        <v>87</v>
      </c>
    </row>
    <row r="1222" spans="1:5">
      <c r="A1222" s="12">
        <f t="shared" si="9"/>
        <v>43894</v>
      </c>
      <c r="B1222">
        <f>MONTH(DailyFXHistoricals[[#This Row],[Date]])</f>
        <v>3</v>
      </c>
      <c r="C1222">
        <f>YEAR(DailyFXHistoricals[[#This Row],[Date]])</f>
        <v>2020</v>
      </c>
      <c r="D1222" s="29">
        <f>AVERAGEIFS(D$3:D1221,$A$3:$A1221,"&gt;="&amp;Summary!$D$4-90,$E$3:$E1221,"Actual")</f>
        <v>107.29976410989013</v>
      </c>
      <c r="E1222" s="12" t="s">
        <v>87</v>
      </c>
    </row>
    <row r="1223" spans="1:5">
      <c r="A1223" s="12">
        <f t="shared" si="9"/>
        <v>43895</v>
      </c>
      <c r="B1223">
        <f>MONTH(DailyFXHistoricals[[#This Row],[Date]])</f>
        <v>3</v>
      </c>
      <c r="C1223">
        <f>YEAR(DailyFXHistoricals[[#This Row],[Date]])</f>
        <v>2020</v>
      </c>
      <c r="D1223" s="29">
        <f>AVERAGEIFS(D$3:D1222,$A$3:$A1222,"&gt;="&amp;Summary!$D$4-90,$E$3:$E1222,"Actual")</f>
        <v>107.29976410989013</v>
      </c>
      <c r="E1223" s="12" t="s">
        <v>87</v>
      </c>
    </row>
    <row r="1224" spans="1:5">
      <c r="A1224" s="12">
        <f t="shared" si="9"/>
        <v>43896</v>
      </c>
      <c r="B1224">
        <f>MONTH(DailyFXHistoricals[[#This Row],[Date]])</f>
        <v>3</v>
      </c>
      <c r="C1224">
        <f>YEAR(DailyFXHistoricals[[#This Row],[Date]])</f>
        <v>2020</v>
      </c>
      <c r="D1224" s="29">
        <f>AVERAGEIFS(D$3:D1223,$A$3:$A1223,"&gt;="&amp;Summary!$D$4-90,$E$3:$E1223,"Actual")</f>
        <v>107.29976410989013</v>
      </c>
      <c r="E1224" s="12" t="s">
        <v>87</v>
      </c>
    </row>
    <row r="1225" spans="1:5">
      <c r="A1225" s="12">
        <f t="shared" si="9"/>
        <v>43897</v>
      </c>
      <c r="B1225">
        <f>MONTH(DailyFXHistoricals[[#This Row],[Date]])</f>
        <v>3</v>
      </c>
      <c r="C1225">
        <f>YEAR(DailyFXHistoricals[[#This Row],[Date]])</f>
        <v>2020</v>
      </c>
      <c r="D1225" s="29">
        <f>AVERAGEIFS(D$3:D1224,$A$3:$A1224,"&gt;="&amp;Summary!$D$4-90,$E$3:$E1224,"Actual")</f>
        <v>107.29976410989013</v>
      </c>
      <c r="E1225" s="12" t="s">
        <v>87</v>
      </c>
    </row>
    <row r="1226" spans="1:5">
      <c r="A1226" s="12">
        <f t="shared" si="9"/>
        <v>43898</v>
      </c>
      <c r="B1226">
        <f>MONTH(DailyFXHistoricals[[#This Row],[Date]])</f>
        <v>3</v>
      </c>
      <c r="C1226">
        <f>YEAR(DailyFXHistoricals[[#This Row],[Date]])</f>
        <v>2020</v>
      </c>
      <c r="D1226" s="29">
        <f>AVERAGEIFS(D$3:D1225,$A$3:$A1225,"&gt;="&amp;Summary!$D$4-90,$E$3:$E1225,"Actual")</f>
        <v>107.29976410989013</v>
      </c>
      <c r="E1226" s="12" t="s">
        <v>87</v>
      </c>
    </row>
    <row r="1227" spans="1:5">
      <c r="A1227" s="12">
        <f t="shared" si="9"/>
        <v>43899</v>
      </c>
      <c r="B1227">
        <f>MONTH(DailyFXHistoricals[[#This Row],[Date]])</f>
        <v>3</v>
      </c>
      <c r="C1227">
        <f>YEAR(DailyFXHistoricals[[#This Row],[Date]])</f>
        <v>2020</v>
      </c>
      <c r="D1227" s="29">
        <f>AVERAGEIFS(D$3:D1226,$A$3:$A1226,"&gt;="&amp;Summary!$D$4-90,$E$3:$E1226,"Actual")</f>
        <v>107.29976410989013</v>
      </c>
      <c r="E1227" s="12" t="s">
        <v>87</v>
      </c>
    </row>
    <row r="1228" spans="1:5">
      <c r="A1228" s="12">
        <f t="shared" si="9"/>
        <v>43900</v>
      </c>
      <c r="B1228">
        <f>MONTH(DailyFXHistoricals[[#This Row],[Date]])</f>
        <v>3</v>
      </c>
      <c r="C1228">
        <f>YEAR(DailyFXHistoricals[[#This Row],[Date]])</f>
        <v>2020</v>
      </c>
      <c r="D1228" s="29">
        <f>AVERAGEIFS(D$3:D1227,$A$3:$A1227,"&gt;="&amp;Summary!$D$4-90,$E$3:$E1227,"Actual")</f>
        <v>107.29976410989013</v>
      </c>
      <c r="E1228" s="12" t="s">
        <v>87</v>
      </c>
    </row>
    <row r="1229" spans="1:5">
      <c r="A1229" s="12">
        <f t="shared" si="9"/>
        <v>43901</v>
      </c>
      <c r="B1229">
        <f>MONTH(DailyFXHistoricals[[#This Row],[Date]])</f>
        <v>3</v>
      </c>
      <c r="C1229">
        <f>YEAR(DailyFXHistoricals[[#This Row],[Date]])</f>
        <v>2020</v>
      </c>
      <c r="D1229" s="29">
        <f>AVERAGEIFS(D$3:D1228,$A$3:$A1228,"&gt;="&amp;Summary!$D$4-90,$E$3:$E1228,"Actual")</f>
        <v>107.29976410989013</v>
      </c>
      <c r="E1229" s="12" t="s">
        <v>87</v>
      </c>
    </row>
    <row r="1230" spans="1:5">
      <c r="A1230" s="12">
        <f t="shared" si="9"/>
        <v>43902</v>
      </c>
      <c r="B1230">
        <f>MONTH(DailyFXHistoricals[[#This Row],[Date]])</f>
        <v>3</v>
      </c>
      <c r="C1230">
        <f>YEAR(DailyFXHistoricals[[#This Row],[Date]])</f>
        <v>2020</v>
      </c>
      <c r="D1230" s="29">
        <f>AVERAGEIFS(D$3:D1229,$A$3:$A1229,"&gt;="&amp;Summary!$D$4-90,$E$3:$E1229,"Actual")</f>
        <v>107.29976410989013</v>
      </c>
      <c r="E1230" s="12" t="s">
        <v>87</v>
      </c>
    </row>
    <row r="1231" spans="1:5">
      <c r="A1231" s="12">
        <f t="shared" si="9"/>
        <v>43903</v>
      </c>
      <c r="B1231">
        <f>MONTH(DailyFXHistoricals[[#This Row],[Date]])</f>
        <v>3</v>
      </c>
      <c r="C1231">
        <f>YEAR(DailyFXHistoricals[[#This Row],[Date]])</f>
        <v>2020</v>
      </c>
      <c r="D1231" s="29">
        <f>AVERAGEIFS(D$3:D1230,$A$3:$A1230,"&gt;="&amp;Summary!$D$4-90,$E$3:$E1230,"Actual")</f>
        <v>107.29976410989013</v>
      </c>
      <c r="E1231" s="12" t="s">
        <v>87</v>
      </c>
    </row>
    <row r="1232" spans="1:5">
      <c r="A1232" s="12">
        <f t="shared" si="9"/>
        <v>43904</v>
      </c>
      <c r="B1232">
        <f>MONTH(DailyFXHistoricals[[#This Row],[Date]])</f>
        <v>3</v>
      </c>
      <c r="C1232">
        <f>YEAR(DailyFXHistoricals[[#This Row],[Date]])</f>
        <v>2020</v>
      </c>
      <c r="D1232" s="29">
        <f>AVERAGEIFS(D$3:D1231,$A$3:$A1231,"&gt;="&amp;Summary!$D$4-90,$E$3:$E1231,"Actual")</f>
        <v>107.29976410989013</v>
      </c>
      <c r="E1232" s="12" t="s">
        <v>87</v>
      </c>
    </row>
    <row r="1233" spans="1:5">
      <c r="A1233" s="12">
        <f t="shared" si="9"/>
        <v>43905</v>
      </c>
      <c r="B1233">
        <f>MONTH(DailyFXHistoricals[[#This Row],[Date]])</f>
        <v>3</v>
      </c>
      <c r="C1233">
        <f>YEAR(DailyFXHistoricals[[#This Row],[Date]])</f>
        <v>2020</v>
      </c>
      <c r="D1233" s="29">
        <f>AVERAGEIFS(D$3:D1232,$A$3:$A1232,"&gt;="&amp;Summary!$D$4-90,$E$3:$E1232,"Actual")</f>
        <v>107.29976410989013</v>
      </c>
      <c r="E1233" s="12" t="s">
        <v>87</v>
      </c>
    </row>
    <row r="1234" spans="1:5">
      <c r="A1234" s="12">
        <f t="shared" si="9"/>
        <v>43906</v>
      </c>
      <c r="B1234">
        <f>MONTH(DailyFXHistoricals[[#This Row],[Date]])</f>
        <v>3</v>
      </c>
      <c r="C1234">
        <f>YEAR(DailyFXHistoricals[[#This Row],[Date]])</f>
        <v>2020</v>
      </c>
      <c r="D1234" s="29">
        <f>AVERAGEIFS(D$3:D1233,$A$3:$A1233,"&gt;="&amp;Summary!$D$4-90,$E$3:$E1233,"Actual")</f>
        <v>107.29976410989013</v>
      </c>
      <c r="E1234" s="12" t="s">
        <v>87</v>
      </c>
    </row>
    <row r="1235" spans="1:5">
      <c r="A1235" s="12">
        <f t="shared" si="9"/>
        <v>43907</v>
      </c>
      <c r="B1235">
        <f>MONTH(DailyFXHistoricals[[#This Row],[Date]])</f>
        <v>3</v>
      </c>
      <c r="C1235">
        <f>YEAR(DailyFXHistoricals[[#This Row],[Date]])</f>
        <v>2020</v>
      </c>
      <c r="D1235" s="29">
        <f>AVERAGEIFS(D$3:D1234,$A$3:$A1234,"&gt;="&amp;Summary!$D$4-90,$E$3:$E1234,"Actual")</f>
        <v>107.29976410989013</v>
      </c>
      <c r="E1235" s="12" t="s">
        <v>87</v>
      </c>
    </row>
    <row r="1236" spans="1:5">
      <c r="A1236" s="12">
        <f t="shared" si="9"/>
        <v>43908</v>
      </c>
      <c r="B1236">
        <f>MONTH(DailyFXHistoricals[[#This Row],[Date]])</f>
        <v>3</v>
      </c>
      <c r="C1236">
        <f>YEAR(DailyFXHistoricals[[#This Row],[Date]])</f>
        <v>2020</v>
      </c>
      <c r="D1236" s="29">
        <f>AVERAGEIFS(D$3:D1235,$A$3:$A1235,"&gt;="&amp;Summary!$D$4-90,$E$3:$E1235,"Actual")</f>
        <v>107.29976410989013</v>
      </c>
      <c r="E1236" s="12" t="s">
        <v>87</v>
      </c>
    </row>
    <row r="1237" spans="1:5">
      <c r="A1237" s="12">
        <f t="shared" si="9"/>
        <v>43909</v>
      </c>
      <c r="B1237">
        <f>MONTH(DailyFXHistoricals[[#This Row],[Date]])</f>
        <v>3</v>
      </c>
      <c r="C1237">
        <f>YEAR(DailyFXHistoricals[[#This Row],[Date]])</f>
        <v>2020</v>
      </c>
      <c r="D1237" s="29">
        <f>AVERAGEIFS(D$3:D1236,$A$3:$A1236,"&gt;="&amp;Summary!$D$4-90,$E$3:$E1236,"Actual")</f>
        <v>107.29976410989013</v>
      </c>
      <c r="E1237" s="12" t="s">
        <v>87</v>
      </c>
    </row>
    <row r="1238" spans="1:5">
      <c r="A1238" s="12">
        <f t="shared" si="9"/>
        <v>43910</v>
      </c>
      <c r="B1238">
        <f>MONTH(DailyFXHistoricals[[#This Row],[Date]])</f>
        <v>3</v>
      </c>
      <c r="C1238">
        <f>YEAR(DailyFXHistoricals[[#This Row],[Date]])</f>
        <v>2020</v>
      </c>
      <c r="D1238" s="29">
        <f>AVERAGEIFS(D$3:D1237,$A$3:$A1237,"&gt;="&amp;Summary!$D$4-90,$E$3:$E1237,"Actual")</f>
        <v>107.29976410989013</v>
      </c>
      <c r="E1238" s="12" t="s">
        <v>87</v>
      </c>
    </row>
    <row r="1239" spans="1:5">
      <c r="A1239" s="12">
        <f t="shared" si="9"/>
        <v>43911</v>
      </c>
      <c r="B1239">
        <f>MONTH(DailyFXHistoricals[[#This Row],[Date]])</f>
        <v>3</v>
      </c>
      <c r="C1239">
        <f>YEAR(DailyFXHistoricals[[#This Row],[Date]])</f>
        <v>2020</v>
      </c>
      <c r="D1239" s="29">
        <f>AVERAGEIFS(D$3:D1238,$A$3:$A1238,"&gt;="&amp;Summary!$D$4-90,$E$3:$E1238,"Actual")</f>
        <v>107.29976410989013</v>
      </c>
      <c r="E1239" s="12" t="s">
        <v>87</v>
      </c>
    </row>
    <row r="1240" spans="1:5">
      <c r="A1240" s="12">
        <f t="shared" si="9"/>
        <v>43912</v>
      </c>
      <c r="B1240">
        <f>MONTH(DailyFXHistoricals[[#This Row],[Date]])</f>
        <v>3</v>
      </c>
      <c r="C1240">
        <f>YEAR(DailyFXHistoricals[[#This Row],[Date]])</f>
        <v>2020</v>
      </c>
      <c r="D1240" s="29">
        <f>AVERAGEIFS(D$3:D1239,$A$3:$A1239,"&gt;="&amp;Summary!$D$4-90,$E$3:$E1239,"Actual")</f>
        <v>107.29976410989013</v>
      </c>
      <c r="E1240" s="12" t="s">
        <v>87</v>
      </c>
    </row>
    <row r="1241" spans="1:5">
      <c r="A1241" s="12">
        <f t="shared" si="9"/>
        <v>43913</v>
      </c>
      <c r="B1241">
        <f>MONTH(DailyFXHistoricals[[#This Row],[Date]])</f>
        <v>3</v>
      </c>
      <c r="C1241">
        <f>YEAR(DailyFXHistoricals[[#This Row],[Date]])</f>
        <v>2020</v>
      </c>
      <c r="D1241" s="29">
        <f>AVERAGEIFS(D$3:D1240,$A$3:$A1240,"&gt;="&amp;Summary!$D$4-90,$E$3:$E1240,"Actual")</f>
        <v>107.29976410989013</v>
      </c>
      <c r="E1241" s="12" t="s">
        <v>87</v>
      </c>
    </row>
    <row r="1242" spans="1:5">
      <c r="A1242" s="12">
        <f t="shared" ref="A1242:A1305" si="10">A1241+1</f>
        <v>43914</v>
      </c>
      <c r="B1242">
        <f>MONTH(DailyFXHistoricals[[#This Row],[Date]])</f>
        <v>3</v>
      </c>
      <c r="C1242">
        <f>YEAR(DailyFXHistoricals[[#This Row],[Date]])</f>
        <v>2020</v>
      </c>
      <c r="D1242" s="29">
        <f>AVERAGEIFS(D$3:D1241,$A$3:$A1241,"&gt;="&amp;Summary!$D$4-90,$E$3:$E1241,"Actual")</f>
        <v>107.29976410989013</v>
      </c>
      <c r="E1242" s="12" t="s">
        <v>87</v>
      </c>
    </row>
    <row r="1243" spans="1:5">
      <c r="A1243" s="12">
        <f t="shared" si="10"/>
        <v>43915</v>
      </c>
      <c r="B1243">
        <f>MONTH(DailyFXHistoricals[[#This Row],[Date]])</f>
        <v>3</v>
      </c>
      <c r="C1243">
        <f>YEAR(DailyFXHistoricals[[#This Row],[Date]])</f>
        <v>2020</v>
      </c>
      <c r="D1243" s="29">
        <f>AVERAGEIFS(D$3:D1242,$A$3:$A1242,"&gt;="&amp;Summary!$D$4-90,$E$3:$E1242,"Actual")</f>
        <v>107.29976410989013</v>
      </c>
      <c r="E1243" s="12" t="s">
        <v>87</v>
      </c>
    </row>
    <row r="1244" spans="1:5">
      <c r="A1244" s="12">
        <f t="shared" si="10"/>
        <v>43916</v>
      </c>
      <c r="B1244">
        <f>MONTH(DailyFXHistoricals[[#This Row],[Date]])</f>
        <v>3</v>
      </c>
      <c r="C1244">
        <f>YEAR(DailyFXHistoricals[[#This Row],[Date]])</f>
        <v>2020</v>
      </c>
      <c r="D1244" s="29">
        <f>AVERAGEIFS(D$3:D1243,$A$3:$A1243,"&gt;="&amp;Summary!$D$4-90,$E$3:$E1243,"Actual")</f>
        <v>107.29976410989013</v>
      </c>
      <c r="E1244" s="12" t="s">
        <v>87</v>
      </c>
    </row>
    <row r="1245" spans="1:5">
      <c r="A1245" s="12">
        <f t="shared" si="10"/>
        <v>43917</v>
      </c>
      <c r="B1245">
        <f>MONTH(DailyFXHistoricals[[#This Row],[Date]])</f>
        <v>3</v>
      </c>
      <c r="C1245">
        <f>YEAR(DailyFXHistoricals[[#This Row],[Date]])</f>
        <v>2020</v>
      </c>
      <c r="D1245" s="29">
        <f>AVERAGEIFS(D$3:D1244,$A$3:$A1244,"&gt;="&amp;Summary!$D$4-90,$E$3:$E1244,"Actual")</f>
        <v>107.29976410989013</v>
      </c>
      <c r="E1245" s="12" t="s">
        <v>87</v>
      </c>
    </row>
    <row r="1246" spans="1:5">
      <c r="A1246" s="12">
        <f t="shared" si="10"/>
        <v>43918</v>
      </c>
      <c r="B1246">
        <f>MONTH(DailyFXHistoricals[[#This Row],[Date]])</f>
        <v>3</v>
      </c>
      <c r="C1246">
        <f>YEAR(DailyFXHistoricals[[#This Row],[Date]])</f>
        <v>2020</v>
      </c>
      <c r="D1246" s="29">
        <f>AVERAGEIFS(D$3:D1245,$A$3:$A1245,"&gt;="&amp;Summary!$D$4-90,$E$3:$E1245,"Actual")</f>
        <v>107.29976410989013</v>
      </c>
      <c r="E1246" s="12" t="s">
        <v>87</v>
      </c>
    </row>
    <row r="1247" spans="1:5">
      <c r="A1247" s="12">
        <f t="shared" si="10"/>
        <v>43919</v>
      </c>
      <c r="B1247">
        <f>MONTH(DailyFXHistoricals[[#This Row],[Date]])</f>
        <v>3</v>
      </c>
      <c r="C1247">
        <f>YEAR(DailyFXHistoricals[[#This Row],[Date]])</f>
        <v>2020</v>
      </c>
      <c r="D1247" s="29">
        <f>AVERAGEIFS(D$3:D1246,$A$3:$A1246,"&gt;="&amp;Summary!$D$4-90,$E$3:$E1246,"Actual")</f>
        <v>107.29976410989013</v>
      </c>
      <c r="E1247" s="12" t="s">
        <v>87</v>
      </c>
    </row>
    <row r="1248" spans="1:5">
      <c r="A1248" s="12">
        <f t="shared" si="10"/>
        <v>43920</v>
      </c>
      <c r="B1248">
        <f>MONTH(DailyFXHistoricals[[#This Row],[Date]])</f>
        <v>3</v>
      </c>
      <c r="C1248">
        <f>YEAR(DailyFXHistoricals[[#This Row],[Date]])</f>
        <v>2020</v>
      </c>
      <c r="D1248" s="29">
        <f>AVERAGEIFS(D$3:D1247,$A$3:$A1247,"&gt;="&amp;Summary!$D$4-90,$E$3:$E1247,"Actual")</f>
        <v>107.29976410989013</v>
      </c>
      <c r="E1248" s="12" t="s">
        <v>87</v>
      </c>
    </row>
    <row r="1249" spans="1:5">
      <c r="A1249" s="12">
        <f t="shared" si="10"/>
        <v>43921</v>
      </c>
      <c r="B1249">
        <f>MONTH(DailyFXHistoricals[[#This Row],[Date]])</f>
        <v>3</v>
      </c>
      <c r="C1249">
        <f>YEAR(DailyFXHistoricals[[#This Row],[Date]])</f>
        <v>2020</v>
      </c>
      <c r="D1249" s="29">
        <f>AVERAGEIFS(D$3:D1248,$A$3:$A1248,"&gt;="&amp;Summary!$D$4-90,$E$3:$E1248,"Actual")</f>
        <v>107.29976410989013</v>
      </c>
      <c r="E1249" s="12" t="s">
        <v>87</v>
      </c>
    </row>
    <row r="1250" spans="1:5">
      <c r="A1250" s="12">
        <f t="shared" si="10"/>
        <v>43922</v>
      </c>
      <c r="B1250">
        <f>MONTH(DailyFXHistoricals[[#This Row],[Date]])</f>
        <v>4</v>
      </c>
      <c r="C1250">
        <f>YEAR(DailyFXHistoricals[[#This Row],[Date]])</f>
        <v>2020</v>
      </c>
      <c r="D1250" s="29">
        <f>AVERAGEIFS(D$3:D1249,$A$3:$A1249,"&gt;="&amp;Summary!$D$4-90,$E$3:$E1249,"Actual")</f>
        <v>107.29976410989013</v>
      </c>
      <c r="E1250" s="12" t="s">
        <v>87</v>
      </c>
    </row>
    <row r="1251" spans="1:5">
      <c r="A1251" s="12">
        <f t="shared" si="10"/>
        <v>43923</v>
      </c>
      <c r="B1251">
        <f>MONTH(DailyFXHistoricals[[#This Row],[Date]])</f>
        <v>4</v>
      </c>
      <c r="C1251">
        <f>YEAR(DailyFXHistoricals[[#This Row],[Date]])</f>
        <v>2020</v>
      </c>
      <c r="D1251" s="29">
        <f>AVERAGEIFS(D$3:D1250,$A$3:$A1250,"&gt;="&amp;Summary!$D$4-90,$E$3:$E1250,"Actual")</f>
        <v>107.29976410989013</v>
      </c>
      <c r="E1251" s="12" t="s">
        <v>87</v>
      </c>
    </row>
    <row r="1252" spans="1:5">
      <c r="A1252" s="12">
        <f t="shared" si="10"/>
        <v>43924</v>
      </c>
      <c r="B1252">
        <f>MONTH(DailyFXHistoricals[[#This Row],[Date]])</f>
        <v>4</v>
      </c>
      <c r="C1252">
        <f>YEAR(DailyFXHistoricals[[#This Row],[Date]])</f>
        <v>2020</v>
      </c>
      <c r="D1252" s="29">
        <f>AVERAGEIFS(D$3:D1251,$A$3:$A1251,"&gt;="&amp;Summary!$D$4-90,$E$3:$E1251,"Actual")</f>
        <v>107.29976410989013</v>
      </c>
      <c r="E1252" s="12" t="s">
        <v>87</v>
      </c>
    </row>
    <row r="1253" spans="1:5">
      <c r="A1253" s="12">
        <f t="shared" si="10"/>
        <v>43925</v>
      </c>
      <c r="B1253">
        <f>MONTH(DailyFXHistoricals[[#This Row],[Date]])</f>
        <v>4</v>
      </c>
      <c r="C1253">
        <f>YEAR(DailyFXHistoricals[[#This Row],[Date]])</f>
        <v>2020</v>
      </c>
      <c r="D1253" s="29">
        <f>AVERAGEIFS(D$3:D1252,$A$3:$A1252,"&gt;="&amp;Summary!$D$4-90,$E$3:$E1252,"Actual")</f>
        <v>107.29976410989013</v>
      </c>
      <c r="E1253" s="12" t="s">
        <v>87</v>
      </c>
    </row>
    <row r="1254" spans="1:5">
      <c r="A1254" s="12">
        <f t="shared" si="10"/>
        <v>43926</v>
      </c>
      <c r="B1254">
        <f>MONTH(DailyFXHistoricals[[#This Row],[Date]])</f>
        <v>4</v>
      </c>
      <c r="C1254">
        <f>YEAR(DailyFXHistoricals[[#This Row],[Date]])</f>
        <v>2020</v>
      </c>
      <c r="D1254" s="29">
        <f>AVERAGEIFS(D$3:D1253,$A$3:$A1253,"&gt;="&amp;Summary!$D$4-90,$E$3:$E1253,"Actual")</f>
        <v>107.29976410989013</v>
      </c>
      <c r="E1254" s="12" t="s">
        <v>87</v>
      </c>
    </row>
    <row r="1255" spans="1:5">
      <c r="A1255" s="12">
        <f t="shared" si="10"/>
        <v>43927</v>
      </c>
      <c r="B1255">
        <f>MONTH(DailyFXHistoricals[[#This Row],[Date]])</f>
        <v>4</v>
      </c>
      <c r="C1255">
        <f>YEAR(DailyFXHistoricals[[#This Row],[Date]])</f>
        <v>2020</v>
      </c>
      <c r="D1255" s="29">
        <f>AVERAGEIFS(D$3:D1254,$A$3:$A1254,"&gt;="&amp;Summary!$D$4-90,$E$3:$E1254,"Actual")</f>
        <v>107.29976410989013</v>
      </c>
      <c r="E1255" s="12" t="s">
        <v>87</v>
      </c>
    </row>
    <row r="1256" spans="1:5">
      <c r="A1256" s="12">
        <f t="shared" si="10"/>
        <v>43928</v>
      </c>
      <c r="B1256">
        <f>MONTH(DailyFXHistoricals[[#This Row],[Date]])</f>
        <v>4</v>
      </c>
      <c r="C1256">
        <f>YEAR(DailyFXHistoricals[[#This Row],[Date]])</f>
        <v>2020</v>
      </c>
      <c r="D1256" s="29">
        <f>AVERAGEIFS(D$3:D1255,$A$3:$A1255,"&gt;="&amp;Summary!$D$4-90,$E$3:$E1255,"Actual")</f>
        <v>107.29976410989013</v>
      </c>
      <c r="E1256" s="12" t="s">
        <v>87</v>
      </c>
    </row>
    <row r="1257" spans="1:5">
      <c r="A1257" s="12">
        <f t="shared" si="10"/>
        <v>43929</v>
      </c>
      <c r="B1257">
        <f>MONTH(DailyFXHistoricals[[#This Row],[Date]])</f>
        <v>4</v>
      </c>
      <c r="C1257">
        <f>YEAR(DailyFXHistoricals[[#This Row],[Date]])</f>
        <v>2020</v>
      </c>
      <c r="D1257" s="29">
        <f>AVERAGEIFS(D$3:D1256,$A$3:$A1256,"&gt;="&amp;Summary!$D$4-90,$E$3:$E1256,"Actual")</f>
        <v>107.29976410989013</v>
      </c>
      <c r="E1257" s="12" t="s">
        <v>87</v>
      </c>
    </row>
    <row r="1258" spans="1:5">
      <c r="A1258" s="12">
        <f t="shared" si="10"/>
        <v>43930</v>
      </c>
      <c r="B1258">
        <f>MONTH(DailyFXHistoricals[[#This Row],[Date]])</f>
        <v>4</v>
      </c>
      <c r="C1258">
        <f>YEAR(DailyFXHistoricals[[#This Row],[Date]])</f>
        <v>2020</v>
      </c>
      <c r="D1258" s="29">
        <f>AVERAGEIFS(D$3:D1257,$A$3:$A1257,"&gt;="&amp;Summary!$D$4-90,$E$3:$E1257,"Actual")</f>
        <v>107.29976410989013</v>
      </c>
      <c r="E1258" s="12" t="s">
        <v>87</v>
      </c>
    </row>
    <row r="1259" spans="1:5">
      <c r="A1259" s="12">
        <f t="shared" si="10"/>
        <v>43931</v>
      </c>
      <c r="B1259">
        <f>MONTH(DailyFXHistoricals[[#This Row],[Date]])</f>
        <v>4</v>
      </c>
      <c r="C1259">
        <f>YEAR(DailyFXHistoricals[[#This Row],[Date]])</f>
        <v>2020</v>
      </c>
      <c r="D1259" s="29">
        <f>AVERAGEIFS(D$3:D1258,$A$3:$A1258,"&gt;="&amp;Summary!$D$4-90,$E$3:$E1258,"Actual")</f>
        <v>107.29976410989013</v>
      </c>
      <c r="E1259" s="12" t="s">
        <v>87</v>
      </c>
    </row>
    <row r="1260" spans="1:5">
      <c r="A1260" s="12">
        <f t="shared" si="10"/>
        <v>43932</v>
      </c>
      <c r="B1260">
        <f>MONTH(DailyFXHistoricals[[#This Row],[Date]])</f>
        <v>4</v>
      </c>
      <c r="C1260">
        <f>YEAR(DailyFXHistoricals[[#This Row],[Date]])</f>
        <v>2020</v>
      </c>
      <c r="D1260" s="29">
        <f>AVERAGEIFS(D$3:D1259,$A$3:$A1259,"&gt;="&amp;Summary!$D$4-90,$E$3:$E1259,"Actual")</f>
        <v>107.29976410989013</v>
      </c>
      <c r="E1260" s="12" t="s">
        <v>87</v>
      </c>
    </row>
    <row r="1261" spans="1:5">
      <c r="A1261" s="12">
        <f t="shared" si="10"/>
        <v>43933</v>
      </c>
      <c r="B1261">
        <f>MONTH(DailyFXHistoricals[[#This Row],[Date]])</f>
        <v>4</v>
      </c>
      <c r="C1261">
        <f>YEAR(DailyFXHistoricals[[#This Row],[Date]])</f>
        <v>2020</v>
      </c>
      <c r="D1261" s="29">
        <f>AVERAGEIFS(D$3:D1260,$A$3:$A1260,"&gt;="&amp;Summary!$D$4-90,$E$3:$E1260,"Actual")</f>
        <v>107.29976410989013</v>
      </c>
      <c r="E1261" s="12" t="s">
        <v>87</v>
      </c>
    </row>
    <row r="1262" spans="1:5">
      <c r="A1262" s="12">
        <f t="shared" si="10"/>
        <v>43934</v>
      </c>
      <c r="B1262">
        <f>MONTH(DailyFXHistoricals[[#This Row],[Date]])</f>
        <v>4</v>
      </c>
      <c r="C1262">
        <f>YEAR(DailyFXHistoricals[[#This Row],[Date]])</f>
        <v>2020</v>
      </c>
      <c r="D1262" s="29">
        <f>AVERAGEIFS(D$3:D1261,$A$3:$A1261,"&gt;="&amp;Summary!$D$4-90,$E$3:$E1261,"Actual")</f>
        <v>107.29976410989013</v>
      </c>
      <c r="E1262" s="12" t="s">
        <v>87</v>
      </c>
    </row>
    <row r="1263" spans="1:5">
      <c r="A1263" s="12">
        <f t="shared" si="10"/>
        <v>43935</v>
      </c>
      <c r="B1263">
        <f>MONTH(DailyFXHistoricals[[#This Row],[Date]])</f>
        <v>4</v>
      </c>
      <c r="C1263">
        <f>YEAR(DailyFXHistoricals[[#This Row],[Date]])</f>
        <v>2020</v>
      </c>
      <c r="D1263" s="29">
        <f>AVERAGEIFS(D$3:D1262,$A$3:$A1262,"&gt;="&amp;Summary!$D$4-90,$E$3:$E1262,"Actual")</f>
        <v>107.29976410989013</v>
      </c>
      <c r="E1263" s="12" t="s">
        <v>87</v>
      </c>
    </row>
    <row r="1264" spans="1:5">
      <c r="A1264" s="12">
        <f t="shared" si="10"/>
        <v>43936</v>
      </c>
      <c r="B1264">
        <f>MONTH(DailyFXHistoricals[[#This Row],[Date]])</f>
        <v>4</v>
      </c>
      <c r="C1264">
        <f>YEAR(DailyFXHistoricals[[#This Row],[Date]])</f>
        <v>2020</v>
      </c>
      <c r="D1264" s="29">
        <f>AVERAGEIFS(D$3:D1263,$A$3:$A1263,"&gt;="&amp;Summary!$D$4-90,$E$3:$E1263,"Actual")</f>
        <v>107.29976410989013</v>
      </c>
      <c r="E1264" s="12" t="s">
        <v>87</v>
      </c>
    </row>
    <row r="1265" spans="1:5">
      <c r="A1265" s="12">
        <f t="shared" si="10"/>
        <v>43937</v>
      </c>
      <c r="B1265">
        <f>MONTH(DailyFXHistoricals[[#This Row],[Date]])</f>
        <v>4</v>
      </c>
      <c r="C1265">
        <f>YEAR(DailyFXHistoricals[[#This Row],[Date]])</f>
        <v>2020</v>
      </c>
      <c r="D1265" s="29">
        <f>AVERAGEIFS(D$3:D1264,$A$3:$A1264,"&gt;="&amp;Summary!$D$4-90,$E$3:$E1264,"Actual")</f>
        <v>107.29976410989013</v>
      </c>
      <c r="E1265" s="12" t="s">
        <v>87</v>
      </c>
    </row>
    <row r="1266" spans="1:5">
      <c r="A1266" s="12">
        <f t="shared" si="10"/>
        <v>43938</v>
      </c>
      <c r="B1266">
        <f>MONTH(DailyFXHistoricals[[#This Row],[Date]])</f>
        <v>4</v>
      </c>
      <c r="C1266">
        <f>YEAR(DailyFXHistoricals[[#This Row],[Date]])</f>
        <v>2020</v>
      </c>
      <c r="D1266" s="29">
        <f>AVERAGEIFS(D$3:D1265,$A$3:$A1265,"&gt;="&amp;Summary!$D$4-90,$E$3:$E1265,"Actual")</f>
        <v>107.29976410989013</v>
      </c>
      <c r="E1266" s="12" t="s">
        <v>87</v>
      </c>
    </row>
    <row r="1267" spans="1:5">
      <c r="A1267" s="12">
        <f t="shared" si="10"/>
        <v>43939</v>
      </c>
      <c r="B1267">
        <f>MONTH(DailyFXHistoricals[[#This Row],[Date]])</f>
        <v>4</v>
      </c>
      <c r="C1267">
        <f>YEAR(DailyFXHistoricals[[#This Row],[Date]])</f>
        <v>2020</v>
      </c>
      <c r="D1267" s="29">
        <f>AVERAGEIFS(D$3:D1266,$A$3:$A1266,"&gt;="&amp;Summary!$D$4-90,$E$3:$E1266,"Actual")</f>
        <v>107.29976410989013</v>
      </c>
      <c r="E1267" s="12" t="s">
        <v>87</v>
      </c>
    </row>
    <row r="1268" spans="1:5">
      <c r="A1268" s="12">
        <f t="shared" si="10"/>
        <v>43940</v>
      </c>
      <c r="B1268">
        <f>MONTH(DailyFXHistoricals[[#This Row],[Date]])</f>
        <v>4</v>
      </c>
      <c r="C1268">
        <f>YEAR(DailyFXHistoricals[[#This Row],[Date]])</f>
        <v>2020</v>
      </c>
      <c r="D1268" s="29">
        <f>AVERAGEIFS(D$3:D1267,$A$3:$A1267,"&gt;="&amp;Summary!$D$4-90,$E$3:$E1267,"Actual")</f>
        <v>107.29976410989013</v>
      </c>
      <c r="E1268" s="12" t="s">
        <v>87</v>
      </c>
    </row>
    <row r="1269" spans="1:5">
      <c r="A1269" s="12">
        <f t="shared" si="10"/>
        <v>43941</v>
      </c>
      <c r="B1269">
        <f>MONTH(DailyFXHistoricals[[#This Row],[Date]])</f>
        <v>4</v>
      </c>
      <c r="C1269">
        <f>YEAR(DailyFXHistoricals[[#This Row],[Date]])</f>
        <v>2020</v>
      </c>
      <c r="D1269" s="29">
        <f>AVERAGEIFS(D$3:D1268,$A$3:$A1268,"&gt;="&amp;Summary!$D$4-90,$E$3:$E1268,"Actual")</f>
        <v>107.29976410989013</v>
      </c>
      <c r="E1269" s="12" t="s">
        <v>87</v>
      </c>
    </row>
    <row r="1270" spans="1:5">
      <c r="A1270" s="12">
        <f t="shared" si="10"/>
        <v>43942</v>
      </c>
      <c r="B1270">
        <f>MONTH(DailyFXHistoricals[[#This Row],[Date]])</f>
        <v>4</v>
      </c>
      <c r="C1270">
        <f>YEAR(DailyFXHistoricals[[#This Row],[Date]])</f>
        <v>2020</v>
      </c>
      <c r="D1270" s="29">
        <f>AVERAGEIFS(D$3:D1269,$A$3:$A1269,"&gt;="&amp;Summary!$D$4-90,$E$3:$E1269,"Actual")</f>
        <v>107.29976410989013</v>
      </c>
      <c r="E1270" s="12" t="s">
        <v>87</v>
      </c>
    </row>
    <row r="1271" spans="1:5">
      <c r="A1271" s="12">
        <f t="shared" si="10"/>
        <v>43943</v>
      </c>
      <c r="B1271">
        <f>MONTH(DailyFXHistoricals[[#This Row],[Date]])</f>
        <v>4</v>
      </c>
      <c r="C1271">
        <f>YEAR(DailyFXHistoricals[[#This Row],[Date]])</f>
        <v>2020</v>
      </c>
      <c r="D1271" s="29">
        <f>AVERAGEIFS(D$3:D1270,$A$3:$A1270,"&gt;="&amp;Summary!$D$4-90,$E$3:$E1270,"Actual")</f>
        <v>107.29976410989013</v>
      </c>
      <c r="E1271" s="12" t="s">
        <v>87</v>
      </c>
    </row>
    <row r="1272" spans="1:5">
      <c r="A1272" s="12">
        <f t="shared" si="10"/>
        <v>43944</v>
      </c>
      <c r="B1272">
        <f>MONTH(DailyFXHistoricals[[#This Row],[Date]])</f>
        <v>4</v>
      </c>
      <c r="C1272">
        <f>YEAR(DailyFXHistoricals[[#This Row],[Date]])</f>
        <v>2020</v>
      </c>
      <c r="D1272" s="29">
        <f>AVERAGEIFS(D$3:D1271,$A$3:$A1271,"&gt;="&amp;Summary!$D$4-90,$E$3:$E1271,"Actual")</f>
        <v>107.29976410989013</v>
      </c>
      <c r="E1272" s="12" t="s">
        <v>87</v>
      </c>
    </row>
    <row r="1273" spans="1:5">
      <c r="A1273" s="12">
        <f t="shared" si="10"/>
        <v>43945</v>
      </c>
      <c r="B1273">
        <f>MONTH(DailyFXHistoricals[[#This Row],[Date]])</f>
        <v>4</v>
      </c>
      <c r="C1273">
        <f>YEAR(DailyFXHistoricals[[#This Row],[Date]])</f>
        <v>2020</v>
      </c>
      <c r="D1273" s="29">
        <f>AVERAGEIFS(D$3:D1272,$A$3:$A1272,"&gt;="&amp;Summary!$D$4-90,$E$3:$E1272,"Actual")</f>
        <v>107.29976410989013</v>
      </c>
      <c r="E1273" s="12" t="s">
        <v>87</v>
      </c>
    </row>
    <row r="1274" spans="1:5">
      <c r="A1274" s="12">
        <f t="shared" si="10"/>
        <v>43946</v>
      </c>
      <c r="B1274">
        <f>MONTH(DailyFXHistoricals[[#This Row],[Date]])</f>
        <v>4</v>
      </c>
      <c r="C1274">
        <f>YEAR(DailyFXHistoricals[[#This Row],[Date]])</f>
        <v>2020</v>
      </c>
      <c r="D1274" s="29">
        <f>AVERAGEIFS(D$3:D1273,$A$3:$A1273,"&gt;="&amp;Summary!$D$4-90,$E$3:$E1273,"Actual")</f>
        <v>107.29976410989013</v>
      </c>
      <c r="E1274" s="12" t="s">
        <v>87</v>
      </c>
    </row>
    <row r="1275" spans="1:5">
      <c r="A1275" s="12">
        <f t="shared" si="10"/>
        <v>43947</v>
      </c>
      <c r="B1275">
        <f>MONTH(DailyFXHistoricals[[#This Row],[Date]])</f>
        <v>4</v>
      </c>
      <c r="C1275">
        <f>YEAR(DailyFXHistoricals[[#This Row],[Date]])</f>
        <v>2020</v>
      </c>
      <c r="D1275" s="29">
        <f>AVERAGEIFS(D$3:D1274,$A$3:$A1274,"&gt;="&amp;Summary!$D$4-90,$E$3:$E1274,"Actual")</f>
        <v>107.29976410989013</v>
      </c>
      <c r="E1275" s="12" t="s">
        <v>87</v>
      </c>
    </row>
    <row r="1276" spans="1:5">
      <c r="A1276" s="12">
        <f t="shared" si="10"/>
        <v>43948</v>
      </c>
      <c r="B1276">
        <f>MONTH(DailyFXHistoricals[[#This Row],[Date]])</f>
        <v>4</v>
      </c>
      <c r="C1276">
        <f>YEAR(DailyFXHistoricals[[#This Row],[Date]])</f>
        <v>2020</v>
      </c>
      <c r="D1276" s="29">
        <f>AVERAGEIFS(D$3:D1275,$A$3:$A1275,"&gt;="&amp;Summary!$D$4-90,$E$3:$E1275,"Actual")</f>
        <v>107.29976410989013</v>
      </c>
      <c r="E1276" s="12" t="s">
        <v>87</v>
      </c>
    </row>
    <row r="1277" spans="1:5">
      <c r="A1277" s="12">
        <f t="shared" si="10"/>
        <v>43949</v>
      </c>
      <c r="B1277">
        <f>MONTH(DailyFXHistoricals[[#This Row],[Date]])</f>
        <v>4</v>
      </c>
      <c r="C1277">
        <f>YEAR(DailyFXHistoricals[[#This Row],[Date]])</f>
        <v>2020</v>
      </c>
      <c r="D1277" s="29">
        <f>AVERAGEIFS(D$3:D1276,$A$3:$A1276,"&gt;="&amp;Summary!$D$4-90,$E$3:$E1276,"Actual")</f>
        <v>107.29976410989013</v>
      </c>
      <c r="E1277" s="12" t="s">
        <v>87</v>
      </c>
    </row>
    <row r="1278" spans="1:5">
      <c r="A1278" s="12">
        <f t="shared" si="10"/>
        <v>43950</v>
      </c>
      <c r="B1278">
        <f>MONTH(DailyFXHistoricals[[#This Row],[Date]])</f>
        <v>4</v>
      </c>
      <c r="C1278">
        <f>YEAR(DailyFXHistoricals[[#This Row],[Date]])</f>
        <v>2020</v>
      </c>
      <c r="D1278" s="29">
        <f>AVERAGEIFS(D$3:D1277,$A$3:$A1277,"&gt;="&amp;Summary!$D$4-90,$E$3:$E1277,"Actual")</f>
        <v>107.29976410989013</v>
      </c>
      <c r="E1278" s="12" t="s">
        <v>87</v>
      </c>
    </row>
    <row r="1279" spans="1:5">
      <c r="A1279" s="12">
        <f t="shared" si="10"/>
        <v>43951</v>
      </c>
      <c r="B1279">
        <f>MONTH(DailyFXHistoricals[[#This Row],[Date]])</f>
        <v>4</v>
      </c>
      <c r="C1279">
        <f>YEAR(DailyFXHistoricals[[#This Row],[Date]])</f>
        <v>2020</v>
      </c>
      <c r="D1279" s="29">
        <f>AVERAGEIFS(D$3:D1278,$A$3:$A1278,"&gt;="&amp;Summary!$D$4-90,$E$3:$E1278,"Actual")</f>
        <v>107.29976410989013</v>
      </c>
      <c r="E1279" s="12" t="s">
        <v>87</v>
      </c>
    </row>
    <row r="1280" spans="1:5">
      <c r="A1280" s="12">
        <f t="shared" si="10"/>
        <v>43952</v>
      </c>
      <c r="B1280">
        <f>MONTH(DailyFXHistoricals[[#This Row],[Date]])</f>
        <v>5</v>
      </c>
      <c r="C1280">
        <f>YEAR(DailyFXHistoricals[[#This Row],[Date]])</f>
        <v>2020</v>
      </c>
      <c r="D1280" s="29">
        <f>AVERAGEIFS(D$3:D1279,$A$3:$A1279,"&gt;="&amp;Summary!$D$4-90,$E$3:$E1279,"Actual")</f>
        <v>107.29976410989013</v>
      </c>
      <c r="E1280" s="12" t="s">
        <v>87</v>
      </c>
    </row>
    <row r="1281" spans="1:5">
      <c r="A1281" s="12">
        <f t="shared" si="10"/>
        <v>43953</v>
      </c>
      <c r="B1281">
        <f>MONTH(DailyFXHistoricals[[#This Row],[Date]])</f>
        <v>5</v>
      </c>
      <c r="C1281">
        <f>YEAR(DailyFXHistoricals[[#This Row],[Date]])</f>
        <v>2020</v>
      </c>
      <c r="D1281" s="29">
        <f>AVERAGEIFS(D$3:D1280,$A$3:$A1280,"&gt;="&amp;Summary!$D$4-90,$E$3:$E1280,"Actual")</f>
        <v>107.29976410989013</v>
      </c>
      <c r="E1281" s="12" t="s">
        <v>87</v>
      </c>
    </row>
    <row r="1282" spans="1:5">
      <c r="A1282" s="12">
        <f t="shared" si="10"/>
        <v>43954</v>
      </c>
      <c r="B1282">
        <f>MONTH(DailyFXHistoricals[[#This Row],[Date]])</f>
        <v>5</v>
      </c>
      <c r="C1282">
        <f>YEAR(DailyFXHistoricals[[#This Row],[Date]])</f>
        <v>2020</v>
      </c>
      <c r="D1282" s="29">
        <f>AVERAGEIFS(D$3:D1281,$A$3:$A1281,"&gt;="&amp;Summary!$D$4-90,$E$3:$E1281,"Actual")</f>
        <v>107.29976410989013</v>
      </c>
      <c r="E1282" s="12" t="s">
        <v>87</v>
      </c>
    </row>
    <row r="1283" spans="1:5">
      <c r="A1283" s="12">
        <f t="shared" si="10"/>
        <v>43955</v>
      </c>
      <c r="B1283">
        <f>MONTH(DailyFXHistoricals[[#This Row],[Date]])</f>
        <v>5</v>
      </c>
      <c r="C1283">
        <f>YEAR(DailyFXHistoricals[[#This Row],[Date]])</f>
        <v>2020</v>
      </c>
      <c r="D1283" s="29">
        <f>AVERAGEIFS(D$3:D1282,$A$3:$A1282,"&gt;="&amp;Summary!$D$4-90,$E$3:$E1282,"Actual")</f>
        <v>107.29976410989013</v>
      </c>
      <c r="E1283" s="12" t="s">
        <v>87</v>
      </c>
    </row>
    <row r="1284" spans="1:5">
      <c r="A1284" s="12">
        <f t="shared" si="10"/>
        <v>43956</v>
      </c>
      <c r="B1284">
        <f>MONTH(DailyFXHistoricals[[#This Row],[Date]])</f>
        <v>5</v>
      </c>
      <c r="C1284">
        <f>YEAR(DailyFXHistoricals[[#This Row],[Date]])</f>
        <v>2020</v>
      </c>
      <c r="D1284" s="29">
        <f>AVERAGEIFS(D$3:D1283,$A$3:$A1283,"&gt;="&amp;Summary!$D$4-90,$E$3:$E1283,"Actual")</f>
        <v>107.29976410989013</v>
      </c>
      <c r="E1284" s="12" t="s">
        <v>87</v>
      </c>
    </row>
    <row r="1285" spans="1:5">
      <c r="A1285" s="12">
        <f t="shared" si="10"/>
        <v>43957</v>
      </c>
      <c r="B1285">
        <f>MONTH(DailyFXHistoricals[[#This Row],[Date]])</f>
        <v>5</v>
      </c>
      <c r="C1285">
        <f>YEAR(DailyFXHistoricals[[#This Row],[Date]])</f>
        <v>2020</v>
      </c>
      <c r="D1285" s="29">
        <f>AVERAGEIFS(D$3:D1284,$A$3:$A1284,"&gt;="&amp;Summary!$D$4-90,$E$3:$E1284,"Actual")</f>
        <v>107.29976410989013</v>
      </c>
      <c r="E1285" s="12" t="s">
        <v>87</v>
      </c>
    </row>
    <row r="1286" spans="1:5">
      <c r="A1286" s="12">
        <f t="shared" si="10"/>
        <v>43958</v>
      </c>
      <c r="B1286">
        <f>MONTH(DailyFXHistoricals[[#This Row],[Date]])</f>
        <v>5</v>
      </c>
      <c r="C1286">
        <f>YEAR(DailyFXHistoricals[[#This Row],[Date]])</f>
        <v>2020</v>
      </c>
      <c r="D1286" s="29">
        <f>AVERAGEIFS(D$3:D1285,$A$3:$A1285,"&gt;="&amp;Summary!$D$4-90,$E$3:$E1285,"Actual")</f>
        <v>107.29976410989013</v>
      </c>
      <c r="E1286" s="12" t="s">
        <v>87</v>
      </c>
    </row>
    <row r="1287" spans="1:5">
      <c r="A1287" s="12">
        <f t="shared" si="10"/>
        <v>43959</v>
      </c>
      <c r="B1287">
        <f>MONTH(DailyFXHistoricals[[#This Row],[Date]])</f>
        <v>5</v>
      </c>
      <c r="C1287">
        <f>YEAR(DailyFXHistoricals[[#This Row],[Date]])</f>
        <v>2020</v>
      </c>
      <c r="D1287" s="29">
        <f>AVERAGEIFS(D$3:D1286,$A$3:$A1286,"&gt;="&amp;Summary!$D$4-90,$E$3:$E1286,"Actual")</f>
        <v>107.29976410989013</v>
      </c>
      <c r="E1287" s="12" t="s">
        <v>87</v>
      </c>
    </row>
    <row r="1288" spans="1:5">
      <c r="A1288" s="12">
        <f t="shared" si="10"/>
        <v>43960</v>
      </c>
      <c r="B1288">
        <f>MONTH(DailyFXHistoricals[[#This Row],[Date]])</f>
        <v>5</v>
      </c>
      <c r="C1288">
        <f>YEAR(DailyFXHistoricals[[#This Row],[Date]])</f>
        <v>2020</v>
      </c>
      <c r="D1288" s="29">
        <f>AVERAGEIFS(D$3:D1287,$A$3:$A1287,"&gt;="&amp;Summary!$D$4-90,$E$3:$E1287,"Actual")</f>
        <v>107.29976410989013</v>
      </c>
      <c r="E1288" s="12" t="s">
        <v>87</v>
      </c>
    </row>
    <row r="1289" spans="1:5">
      <c r="A1289" s="12">
        <f t="shared" si="10"/>
        <v>43961</v>
      </c>
      <c r="B1289">
        <f>MONTH(DailyFXHistoricals[[#This Row],[Date]])</f>
        <v>5</v>
      </c>
      <c r="C1289">
        <f>YEAR(DailyFXHistoricals[[#This Row],[Date]])</f>
        <v>2020</v>
      </c>
      <c r="D1289" s="29">
        <f>AVERAGEIFS(D$3:D1288,$A$3:$A1288,"&gt;="&amp;Summary!$D$4-90,$E$3:$E1288,"Actual")</f>
        <v>107.29976410989013</v>
      </c>
      <c r="E1289" s="12" t="s">
        <v>87</v>
      </c>
    </row>
    <row r="1290" spans="1:5">
      <c r="A1290" s="12">
        <f t="shared" si="10"/>
        <v>43962</v>
      </c>
      <c r="B1290">
        <f>MONTH(DailyFXHistoricals[[#This Row],[Date]])</f>
        <v>5</v>
      </c>
      <c r="C1290">
        <f>YEAR(DailyFXHistoricals[[#This Row],[Date]])</f>
        <v>2020</v>
      </c>
      <c r="D1290" s="29">
        <f>AVERAGEIFS(D$3:D1289,$A$3:$A1289,"&gt;="&amp;Summary!$D$4-90,$E$3:$E1289,"Actual")</f>
        <v>107.29976410989013</v>
      </c>
      <c r="E1290" s="12" t="s">
        <v>87</v>
      </c>
    </row>
    <row r="1291" spans="1:5">
      <c r="A1291" s="12">
        <f t="shared" si="10"/>
        <v>43963</v>
      </c>
      <c r="B1291">
        <f>MONTH(DailyFXHistoricals[[#This Row],[Date]])</f>
        <v>5</v>
      </c>
      <c r="C1291">
        <f>YEAR(DailyFXHistoricals[[#This Row],[Date]])</f>
        <v>2020</v>
      </c>
      <c r="D1291" s="29">
        <f>AVERAGEIFS(D$3:D1290,$A$3:$A1290,"&gt;="&amp;Summary!$D$4-90,$E$3:$E1290,"Actual")</f>
        <v>107.29976410989013</v>
      </c>
      <c r="E1291" s="12" t="s">
        <v>87</v>
      </c>
    </row>
    <row r="1292" spans="1:5">
      <c r="A1292" s="12">
        <f t="shared" si="10"/>
        <v>43964</v>
      </c>
      <c r="B1292">
        <f>MONTH(DailyFXHistoricals[[#This Row],[Date]])</f>
        <v>5</v>
      </c>
      <c r="C1292">
        <f>YEAR(DailyFXHistoricals[[#This Row],[Date]])</f>
        <v>2020</v>
      </c>
      <c r="D1292" s="29">
        <f>AVERAGEIFS(D$3:D1291,$A$3:$A1291,"&gt;="&amp;Summary!$D$4-90,$E$3:$E1291,"Actual")</f>
        <v>107.29976410989013</v>
      </c>
      <c r="E1292" s="12" t="s">
        <v>87</v>
      </c>
    </row>
    <row r="1293" spans="1:5">
      <c r="A1293" s="12">
        <f t="shared" si="10"/>
        <v>43965</v>
      </c>
      <c r="B1293">
        <f>MONTH(DailyFXHistoricals[[#This Row],[Date]])</f>
        <v>5</v>
      </c>
      <c r="C1293">
        <f>YEAR(DailyFXHistoricals[[#This Row],[Date]])</f>
        <v>2020</v>
      </c>
      <c r="D1293" s="29">
        <f>AVERAGEIFS(D$3:D1292,$A$3:$A1292,"&gt;="&amp;Summary!$D$4-90,$E$3:$E1292,"Actual")</f>
        <v>107.29976410989013</v>
      </c>
      <c r="E1293" s="12" t="s">
        <v>87</v>
      </c>
    </row>
    <row r="1294" spans="1:5">
      <c r="A1294" s="12">
        <f t="shared" si="10"/>
        <v>43966</v>
      </c>
      <c r="B1294">
        <f>MONTH(DailyFXHistoricals[[#This Row],[Date]])</f>
        <v>5</v>
      </c>
      <c r="C1294">
        <f>YEAR(DailyFXHistoricals[[#This Row],[Date]])</f>
        <v>2020</v>
      </c>
      <c r="D1294" s="29">
        <f>AVERAGEIFS(D$3:D1293,$A$3:$A1293,"&gt;="&amp;Summary!$D$4-90,$E$3:$E1293,"Actual")</f>
        <v>107.29976410989013</v>
      </c>
      <c r="E1294" s="12" t="s">
        <v>87</v>
      </c>
    </row>
    <row r="1295" spans="1:5">
      <c r="A1295" s="12">
        <f t="shared" si="10"/>
        <v>43967</v>
      </c>
      <c r="B1295">
        <f>MONTH(DailyFXHistoricals[[#This Row],[Date]])</f>
        <v>5</v>
      </c>
      <c r="C1295">
        <f>YEAR(DailyFXHistoricals[[#This Row],[Date]])</f>
        <v>2020</v>
      </c>
      <c r="D1295" s="29">
        <f>AVERAGEIFS(D$3:D1294,$A$3:$A1294,"&gt;="&amp;Summary!$D$4-90,$E$3:$E1294,"Actual")</f>
        <v>107.29976410989013</v>
      </c>
      <c r="E1295" s="12" t="s">
        <v>87</v>
      </c>
    </row>
    <row r="1296" spans="1:5">
      <c r="A1296" s="12">
        <f t="shared" si="10"/>
        <v>43968</v>
      </c>
      <c r="B1296">
        <f>MONTH(DailyFXHistoricals[[#This Row],[Date]])</f>
        <v>5</v>
      </c>
      <c r="C1296">
        <f>YEAR(DailyFXHistoricals[[#This Row],[Date]])</f>
        <v>2020</v>
      </c>
      <c r="D1296" s="29">
        <f>AVERAGEIFS(D$3:D1295,$A$3:$A1295,"&gt;="&amp;Summary!$D$4-90,$E$3:$E1295,"Actual")</f>
        <v>107.29976410989013</v>
      </c>
      <c r="E1296" s="12" t="s">
        <v>87</v>
      </c>
    </row>
    <row r="1297" spans="1:5">
      <c r="A1297" s="12">
        <f t="shared" si="10"/>
        <v>43969</v>
      </c>
      <c r="B1297">
        <f>MONTH(DailyFXHistoricals[[#This Row],[Date]])</f>
        <v>5</v>
      </c>
      <c r="C1297">
        <f>YEAR(DailyFXHistoricals[[#This Row],[Date]])</f>
        <v>2020</v>
      </c>
      <c r="D1297" s="29">
        <f>AVERAGEIFS(D$3:D1875,$A$3:$A1875,"&gt;="&amp;Summary!$D$4-90,$E$3:$E1875,"Actual")</f>
        <v>107.29976410989013</v>
      </c>
      <c r="E1297" s="12" t="s">
        <v>87</v>
      </c>
    </row>
    <row r="1298" spans="1:5">
      <c r="A1298" s="12">
        <f t="shared" si="10"/>
        <v>43970</v>
      </c>
      <c r="B1298">
        <f>MONTH(DailyFXHistoricals[[#This Row],[Date]])</f>
        <v>5</v>
      </c>
      <c r="C1298">
        <f>YEAR(DailyFXHistoricals[[#This Row],[Date]])</f>
        <v>2020</v>
      </c>
      <c r="D1298" s="29">
        <f>AVERAGEIFS(D$3:D1297,$A$3:$A1297,"&gt;="&amp;Summary!$D$4-90,$E$3:$E1297,"Actual")</f>
        <v>107.29976410989013</v>
      </c>
      <c r="E1298" s="12" t="s">
        <v>87</v>
      </c>
    </row>
    <row r="1299" spans="1:5">
      <c r="A1299" s="12">
        <f t="shared" si="10"/>
        <v>43971</v>
      </c>
      <c r="B1299">
        <f>MONTH(DailyFXHistoricals[[#This Row],[Date]])</f>
        <v>5</v>
      </c>
      <c r="C1299">
        <f>YEAR(DailyFXHistoricals[[#This Row],[Date]])</f>
        <v>2020</v>
      </c>
      <c r="D1299" s="29">
        <f>AVERAGEIFS(D$3:D1298,$A$3:$A1298,"&gt;="&amp;Summary!$D$4-90,$E$3:$E1298,"Actual")</f>
        <v>107.29976410989013</v>
      </c>
      <c r="E1299" s="12" t="s">
        <v>87</v>
      </c>
    </row>
    <row r="1300" spans="1:5">
      <c r="A1300" s="12">
        <f t="shared" si="10"/>
        <v>43972</v>
      </c>
      <c r="B1300">
        <f>MONTH(DailyFXHistoricals[[#This Row],[Date]])</f>
        <v>5</v>
      </c>
      <c r="C1300">
        <f>YEAR(DailyFXHistoricals[[#This Row],[Date]])</f>
        <v>2020</v>
      </c>
      <c r="D1300" s="29">
        <f>AVERAGEIFS(D$3:D1299,$A$3:$A1299,"&gt;="&amp;Summary!$D$4-90,$E$3:$E1299,"Actual")</f>
        <v>107.29976410989013</v>
      </c>
      <c r="E1300" s="12" t="s">
        <v>87</v>
      </c>
    </row>
    <row r="1301" spans="1:5">
      <c r="A1301" s="12">
        <f t="shared" si="10"/>
        <v>43973</v>
      </c>
      <c r="B1301">
        <f>MONTH(DailyFXHistoricals[[#This Row],[Date]])</f>
        <v>5</v>
      </c>
      <c r="C1301">
        <f>YEAR(DailyFXHistoricals[[#This Row],[Date]])</f>
        <v>2020</v>
      </c>
      <c r="D1301" s="29">
        <f>AVERAGEIFS(D$3:D1300,$A$3:$A1300,"&gt;="&amp;Summary!$D$4-90,$E$3:$E1300,"Actual")</f>
        <v>107.29976410989013</v>
      </c>
      <c r="E1301" s="12" t="s">
        <v>87</v>
      </c>
    </row>
    <row r="1302" spans="1:5">
      <c r="A1302" s="12">
        <f t="shared" si="10"/>
        <v>43974</v>
      </c>
      <c r="B1302">
        <f>MONTH(DailyFXHistoricals[[#This Row],[Date]])</f>
        <v>5</v>
      </c>
      <c r="C1302">
        <f>YEAR(DailyFXHistoricals[[#This Row],[Date]])</f>
        <v>2020</v>
      </c>
      <c r="D1302" s="29">
        <f>AVERAGEIFS(D$3:D1301,$A$3:$A1301,"&gt;="&amp;Summary!$D$4-90,$E$3:$E1301,"Actual")</f>
        <v>107.29976410989013</v>
      </c>
      <c r="E1302" s="12" t="s">
        <v>87</v>
      </c>
    </row>
    <row r="1303" spans="1:5">
      <c r="A1303" s="12">
        <f t="shared" si="10"/>
        <v>43975</v>
      </c>
      <c r="B1303">
        <f>MONTH(DailyFXHistoricals[[#This Row],[Date]])</f>
        <v>5</v>
      </c>
      <c r="C1303">
        <f>YEAR(DailyFXHistoricals[[#This Row],[Date]])</f>
        <v>2020</v>
      </c>
      <c r="D1303" s="29">
        <f>AVERAGEIFS(D$3:D1302,$A$3:$A1302,"&gt;="&amp;Summary!$D$4-90,$E$3:$E1302,"Actual")</f>
        <v>107.29976410989013</v>
      </c>
      <c r="E1303" s="12" t="s">
        <v>87</v>
      </c>
    </row>
    <row r="1304" spans="1:5">
      <c r="A1304" s="12">
        <f t="shared" si="10"/>
        <v>43976</v>
      </c>
      <c r="B1304">
        <f>MONTH(DailyFXHistoricals[[#This Row],[Date]])</f>
        <v>5</v>
      </c>
      <c r="C1304">
        <f>YEAR(DailyFXHistoricals[[#This Row],[Date]])</f>
        <v>2020</v>
      </c>
      <c r="D1304" s="29">
        <f>AVERAGEIFS(D$3:D1303,$A$3:$A1303,"&gt;="&amp;Summary!$D$4-90,$E$3:$E1303,"Actual")</f>
        <v>107.29976410989013</v>
      </c>
      <c r="E1304" s="12" t="s">
        <v>87</v>
      </c>
    </row>
    <row r="1305" spans="1:5">
      <c r="A1305" s="12">
        <f t="shared" si="10"/>
        <v>43977</v>
      </c>
      <c r="B1305">
        <f>MONTH(DailyFXHistoricals[[#This Row],[Date]])</f>
        <v>5</v>
      </c>
      <c r="C1305">
        <f>YEAR(DailyFXHistoricals[[#This Row],[Date]])</f>
        <v>2020</v>
      </c>
      <c r="D1305" s="29">
        <f>AVERAGEIFS(D$3:D1304,$A$3:$A1304,"&gt;="&amp;Summary!$D$4-90,$E$3:$E1304,"Actual")</f>
        <v>107.29976410989013</v>
      </c>
      <c r="E1305" s="12" t="s">
        <v>87</v>
      </c>
    </row>
    <row r="1306" spans="1:5">
      <c r="A1306" s="12">
        <f t="shared" ref="A1306:A1369" si="11">A1305+1</f>
        <v>43978</v>
      </c>
      <c r="B1306">
        <f>MONTH(DailyFXHistoricals[[#This Row],[Date]])</f>
        <v>5</v>
      </c>
      <c r="C1306">
        <f>YEAR(DailyFXHistoricals[[#This Row],[Date]])</f>
        <v>2020</v>
      </c>
      <c r="D1306" s="29">
        <f>AVERAGEIFS(D$3:D1305,$A$3:$A1305,"&gt;="&amp;Summary!$D$4-90,$E$3:$E1305,"Actual")</f>
        <v>107.29976410989013</v>
      </c>
      <c r="E1306" s="12" t="s">
        <v>87</v>
      </c>
    </row>
    <row r="1307" spans="1:5">
      <c r="A1307" s="12">
        <f t="shared" si="11"/>
        <v>43979</v>
      </c>
      <c r="B1307">
        <f>MONTH(DailyFXHistoricals[[#This Row],[Date]])</f>
        <v>5</v>
      </c>
      <c r="C1307">
        <f>YEAR(DailyFXHistoricals[[#This Row],[Date]])</f>
        <v>2020</v>
      </c>
      <c r="D1307" s="29">
        <f>AVERAGEIFS(D$3:D1306,$A$3:$A1306,"&gt;="&amp;Summary!$D$4-90,$E$3:$E1306,"Actual")</f>
        <v>107.29976410989013</v>
      </c>
      <c r="E1307" s="12" t="s">
        <v>87</v>
      </c>
    </row>
    <row r="1308" spans="1:5">
      <c r="A1308" s="12">
        <f t="shared" si="11"/>
        <v>43980</v>
      </c>
      <c r="B1308">
        <f>MONTH(DailyFXHistoricals[[#This Row],[Date]])</f>
        <v>5</v>
      </c>
      <c r="C1308">
        <f>YEAR(DailyFXHistoricals[[#This Row],[Date]])</f>
        <v>2020</v>
      </c>
      <c r="D1308" s="29">
        <f>AVERAGEIFS(D$3:D1307,$A$3:$A1307,"&gt;="&amp;Summary!$D$4-90,$E$3:$E1307,"Actual")</f>
        <v>107.29976410989013</v>
      </c>
      <c r="E1308" s="12" t="s">
        <v>87</v>
      </c>
    </row>
    <row r="1309" spans="1:5">
      <c r="A1309" s="12">
        <f t="shared" si="11"/>
        <v>43981</v>
      </c>
      <c r="B1309">
        <f>MONTH(DailyFXHistoricals[[#This Row],[Date]])</f>
        <v>5</v>
      </c>
      <c r="C1309">
        <f>YEAR(DailyFXHistoricals[[#This Row],[Date]])</f>
        <v>2020</v>
      </c>
      <c r="D1309" s="29">
        <f>AVERAGEIFS(D$3:D1308,$A$3:$A1308,"&gt;="&amp;Summary!$D$4-90,$E$3:$E1308,"Actual")</f>
        <v>107.29976410989013</v>
      </c>
      <c r="E1309" s="12" t="s">
        <v>87</v>
      </c>
    </row>
    <row r="1310" spans="1:5">
      <c r="A1310" s="12">
        <f t="shared" si="11"/>
        <v>43982</v>
      </c>
      <c r="B1310">
        <f>MONTH(DailyFXHistoricals[[#This Row],[Date]])</f>
        <v>5</v>
      </c>
      <c r="C1310">
        <f>YEAR(DailyFXHistoricals[[#This Row],[Date]])</f>
        <v>2020</v>
      </c>
      <c r="D1310" s="29">
        <f>AVERAGEIFS(D$3:D1309,$A$3:$A1309,"&gt;="&amp;Summary!$D$4-90,$E$3:$E1309,"Actual")</f>
        <v>107.29976410989013</v>
      </c>
      <c r="E1310" s="12" t="s">
        <v>87</v>
      </c>
    </row>
    <row r="1311" spans="1:5">
      <c r="A1311" s="12">
        <f t="shared" si="11"/>
        <v>43983</v>
      </c>
      <c r="B1311">
        <f>MONTH(DailyFXHistoricals[[#This Row],[Date]])</f>
        <v>6</v>
      </c>
      <c r="C1311">
        <f>YEAR(DailyFXHistoricals[[#This Row],[Date]])</f>
        <v>2020</v>
      </c>
      <c r="D1311" s="29">
        <f>AVERAGEIFS(D$3:D1310,$A$3:$A1310,"&gt;="&amp;Summary!$D$4-90,$E$3:$E1310,"Actual")</f>
        <v>107.29976410989013</v>
      </c>
      <c r="E1311" s="12" t="s">
        <v>87</v>
      </c>
    </row>
    <row r="1312" spans="1:5">
      <c r="A1312" s="12">
        <f t="shared" si="11"/>
        <v>43984</v>
      </c>
      <c r="B1312">
        <f>MONTH(DailyFXHistoricals[[#This Row],[Date]])</f>
        <v>6</v>
      </c>
      <c r="C1312">
        <f>YEAR(DailyFXHistoricals[[#This Row],[Date]])</f>
        <v>2020</v>
      </c>
      <c r="D1312" s="29">
        <f>AVERAGEIFS(D$3:D1311,$A$3:$A1311,"&gt;="&amp;Summary!$D$4-90,$E$3:$E1311,"Actual")</f>
        <v>107.29976410989013</v>
      </c>
      <c r="E1312" s="12" t="s">
        <v>87</v>
      </c>
    </row>
    <row r="1313" spans="1:5">
      <c r="A1313" s="12">
        <f t="shared" si="11"/>
        <v>43985</v>
      </c>
      <c r="B1313">
        <f>MONTH(DailyFXHistoricals[[#This Row],[Date]])</f>
        <v>6</v>
      </c>
      <c r="C1313">
        <f>YEAR(DailyFXHistoricals[[#This Row],[Date]])</f>
        <v>2020</v>
      </c>
      <c r="D1313" s="29">
        <f>AVERAGEIFS(D$3:D1312,$A$3:$A1312,"&gt;="&amp;Summary!$D$4-90,$E$3:$E1312,"Actual")</f>
        <v>107.29976410989013</v>
      </c>
      <c r="E1313" s="12" t="s">
        <v>87</v>
      </c>
    </row>
    <row r="1314" spans="1:5">
      <c r="A1314" s="12">
        <f t="shared" si="11"/>
        <v>43986</v>
      </c>
      <c r="B1314">
        <f>MONTH(DailyFXHistoricals[[#This Row],[Date]])</f>
        <v>6</v>
      </c>
      <c r="C1314">
        <f>YEAR(DailyFXHistoricals[[#This Row],[Date]])</f>
        <v>2020</v>
      </c>
      <c r="D1314" s="29">
        <f>AVERAGEIFS(D$3:D1313,$A$3:$A1313,"&gt;="&amp;Summary!$D$4-90,$E$3:$E1313,"Actual")</f>
        <v>107.29976410989013</v>
      </c>
      <c r="E1314" s="12" t="s">
        <v>87</v>
      </c>
    </row>
    <row r="1315" spans="1:5">
      <c r="A1315" s="12">
        <f t="shared" si="11"/>
        <v>43987</v>
      </c>
      <c r="B1315">
        <f>MONTH(DailyFXHistoricals[[#This Row],[Date]])</f>
        <v>6</v>
      </c>
      <c r="C1315">
        <f>YEAR(DailyFXHistoricals[[#This Row],[Date]])</f>
        <v>2020</v>
      </c>
      <c r="D1315" s="29">
        <f>AVERAGEIFS(D$3:D1314,$A$3:$A1314,"&gt;="&amp;Summary!$D$4-90,$E$3:$E1314,"Actual")</f>
        <v>107.29976410989013</v>
      </c>
      <c r="E1315" s="12" t="s">
        <v>87</v>
      </c>
    </row>
    <row r="1316" spans="1:5">
      <c r="A1316" s="12">
        <f t="shared" si="11"/>
        <v>43988</v>
      </c>
      <c r="B1316">
        <f>MONTH(DailyFXHistoricals[[#This Row],[Date]])</f>
        <v>6</v>
      </c>
      <c r="C1316">
        <f>YEAR(DailyFXHistoricals[[#This Row],[Date]])</f>
        <v>2020</v>
      </c>
      <c r="D1316" s="29">
        <f>AVERAGEIFS(D$3:D1315,$A$3:$A1315,"&gt;="&amp;Summary!$D$4-90,$E$3:$E1315,"Actual")</f>
        <v>107.29976410989013</v>
      </c>
      <c r="E1316" s="12" t="s">
        <v>87</v>
      </c>
    </row>
    <row r="1317" spans="1:5">
      <c r="A1317" s="12">
        <f t="shared" si="11"/>
        <v>43989</v>
      </c>
      <c r="B1317">
        <f>MONTH(DailyFXHistoricals[[#This Row],[Date]])</f>
        <v>6</v>
      </c>
      <c r="C1317">
        <f>YEAR(DailyFXHistoricals[[#This Row],[Date]])</f>
        <v>2020</v>
      </c>
      <c r="D1317" s="29">
        <f>AVERAGEIFS(D$3:D1316,$A$3:$A1316,"&gt;="&amp;Summary!$D$4-90,$E$3:$E1316,"Actual")</f>
        <v>107.29976410989013</v>
      </c>
      <c r="E1317" s="12" t="s">
        <v>87</v>
      </c>
    </row>
    <row r="1318" spans="1:5">
      <c r="A1318" s="12">
        <f t="shared" si="11"/>
        <v>43990</v>
      </c>
      <c r="B1318">
        <f>MONTH(DailyFXHistoricals[[#This Row],[Date]])</f>
        <v>6</v>
      </c>
      <c r="C1318">
        <f>YEAR(DailyFXHistoricals[[#This Row],[Date]])</f>
        <v>2020</v>
      </c>
      <c r="D1318" s="29">
        <f>AVERAGEIFS(D$3:D1317,$A$3:$A1317,"&gt;="&amp;Summary!$D$4-90,$E$3:$E1317,"Actual")</f>
        <v>107.29976410989013</v>
      </c>
      <c r="E1318" s="12" t="s">
        <v>87</v>
      </c>
    </row>
    <row r="1319" spans="1:5">
      <c r="A1319" s="12">
        <f t="shared" si="11"/>
        <v>43991</v>
      </c>
      <c r="B1319">
        <f>MONTH(DailyFXHistoricals[[#This Row],[Date]])</f>
        <v>6</v>
      </c>
      <c r="C1319">
        <f>YEAR(DailyFXHistoricals[[#This Row],[Date]])</f>
        <v>2020</v>
      </c>
      <c r="D1319" s="29">
        <f>AVERAGEIFS(D$3:D1318,$A$3:$A1318,"&gt;="&amp;Summary!$D$4-90,$E$3:$E1318,"Actual")</f>
        <v>107.29976410989013</v>
      </c>
      <c r="E1319" s="12" t="s">
        <v>87</v>
      </c>
    </row>
    <row r="1320" spans="1:5">
      <c r="A1320" s="12">
        <f t="shared" si="11"/>
        <v>43992</v>
      </c>
      <c r="B1320">
        <f>MONTH(DailyFXHistoricals[[#This Row],[Date]])</f>
        <v>6</v>
      </c>
      <c r="C1320">
        <f>YEAR(DailyFXHistoricals[[#This Row],[Date]])</f>
        <v>2020</v>
      </c>
      <c r="D1320" s="29">
        <f>AVERAGEIFS(D$3:D1319,$A$3:$A1319,"&gt;="&amp;Summary!$D$4-90,$E$3:$E1319,"Actual")</f>
        <v>107.29976410989013</v>
      </c>
      <c r="E1320" s="12" t="s">
        <v>87</v>
      </c>
    </row>
    <row r="1321" spans="1:5">
      <c r="A1321" s="12">
        <f t="shared" si="11"/>
        <v>43993</v>
      </c>
      <c r="B1321">
        <f>MONTH(DailyFXHistoricals[[#This Row],[Date]])</f>
        <v>6</v>
      </c>
      <c r="C1321">
        <f>YEAR(DailyFXHistoricals[[#This Row],[Date]])</f>
        <v>2020</v>
      </c>
      <c r="D1321" s="29">
        <f>AVERAGEIFS(D$3:D1320,$A$3:$A1320,"&gt;="&amp;Summary!$D$4-90,$E$3:$E1320,"Actual")</f>
        <v>107.29976410989013</v>
      </c>
      <c r="E1321" s="12" t="s">
        <v>87</v>
      </c>
    </row>
    <row r="1322" spans="1:5">
      <c r="A1322" s="12">
        <f t="shared" si="11"/>
        <v>43994</v>
      </c>
      <c r="B1322">
        <f>MONTH(DailyFXHistoricals[[#This Row],[Date]])</f>
        <v>6</v>
      </c>
      <c r="C1322">
        <f>YEAR(DailyFXHistoricals[[#This Row],[Date]])</f>
        <v>2020</v>
      </c>
      <c r="D1322" s="29">
        <f>AVERAGEIFS(D$3:D1321,$A$3:$A1321,"&gt;="&amp;Summary!$D$4-90,$E$3:$E1321,"Actual")</f>
        <v>107.29976410989013</v>
      </c>
      <c r="E1322" s="12" t="s">
        <v>87</v>
      </c>
    </row>
    <row r="1323" spans="1:5">
      <c r="A1323" s="12">
        <f t="shared" si="11"/>
        <v>43995</v>
      </c>
      <c r="B1323">
        <f>MONTH(DailyFXHistoricals[[#This Row],[Date]])</f>
        <v>6</v>
      </c>
      <c r="C1323">
        <f>YEAR(DailyFXHistoricals[[#This Row],[Date]])</f>
        <v>2020</v>
      </c>
      <c r="D1323" s="29">
        <f>AVERAGEIFS(D$3:D1322,$A$3:$A1322,"&gt;="&amp;Summary!$D$4-90,$E$3:$E1322,"Actual")</f>
        <v>107.29976410989013</v>
      </c>
      <c r="E1323" s="12" t="s">
        <v>87</v>
      </c>
    </row>
    <row r="1324" spans="1:5">
      <c r="A1324" s="12">
        <f t="shared" si="11"/>
        <v>43996</v>
      </c>
      <c r="B1324">
        <f>MONTH(DailyFXHistoricals[[#This Row],[Date]])</f>
        <v>6</v>
      </c>
      <c r="C1324">
        <f>YEAR(DailyFXHistoricals[[#This Row],[Date]])</f>
        <v>2020</v>
      </c>
      <c r="D1324" s="29">
        <f>AVERAGEIFS(D$3:D1323,$A$3:$A1323,"&gt;="&amp;Summary!$D$4-90,$E$3:$E1323,"Actual")</f>
        <v>107.29976410989013</v>
      </c>
      <c r="E1324" s="12" t="s">
        <v>87</v>
      </c>
    </row>
    <row r="1325" spans="1:5">
      <c r="A1325" s="12">
        <f t="shared" si="11"/>
        <v>43997</v>
      </c>
      <c r="B1325">
        <f>MONTH(DailyFXHistoricals[[#This Row],[Date]])</f>
        <v>6</v>
      </c>
      <c r="C1325">
        <f>YEAR(DailyFXHistoricals[[#This Row],[Date]])</f>
        <v>2020</v>
      </c>
      <c r="D1325" s="29">
        <f>AVERAGEIFS(D$3:D1324,$A$3:$A1324,"&gt;="&amp;Summary!$D$4-90,$E$3:$E1324,"Actual")</f>
        <v>107.29976410989013</v>
      </c>
      <c r="E1325" s="12" t="s">
        <v>87</v>
      </c>
    </row>
    <row r="1326" spans="1:5">
      <c r="A1326" s="12">
        <f t="shared" si="11"/>
        <v>43998</v>
      </c>
      <c r="B1326">
        <f>MONTH(DailyFXHistoricals[[#This Row],[Date]])</f>
        <v>6</v>
      </c>
      <c r="C1326">
        <f>YEAR(DailyFXHistoricals[[#This Row],[Date]])</f>
        <v>2020</v>
      </c>
      <c r="D1326" s="29">
        <f>AVERAGEIFS(D$3:D1325,$A$3:$A1325,"&gt;="&amp;Summary!$D$4-90,$E$3:$E1325,"Actual")</f>
        <v>107.29976410989013</v>
      </c>
      <c r="E1326" s="12" t="s">
        <v>87</v>
      </c>
    </row>
    <row r="1327" spans="1:5">
      <c r="A1327" s="12">
        <f t="shared" si="11"/>
        <v>43999</v>
      </c>
      <c r="B1327">
        <f>MONTH(DailyFXHistoricals[[#This Row],[Date]])</f>
        <v>6</v>
      </c>
      <c r="C1327">
        <f>YEAR(DailyFXHistoricals[[#This Row],[Date]])</f>
        <v>2020</v>
      </c>
      <c r="D1327" s="29">
        <f>AVERAGEIFS(D$3:D1326,$A$3:$A1326,"&gt;="&amp;Summary!$D$4-90,$E$3:$E1326,"Actual")</f>
        <v>107.29976410989013</v>
      </c>
      <c r="E1327" s="12" t="s">
        <v>87</v>
      </c>
    </row>
    <row r="1328" spans="1:5">
      <c r="A1328" s="12">
        <f t="shared" si="11"/>
        <v>44000</v>
      </c>
      <c r="B1328">
        <f>MONTH(DailyFXHistoricals[[#This Row],[Date]])</f>
        <v>6</v>
      </c>
      <c r="C1328">
        <f>YEAR(DailyFXHistoricals[[#This Row],[Date]])</f>
        <v>2020</v>
      </c>
      <c r="D1328" s="29">
        <f>AVERAGEIFS(D$3:D1327,$A$3:$A1327,"&gt;="&amp;Summary!$D$4-90,$E$3:$E1327,"Actual")</f>
        <v>107.29976410989013</v>
      </c>
      <c r="E1328" s="12" t="s">
        <v>87</v>
      </c>
    </row>
    <row r="1329" spans="1:5">
      <c r="A1329" s="12">
        <f t="shared" si="11"/>
        <v>44001</v>
      </c>
      <c r="B1329">
        <f>MONTH(DailyFXHistoricals[[#This Row],[Date]])</f>
        <v>6</v>
      </c>
      <c r="C1329">
        <f>YEAR(DailyFXHistoricals[[#This Row],[Date]])</f>
        <v>2020</v>
      </c>
      <c r="D1329" s="29">
        <f>AVERAGEIFS(D$3:D1328,$A$3:$A1328,"&gt;="&amp;Summary!$D$4-90,$E$3:$E1328,"Actual")</f>
        <v>107.29976410989013</v>
      </c>
      <c r="E1329" s="12" t="s">
        <v>87</v>
      </c>
    </row>
    <row r="1330" spans="1:5">
      <c r="A1330" s="12">
        <f t="shared" si="11"/>
        <v>44002</v>
      </c>
      <c r="B1330">
        <f>MONTH(DailyFXHistoricals[[#This Row],[Date]])</f>
        <v>6</v>
      </c>
      <c r="C1330">
        <f>YEAR(DailyFXHistoricals[[#This Row],[Date]])</f>
        <v>2020</v>
      </c>
      <c r="D1330" s="29">
        <f>AVERAGEIFS(D$3:D1329,$A$3:$A1329,"&gt;="&amp;Summary!$D$4-90,$E$3:$E1329,"Actual")</f>
        <v>107.29976410989013</v>
      </c>
      <c r="E1330" s="12" t="s">
        <v>87</v>
      </c>
    </row>
    <row r="1331" spans="1:5">
      <c r="A1331" s="12">
        <f t="shared" si="11"/>
        <v>44003</v>
      </c>
      <c r="B1331">
        <f>MONTH(DailyFXHistoricals[[#This Row],[Date]])</f>
        <v>6</v>
      </c>
      <c r="C1331">
        <f>YEAR(DailyFXHistoricals[[#This Row],[Date]])</f>
        <v>2020</v>
      </c>
      <c r="D1331" s="29">
        <f>AVERAGEIFS(D$3:D1330,$A$3:$A1330,"&gt;="&amp;Summary!$D$4-90,$E$3:$E1330,"Actual")</f>
        <v>107.29976410989013</v>
      </c>
      <c r="E1331" s="12" t="s">
        <v>87</v>
      </c>
    </row>
    <row r="1332" spans="1:5">
      <c r="A1332" s="12">
        <f t="shared" si="11"/>
        <v>44004</v>
      </c>
      <c r="B1332">
        <f>MONTH(DailyFXHistoricals[[#This Row],[Date]])</f>
        <v>6</v>
      </c>
      <c r="C1332">
        <f>YEAR(DailyFXHistoricals[[#This Row],[Date]])</f>
        <v>2020</v>
      </c>
      <c r="D1332" s="29">
        <f>AVERAGEIFS(D$3:D1331,$A$3:$A1331,"&gt;="&amp;Summary!$D$4-90,$E$3:$E1331,"Actual")</f>
        <v>107.29976410989013</v>
      </c>
      <c r="E1332" s="12" t="s">
        <v>87</v>
      </c>
    </row>
    <row r="1333" spans="1:5">
      <c r="A1333" s="12">
        <f t="shared" si="11"/>
        <v>44005</v>
      </c>
      <c r="B1333">
        <f>MONTH(DailyFXHistoricals[[#This Row],[Date]])</f>
        <v>6</v>
      </c>
      <c r="C1333">
        <f>YEAR(DailyFXHistoricals[[#This Row],[Date]])</f>
        <v>2020</v>
      </c>
      <c r="D1333" s="29">
        <f>AVERAGEIFS(D$3:D1332,$A$3:$A1332,"&gt;="&amp;Summary!$D$4-90,$E$3:$E1332,"Actual")</f>
        <v>107.29976410989013</v>
      </c>
      <c r="E1333" s="12" t="s">
        <v>87</v>
      </c>
    </row>
    <row r="1334" spans="1:5">
      <c r="A1334" s="12">
        <f t="shared" si="11"/>
        <v>44006</v>
      </c>
      <c r="B1334">
        <f>MONTH(DailyFXHistoricals[[#This Row],[Date]])</f>
        <v>6</v>
      </c>
      <c r="C1334">
        <f>YEAR(DailyFXHistoricals[[#This Row],[Date]])</f>
        <v>2020</v>
      </c>
      <c r="D1334" s="29">
        <f>AVERAGEIFS(D$3:D1333,$A$3:$A1333,"&gt;="&amp;Summary!$D$4-90,$E$3:$E1333,"Actual")</f>
        <v>107.29976410989013</v>
      </c>
      <c r="E1334" s="12" t="s">
        <v>87</v>
      </c>
    </row>
    <row r="1335" spans="1:5">
      <c r="A1335" s="12">
        <f t="shared" si="11"/>
        <v>44007</v>
      </c>
      <c r="B1335">
        <f>MONTH(DailyFXHistoricals[[#This Row],[Date]])</f>
        <v>6</v>
      </c>
      <c r="C1335">
        <f>YEAR(DailyFXHistoricals[[#This Row],[Date]])</f>
        <v>2020</v>
      </c>
      <c r="D1335" s="29">
        <f>AVERAGEIFS(D$3:D1334,$A$3:$A1334,"&gt;="&amp;Summary!$D$4-90,$E$3:$E1334,"Actual")</f>
        <v>107.29976410989013</v>
      </c>
      <c r="E1335" s="12" t="s">
        <v>87</v>
      </c>
    </row>
    <row r="1336" spans="1:5">
      <c r="A1336" s="12">
        <f t="shared" si="11"/>
        <v>44008</v>
      </c>
      <c r="B1336">
        <f>MONTH(DailyFXHistoricals[[#This Row],[Date]])</f>
        <v>6</v>
      </c>
      <c r="C1336">
        <f>YEAR(DailyFXHistoricals[[#This Row],[Date]])</f>
        <v>2020</v>
      </c>
      <c r="D1336" s="29">
        <f>AVERAGEIFS(D$3:D1335,$A$3:$A1335,"&gt;="&amp;Summary!$D$4-90,$E$3:$E1335,"Actual")</f>
        <v>107.29976410989013</v>
      </c>
      <c r="E1336" s="12" t="s">
        <v>87</v>
      </c>
    </row>
    <row r="1337" spans="1:5">
      <c r="A1337" s="12">
        <f t="shared" si="11"/>
        <v>44009</v>
      </c>
      <c r="B1337">
        <f>MONTH(DailyFXHistoricals[[#This Row],[Date]])</f>
        <v>6</v>
      </c>
      <c r="C1337">
        <f>YEAR(DailyFXHistoricals[[#This Row],[Date]])</f>
        <v>2020</v>
      </c>
      <c r="D1337" s="29">
        <f>AVERAGEIFS(D$3:D1336,$A$3:$A1336,"&gt;="&amp;Summary!$D$4-90,$E$3:$E1336,"Actual")</f>
        <v>107.29976410989013</v>
      </c>
      <c r="E1337" s="12" t="s">
        <v>87</v>
      </c>
    </row>
    <row r="1338" spans="1:5">
      <c r="A1338" s="12">
        <f t="shared" si="11"/>
        <v>44010</v>
      </c>
      <c r="B1338">
        <f>MONTH(DailyFXHistoricals[[#This Row],[Date]])</f>
        <v>6</v>
      </c>
      <c r="C1338">
        <f>YEAR(DailyFXHistoricals[[#This Row],[Date]])</f>
        <v>2020</v>
      </c>
      <c r="D1338" s="29">
        <f>AVERAGEIFS(D$3:D1337,$A$3:$A1337,"&gt;="&amp;Summary!$D$4-90,$E$3:$E1337,"Actual")</f>
        <v>107.29976410989013</v>
      </c>
      <c r="E1338" s="12" t="s">
        <v>87</v>
      </c>
    </row>
    <row r="1339" spans="1:5">
      <c r="A1339" s="12">
        <f t="shared" si="11"/>
        <v>44011</v>
      </c>
      <c r="B1339">
        <f>MONTH(DailyFXHistoricals[[#This Row],[Date]])</f>
        <v>6</v>
      </c>
      <c r="C1339">
        <f>YEAR(DailyFXHistoricals[[#This Row],[Date]])</f>
        <v>2020</v>
      </c>
      <c r="D1339" s="29">
        <f>AVERAGEIFS(D$3:D1338,$A$3:$A1338,"&gt;="&amp;Summary!$D$4-90,$E$3:$E1338,"Actual")</f>
        <v>107.29976410989013</v>
      </c>
      <c r="E1339" s="12" t="s">
        <v>87</v>
      </c>
    </row>
    <row r="1340" spans="1:5">
      <c r="A1340" s="12">
        <f t="shared" si="11"/>
        <v>44012</v>
      </c>
      <c r="B1340">
        <f>MONTH(DailyFXHistoricals[[#This Row],[Date]])</f>
        <v>6</v>
      </c>
      <c r="C1340">
        <f>YEAR(DailyFXHistoricals[[#This Row],[Date]])</f>
        <v>2020</v>
      </c>
      <c r="D1340" s="29">
        <f>AVERAGEIFS(D$3:D1339,$A$3:$A1339,"&gt;="&amp;Summary!$D$4-90,$E$3:$E1339,"Actual")</f>
        <v>107.29976410989013</v>
      </c>
      <c r="E1340" s="12" t="s">
        <v>87</v>
      </c>
    </row>
    <row r="1341" spans="1:5">
      <c r="A1341" s="12">
        <f t="shared" si="11"/>
        <v>44013</v>
      </c>
      <c r="B1341">
        <f>MONTH(DailyFXHistoricals[[#This Row],[Date]])</f>
        <v>7</v>
      </c>
      <c r="C1341">
        <f>YEAR(DailyFXHistoricals[[#This Row],[Date]])</f>
        <v>2020</v>
      </c>
      <c r="D1341" s="29">
        <f>AVERAGEIFS(D$3:D1340,$A$3:$A1340,"&gt;="&amp;Summary!$D$4-90,$E$3:$E1340,"Actual")</f>
        <v>107.29976410989013</v>
      </c>
      <c r="E1341" s="12" t="s">
        <v>87</v>
      </c>
    </row>
    <row r="1342" spans="1:5">
      <c r="A1342" s="12">
        <f t="shared" si="11"/>
        <v>44014</v>
      </c>
      <c r="B1342">
        <f>MONTH(DailyFXHistoricals[[#This Row],[Date]])</f>
        <v>7</v>
      </c>
      <c r="C1342">
        <f>YEAR(DailyFXHistoricals[[#This Row],[Date]])</f>
        <v>2020</v>
      </c>
      <c r="D1342" s="29">
        <f>AVERAGEIFS(D$3:D1341,$A$3:$A1341,"&gt;="&amp;Summary!$D$4-90,$E$3:$E1341,"Actual")</f>
        <v>107.29976410989013</v>
      </c>
      <c r="E1342" s="12" t="s">
        <v>87</v>
      </c>
    </row>
    <row r="1343" spans="1:5">
      <c r="A1343" s="12">
        <f t="shared" si="11"/>
        <v>44015</v>
      </c>
      <c r="B1343">
        <f>MONTH(DailyFXHistoricals[[#This Row],[Date]])</f>
        <v>7</v>
      </c>
      <c r="C1343">
        <f>YEAR(DailyFXHistoricals[[#This Row],[Date]])</f>
        <v>2020</v>
      </c>
      <c r="D1343" s="29">
        <f>AVERAGEIFS(D$3:D1342,$A$3:$A1342,"&gt;="&amp;Summary!$D$4-90,$E$3:$E1342,"Actual")</f>
        <v>107.29976410989013</v>
      </c>
      <c r="E1343" s="12" t="s">
        <v>87</v>
      </c>
    </row>
    <row r="1344" spans="1:5">
      <c r="A1344" s="12">
        <f t="shared" si="11"/>
        <v>44016</v>
      </c>
      <c r="B1344">
        <f>MONTH(DailyFXHistoricals[[#This Row],[Date]])</f>
        <v>7</v>
      </c>
      <c r="C1344">
        <f>YEAR(DailyFXHistoricals[[#This Row],[Date]])</f>
        <v>2020</v>
      </c>
      <c r="D1344" s="29">
        <f>AVERAGEIFS(D$3:D1343,$A$3:$A1343,"&gt;="&amp;Summary!$D$4-90,$E$3:$E1343,"Actual")</f>
        <v>107.29976410989013</v>
      </c>
      <c r="E1344" s="12" t="s">
        <v>87</v>
      </c>
    </row>
    <row r="1345" spans="1:5">
      <c r="A1345" s="12">
        <f t="shared" si="11"/>
        <v>44017</v>
      </c>
      <c r="B1345">
        <f>MONTH(DailyFXHistoricals[[#This Row],[Date]])</f>
        <v>7</v>
      </c>
      <c r="C1345">
        <f>YEAR(DailyFXHistoricals[[#This Row],[Date]])</f>
        <v>2020</v>
      </c>
      <c r="D1345" s="29">
        <f>AVERAGEIFS(D$3:D1344,$A$3:$A1344,"&gt;="&amp;Summary!$D$4-90,$E$3:$E1344,"Actual")</f>
        <v>107.29976410989013</v>
      </c>
      <c r="E1345" s="12" t="s">
        <v>87</v>
      </c>
    </row>
    <row r="1346" spans="1:5">
      <c r="A1346" s="12">
        <f t="shared" si="11"/>
        <v>44018</v>
      </c>
      <c r="B1346">
        <f>MONTH(DailyFXHistoricals[[#This Row],[Date]])</f>
        <v>7</v>
      </c>
      <c r="C1346">
        <f>YEAR(DailyFXHistoricals[[#This Row],[Date]])</f>
        <v>2020</v>
      </c>
      <c r="D1346" s="29">
        <f>AVERAGEIFS(D$3:D1345,$A$3:$A1345,"&gt;="&amp;Summary!$D$4-90,$E$3:$E1345,"Actual")</f>
        <v>107.29976410989013</v>
      </c>
      <c r="E1346" s="12" t="s">
        <v>87</v>
      </c>
    </row>
    <row r="1347" spans="1:5">
      <c r="A1347" s="12">
        <f t="shared" si="11"/>
        <v>44019</v>
      </c>
      <c r="B1347">
        <f>MONTH(DailyFXHistoricals[[#This Row],[Date]])</f>
        <v>7</v>
      </c>
      <c r="C1347">
        <f>YEAR(DailyFXHistoricals[[#This Row],[Date]])</f>
        <v>2020</v>
      </c>
      <c r="D1347" s="29">
        <f>AVERAGEIFS(D$3:D1346,$A$3:$A1346,"&gt;="&amp;Summary!$D$4-90,$E$3:$E1346,"Actual")</f>
        <v>107.29976410989013</v>
      </c>
      <c r="E1347" s="12" t="s">
        <v>87</v>
      </c>
    </row>
    <row r="1348" spans="1:5">
      <c r="A1348" s="12">
        <f t="shared" si="11"/>
        <v>44020</v>
      </c>
      <c r="B1348">
        <f>MONTH(DailyFXHistoricals[[#This Row],[Date]])</f>
        <v>7</v>
      </c>
      <c r="C1348">
        <f>YEAR(DailyFXHistoricals[[#This Row],[Date]])</f>
        <v>2020</v>
      </c>
      <c r="D1348" s="29">
        <f>AVERAGEIFS(D$3:D1347,$A$3:$A1347,"&gt;="&amp;Summary!$D$4-90,$E$3:$E1347,"Actual")</f>
        <v>107.29976410989013</v>
      </c>
      <c r="E1348" s="12" t="s">
        <v>87</v>
      </c>
    </row>
    <row r="1349" spans="1:5">
      <c r="A1349" s="12">
        <f t="shared" si="11"/>
        <v>44021</v>
      </c>
      <c r="B1349">
        <f>MONTH(DailyFXHistoricals[[#This Row],[Date]])</f>
        <v>7</v>
      </c>
      <c r="C1349">
        <f>YEAR(DailyFXHistoricals[[#This Row],[Date]])</f>
        <v>2020</v>
      </c>
      <c r="D1349" s="29">
        <f>AVERAGEIFS(D$3:D1348,$A$3:$A1348,"&gt;="&amp;Summary!$D$4-90,$E$3:$E1348,"Actual")</f>
        <v>107.29976410989013</v>
      </c>
      <c r="E1349" s="12" t="s">
        <v>87</v>
      </c>
    </row>
    <row r="1350" spans="1:5">
      <c r="A1350" s="12">
        <f t="shared" si="11"/>
        <v>44022</v>
      </c>
      <c r="B1350">
        <f>MONTH(DailyFXHistoricals[[#This Row],[Date]])</f>
        <v>7</v>
      </c>
      <c r="C1350">
        <f>YEAR(DailyFXHistoricals[[#This Row],[Date]])</f>
        <v>2020</v>
      </c>
      <c r="D1350" s="29">
        <f>AVERAGEIFS(D$3:D1349,$A$3:$A1349,"&gt;="&amp;Summary!$D$4-90,$E$3:$E1349,"Actual")</f>
        <v>107.29976410989013</v>
      </c>
      <c r="E1350" s="12" t="s">
        <v>87</v>
      </c>
    </row>
    <row r="1351" spans="1:5">
      <c r="A1351" s="12">
        <f t="shared" si="11"/>
        <v>44023</v>
      </c>
      <c r="B1351">
        <f>MONTH(DailyFXHistoricals[[#This Row],[Date]])</f>
        <v>7</v>
      </c>
      <c r="C1351">
        <f>YEAR(DailyFXHistoricals[[#This Row],[Date]])</f>
        <v>2020</v>
      </c>
      <c r="D1351" s="29">
        <f>AVERAGEIFS(D$3:D1350,$A$3:$A1350,"&gt;="&amp;Summary!$D$4-90,$E$3:$E1350,"Actual")</f>
        <v>107.29976410989013</v>
      </c>
      <c r="E1351" s="12" t="s">
        <v>87</v>
      </c>
    </row>
    <row r="1352" spans="1:5">
      <c r="A1352" s="12">
        <f t="shared" si="11"/>
        <v>44024</v>
      </c>
      <c r="B1352">
        <f>MONTH(DailyFXHistoricals[[#This Row],[Date]])</f>
        <v>7</v>
      </c>
      <c r="C1352">
        <f>YEAR(DailyFXHistoricals[[#This Row],[Date]])</f>
        <v>2020</v>
      </c>
      <c r="D1352" s="29">
        <f>AVERAGEIFS(D$3:D1351,$A$3:$A1351,"&gt;="&amp;Summary!$D$4-90,$E$3:$E1351,"Actual")</f>
        <v>107.29976410989013</v>
      </c>
      <c r="E1352" s="12" t="s">
        <v>87</v>
      </c>
    </row>
    <row r="1353" spans="1:5">
      <c r="A1353" s="12">
        <f t="shared" si="11"/>
        <v>44025</v>
      </c>
      <c r="B1353">
        <f>MONTH(DailyFXHistoricals[[#This Row],[Date]])</f>
        <v>7</v>
      </c>
      <c r="C1353">
        <f>YEAR(DailyFXHistoricals[[#This Row],[Date]])</f>
        <v>2020</v>
      </c>
      <c r="D1353" s="29">
        <f>AVERAGEIFS(D$3:D1352,$A$3:$A1352,"&gt;="&amp;Summary!$D$4-90,$E$3:$E1352,"Actual")</f>
        <v>107.29976410989013</v>
      </c>
      <c r="E1353" s="12" t="s">
        <v>87</v>
      </c>
    </row>
    <row r="1354" spans="1:5">
      <c r="A1354" s="12">
        <f t="shared" si="11"/>
        <v>44026</v>
      </c>
      <c r="B1354">
        <f>MONTH(DailyFXHistoricals[[#This Row],[Date]])</f>
        <v>7</v>
      </c>
      <c r="C1354">
        <f>YEAR(DailyFXHistoricals[[#This Row],[Date]])</f>
        <v>2020</v>
      </c>
      <c r="D1354" s="29">
        <f>AVERAGEIFS(D$3:D1353,$A$3:$A1353,"&gt;="&amp;Summary!$D$4-90,$E$3:$E1353,"Actual")</f>
        <v>107.29976410989013</v>
      </c>
      <c r="E1354" s="12" t="s">
        <v>87</v>
      </c>
    </row>
    <row r="1355" spans="1:5">
      <c r="A1355" s="12">
        <f t="shared" si="11"/>
        <v>44027</v>
      </c>
      <c r="B1355">
        <f>MONTH(DailyFXHistoricals[[#This Row],[Date]])</f>
        <v>7</v>
      </c>
      <c r="C1355">
        <f>YEAR(DailyFXHistoricals[[#This Row],[Date]])</f>
        <v>2020</v>
      </c>
      <c r="D1355" s="29">
        <f>AVERAGEIFS(D$3:D1354,$A$3:$A1354,"&gt;="&amp;Summary!$D$4-90,$E$3:$E1354,"Actual")</f>
        <v>107.29976410989013</v>
      </c>
      <c r="E1355" s="12" t="s">
        <v>87</v>
      </c>
    </row>
    <row r="1356" spans="1:5">
      <c r="A1356" s="12">
        <f t="shared" si="11"/>
        <v>44028</v>
      </c>
      <c r="B1356">
        <f>MONTH(DailyFXHistoricals[[#This Row],[Date]])</f>
        <v>7</v>
      </c>
      <c r="C1356">
        <f>YEAR(DailyFXHistoricals[[#This Row],[Date]])</f>
        <v>2020</v>
      </c>
      <c r="D1356" s="29">
        <f>AVERAGEIFS(D$3:D1355,$A$3:$A1355,"&gt;="&amp;Summary!$D$4-90,$E$3:$E1355,"Actual")</f>
        <v>107.29976410989013</v>
      </c>
      <c r="E1356" s="12" t="s">
        <v>87</v>
      </c>
    </row>
    <row r="1357" spans="1:5">
      <c r="A1357" s="12">
        <f t="shared" si="11"/>
        <v>44029</v>
      </c>
      <c r="B1357">
        <f>MONTH(DailyFXHistoricals[[#This Row],[Date]])</f>
        <v>7</v>
      </c>
      <c r="C1357">
        <f>YEAR(DailyFXHistoricals[[#This Row],[Date]])</f>
        <v>2020</v>
      </c>
      <c r="D1357" s="29">
        <f>AVERAGEIFS(D$3:D1356,$A$3:$A1356,"&gt;="&amp;Summary!$D$4-90,$E$3:$E1356,"Actual")</f>
        <v>107.29976410989013</v>
      </c>
      <c r="E1357" s="12" t="s">
        <v>87</v>
      </c>
    </row>
    <row r="1358" spans="1:5">
      <c r="A1358" s="12">
        <f t="shared" si="11"/>
        <v>44030</v>
      </c>
      <c r="B1358">
        <f>MONTH(DailyFXHistoricals[[#This Row],[Date]])</f>
        <v>7</v>
      </c>
      <c r="C1358">
        <f>YEAR(DailyFXHistoricals[[#This Row],[Date]])</f>
        <v>2020</v>
      </c>
      <c r="D1358" s="29">
        <f>AVERAGEIFS(D$3:D1357,$A$3:$A1357,"&gt;="&amp;Summary!$D$4-90,$E$3:$E1357,"Actual")</f>
        <v>107.29976410989013</v>
      </c>
      <c r="E1358" s="12" t="s">
        <v>87</v>
      </c>
    </row>
    <row r="1359" spans="1:5">
      <c r="A1359" s="12">
        <f t="shared" si="11"/>
        <v>44031</v>
      </c>
      <c r="B1359">
        <f>MONTH(DailyFXHistoricals[[#This Row],[Date]])</f>
        <v>7</v>
      </c>
      <c r="C1359">
        <f>YEAR(DailyFXHistoricals[[#This Row],[Date]])</f>
        <v>2020</v>
      </c>
      <c r="D1359" s="29">
        <f>AVERAGEIFS(D$3:D1358,$A$3:$A1358,"&gt;="&amp;Summary!$D$4-90,$E$3:$E1358,"Actual")</f>
        <v>107.29976410989013</v>
      </c>
      <c r="E1359" s="12" t="s">
        <v>87</v>
      </c>
    </row>
    <row r="1360" spans="1:5">
      <c r="A1360" s="12">
        <f t="shared" si="11"/>
        <v>44032</v>
      </c>
      <c r="B1360">
        <f>MONTH(DailyFXHistoricals[[#This Row],[Date]])</f>
        <v>7</v>
      </c>
      <c r="C1360">
        <f>YEAR(DailyFXHistoricals[[#This Row],[Date]])</f>
        <v>2020</v>
      </c>
      <c r="D1360" s="29">
        <f>AVERAGEIFS(D$3:D1359,$A$3:$A1359,"&gt;="&amp;Summary!$D$4-90,$E$3:$E1359,"Actual")</f>
        <v>107.29976410989013</v>
      </c>
      <c r="E1360" s="12" t="s">
        <v>87</v>
      </c>
    </row>
    <row r="1361" spans="1:5">
      <c r="A1361" s="12">
        <f t="shared" si="11"/>
        <v>44033</v>
      </c>
      <c r="B1361">
        <f>MONTH(DailyFXHistoricals[[#This Row],[Date]])</f>
        <v>7</v>
      </c>
      <c r="C1361">
        <f>YEAR(DailyFXHistoricals[[#This Row],[Date]])</f>
        <v>2020</v>
      </c>
      <c r="D1361" s="29">
        <f>AVERAGEIFS(D$3:D1360,$A$3:$A1360,"&gt;="&amp;Summary!$D$4-90,$E$3:$E1360,"Actual")</f>
        <v>107.29976410989013</v>
      </c>
      <c r="E1361" s="12" t="s">
        <v>87</v>
      </c>
    </row>
    <row r="1362" spans="1:5">
      <c r="A1362" s="12">
        <f t="shared" si="11"/>
        <v>44034</v>
      </c>
      <c r="B1362">
        <f>MONTH(DailyFXHistoricals[[#This Row],[Date]])</f>
        <v>7</v>
      </c>
      <c r="C1362">
        <f>YEAR(DailyFXHistoricals[[#This Row],[Date]])</f>
        <v>2020</v>
      </c>
      <c r="D1362" s="29">
        <f>AVERAGEIFS(D$3:D1361,$A$3:$A1361,"&gt;="&amp;Summary!$D$4-90,$E$3:$E1361,"Actual")</f>
        <v>107.29976410989013</v>
      </c>
      <c r="E1362" s="12" t="s">
        <v>87</v>
      </c>
    </row>
    <row r="1363" spans="1:5">
      <c r="A1363" s="12">
        <f t="shared" si="11"/>
        <v>44035</v>
      </c>
      <c r="B1363">
        <f>MONTH(DailyFXHistoricals[[#This Row],[Date]])</f>
        <v>7</v>
      </c>
      <c r="C1363">
        <f>YEAR(DailyFXHistoricals[[#This Row],[Date]])</f>
        <v>2020</v>
      </c>
      <c r="D1363" s="29">
        <f>AVERAGEIFS(D$3:D1362,$A$3:$A1362,"&gt;="&amp;Summary!$D$4-90,$E$3:$E1362,"Actual")</f>
        <v>107.29976410989013</v>
      </c>
      <c r="E1363" s="12" t="s">
        <v>87</v>
      </c>
    </row>
    <row r="1364" spans="1:5">
      <c r="A1364" s="12">
        <f t="shared" si="11"/>
        <v>44036</v>
      </c>
      <c r="B1364">
        <f>MONTH(DailyFXHistoricals[[#This Row],[Date]])</f>
        <v>7</v>
      </c>
      <c r="C1364">
        <f>YEAR(DailyFXHistoricals[[#This Row],[Date]])</f>
        <v>2020</v>
      </c>
      <c r="D1364" s="29">
        <f>AVERAGEIFS(D$3:D1363,$A$3:$A1363,"&gt;="&amp;Summary!$D$4-90,$E$3:$E1363,"Actual")</f>
        <v>107.29976410989013</v>
      </c>
      <c r="E1364" s="12" t="s">
        <v>87</v>
      </c>
    </row>
    <row r="1365" spans="1:5">
      <c r="A1365" s="12">
        <f t="shared" si="11"/>
        <v>44037</v>
      </c>
      <c r="B1365">
        <f>MONTH(DailyFXHistoricals[[#This Row],[Date]])</f>
        <v>7</v>
      </c>
      <c r="C1365">
        <f>YEAR(DailyFXHistoricals[[#This Row],[Date]])</f>
        <v>2020</v>
      </c>
      <c r="D1365" s="29">
        <f>AVERAGEIFS(D$3:D1364,$A$3:$A1364,"&gt;="&amp;Summary!$D$4-90,$E$3:$E1364,"Actual")</f>
        <v>107.29976410989013</v>
      </c>
      <c r="E1365" s="12" t="s">
        <v>87</v>
      </c>
    </row>
    <row r="1366" spans="1:5">
      <c r="A1366" s="12">
        <f t="shared" si="11"/>
        <v>44038</v>
      </c>
      <c r="B1366">
        <f>MONTH(DailyFXHistoricals[[#This Row],[Date]])</f>
        <v>7</v>
      </c>
      <c r="C1366">
        <f>YEAR(DailyFXHistoricals[[#This Row],[Date]])</f>
        <v>2020</v>
      </c>
      <c r="D1366" s="29">
        <f>AVERAGEIFS(D$3:D1365,$A$3:$A1365,"&gt;="&amp;Summary!$D$4-90,$E$3:$E1365,"Actual")</f>
        <v>107.29976410989013</v>
      </c>
      <c r="E1366" s="12" t="s">
        <v>87</v>
      </c>
    </row>
    <row r="1367" spans="1:5">
      <c r="A1367" s="12">
        <f t="shared" si="11"/>
        <v>44039</v>
      </c>
      <c r="B1367">
        <f>MONTH(DailyFXHistoricals[[#This Row],[Date]])</f>
        <v>7</v>
      </c>
      <c r="C1367">
        <f>YEAR(DailyFXHistoricals[[#This Row],[Date]])</f>
        <v>2020</v>
      </c>
      <c r="D1367" s="29">
        <f>AVERAGEIFS(D$3:D1366,$A$3:$A1366,"&gt;="&amp;Summary!$D$4-90,$E$3:$E1366,"Actual")</f>
        <v>107.29976410989013</v>
      </c>
      <c r="E1367" s="12" t="s">
        <v>87</v>
      </c>
    </row>
    <row r="1368" spans="1:5">
      <c r="A1368" s="12">
        <f t="shared" si="11"/>
        <v>44040</v>
      </c>
      <c r="B1368">
        <f>MONTH(DailyFXHistoricals[[#This Row],[Date]])</f>
        <v>7</v>
      </c>
      <c r="C1368">
        <f>YEAR(DailyFXHistoricals[[#This Row],[Date]])</f>
        <v>2020</v>
      </c>
      <c r="D1368" s="29">
        <f>AVERAGEIFS(D$3:D1367,$A$3:$A1367,"&gt;="&amp;Summary!$D$4-90,$E$3:$E1367,"Actual")</f>
        <v>107.29976410989013</v>
      </c>
      <c r="E1368" s="12" t="s">
        <v>87</v>
      </c>
    </row>
    <row r="1369" spans="1:5">
      <c r="A1369" s="12">
        <f t="shared" si="11"/>
        <v>44041</v>
      </c>
      <c r="B1369">
        <f>MONTH(DailyFXHistoricals[[#This Row],[Date]])</f>
        <v>7</v>
      </c>
      <c r="C1369">
        <f>YEAR(DailyFXHistoricals[[#This Row],[Date]])</f>
        <v>2020</v>
      </c>
      <c r="D1369" s="29">
        <f>AVERAGEIFS(D$3:D1368,$A$3:$A1368,"&gt;="&amp;Summary!$D$4-90,$E$3:$E1368,"Actual")</f>
        <v>107.29976410989013</v>
      </c>
      <c r="E1369" s="12" t="s">
        <v>87</v>
      </c>
    </row>
    <row r="1370" spans="1:5">
      <c r="A1370" s="12">
        <f t="shared" ref="A1370:A1433" si="12">A1369+1</f>
        <v>44042</v>
      </c>
      <c r="B1370">
        <f>MONTH(DailyFXHistoricals[[#This Row],[Date]])</f>
        <v>7</v>
      </c>
      <c r="C1370">
        <f>YEAR(DailyFXHistoricals[[#This Row],[Date]])</f>
        <v>2020</v>
      </c>
      <c r="D1370" s="29">
        <f>AVERAGEIFS(D$3:D1369,$A$3:$A1369,"&gt;="&amp;Summary!$D$4-90,$E$3:$E1369,"Actual")</f>
        <v>107.29976410989013</v>
      </c>
      <c r="E1370" s="12" t="s">
        <v>87</v>
      </c>
    </row>
    <row r="1371" spans="1:5">
      <c r="A1371" s="12">
        <f t="shared" si="12"/>
        <v>44043</v>
      </c>
      <c r="B1371">
        <f>MONTH(DailyFXHistoricals[[#This Row],[Date]])</f>
        <v>7</v>
      </c>
      <c r="C1371">
        <f>YEAR(DailyFXHistoricals[[#This Row],[Date]])</f>
        <v>2020</v>
      </c>
      <c r="D1371" s="29">
        <f>AVERAGEIFS(D$3:D1370,$A$3:$A1370,"&gt;="&amp;Summary!$D$4-90,$E$3:$E1370,"Actual")</f>
        <v>107.29976410989013</v>
      </c>
      <c r="E1371" s="12" t="s">
        <v>87</v>
      </c>
    </row>
    <row r="1372" spans="1:5">
      <c r="A1372" s="12">
        <f t="shared" si="12"/>
        <v>44044</v>
      </c>
      <c r="B1372">
        <f>MONTH(DailyFXHistoricals[[#This Row],[Date]])</f>
        <v>8</v>
      </c>
      <c r="C1372">
        <f>YEAR(DailyFXHistoricals[[#This Row],[Date]])</f>
        <v>2020</v>
      </c>
      <c r="D1372" s="29">
        <f>AVERAGEIFS(D$3:D1371,$A$3:$A1371,"&gt;="&amp;Summary!$D$4-90,$E$3:$E1371,"Actual")</f>
        <v>107.29976410989013</v>
      </c>
      <c r="E1372" s="12" t="s">
        <v>87</v>
      </c>
    </row>
    <row r="1373" spans="1:5">
      <c r="A1373" s="12">
        <f t="shared" si="12"/>
        <v>44045</v>
      </c>
      <c r="B1373">
        <f>MONTH(DailyFXHistoricals[[#This Row],[Date]])</f>
        <v>8</v>
      </c>
      <c r="C1373">
        <f>YEAR(DailyFXHistoricals[[#This Row],[Date]])</f>
        <v>2020</v>
      </c>
      <c r="D1373" s="29">
        <f>AVERAGEIFS(D$3:D1372,$A$3:$A1372,"&gt;="&amp;Summary!$D$4-90,$E$3:$E1372,"Actual")</f>
        <v>107.29976410989013</v>
      </c>
      <c r="E1373" s="12" t="s">
        <v>87</v>
      </c>
    </row>
    <row r="1374" spans="1:5">
      <c r="A1374" s="12">
        <f t="shared" si="12"/>
        <v>44046</v>
      </c>
      <c r="B1374">
        <f>MONTH(DailyFXHistoricals[[#This Row],[Date]])</f>
        <v>8</v>
      </c>
      <c r="C1374">
        <f>YEAR(DailyFXHistoricals[[#This Row],[Date]])</f>
        <v>2020</v>
      </c>
      <c r="D1374" s="29">
        <f>AVERAGEIFS(D$3:D1373,$A$3:$A1373,"&gt;="&amp;Summary!$D$4-90,$E$3:$E1373,"Actual")</f>
        <v>107.29976410989013</v>
      </c>
      <c r="E1374" s="12" t="s">
        <v>87</v>
      </c>
    </row>
    <row r="1375" spans="1:5">
      <c r="A1375" s="12">
        <f t="shared" si="12"/>
        <v>44047</v>
      </c>
      <c r="B1375">
        <f>MONTH(DailyFXHistoricals[[#This Row],[Date]])</f>
        <v>8</v>
      </c>
      <c r="C1375">
        <f>YEAR(DailyFXHistoricals[[#This Row],[Date]])</f>
        <v>2020</v>
      </c>
      <c r="D1375" s="29">
        <f>AVERAGEIFS(D$3:D1374,$A$3:$A1374,"&gt;="&amp;Summary!$D$4-90,$E$3:$E1374,"Actual")</f>
        <v>107.29976410989013</v>
      </c>
      <c r="E1375" s="12" t="s">
        <v>87</v>
      </c>
    </row>
    <row r="1376" spans="1:5">
      <c r="A1376" s="12">
        <f t="shared" si="12"/>
        <v>44048</v>
      </c>
      <c r="B1376">
        <f>MONTH(DailyFXHistoricals[[#This Row],[Date]])</f>
        <v>8</v>
      </c>
      <c r="C1376">
        <f>YEAR(DailyFXHistoricals[[#This Row],[Date]])</f>
        <v>2020</v>
      </c>
      <c r="D1376" s="29">
        <f>AVERAGEIFS(D$3:D1375,$A$3:$A1375,"&gt;="&amp;Summary!$D$4-90,$E$3:$E1375,"Actual")</f>
        <v>107.29976410989013</v>
      </c>
      <c r="E1376" s="12" t="s">
        <v>87</v>
      </c>
    </row>
    <row r="1377" spans="1:5">
      <c r="A1377" s="12">
        <f t="shared" si="12"/>
        <v>44049</v>
      </c>
      <c r="B1377">
        <f>MONTH(DailyFXHistoricals[[#This Row],[Date]])</f>
        <v>8</v>
      </c>
      <c r="C1377">
        <f>YEAR(DailyFXHistoricals[[#This Row],[Date]])</f>
        <v>2020</v>
      </c>
      <c r="D1377" s="29">
        <f>AVERAGEIFS(D$3:D1376,$A$3:$A1376,"&gt;="&amp;Summary!$D$4-90,$E$3:$E1376,"Actual")</f>
        <v>107.29976410989013</v>
      </c>
      <c r="E1377" s="12" t="s">
        <v>87</v>
      </c>
    </row>
    <row r="1378" spans="1:5">
      <c r="A1378" s="12">
        <f t="shared" si="12"/>
        <v>44050</v>
      </c>
      <c r="B1378">
        <f>MONTH(DailyFXHistoricals[[#This Row],[Date]])</f>
        <v>8</v>
      </c>
      <c r="C1378">
        <f>YEAR(DailyFXHistoricals[[#This Row],[Date]])</f>
        <v>2020</v>
      </c>
      <c r="D1378" s="29">
        <f>AVERAGEIFS(D$3:D1377,$A$3:$A1377,"&gt;="&amp;Summary!$D$4-90,$E$3:$E1377,"Actual")</f>
        <v>107.29976410989013</v>
      </c>
      <c r="E1378" s="12" t="s">
        <v>87</v>
      </c>
    </row>
    <row r="1379" spans="1:5">
      <c r="A1379" s="12">
        <f t="shared" si="12"/>
        <v>44051</v>
      </c>
      <c r="B1379">
        <f>MONTH(DailyFXHistoricals[[#This Row],[Date]])</f>
        <v>8</v>
      </c>
      <c r="C1379">
        <f>YEAR(DailyFXHistoricals[[#This Row],[Date]])</f>
        <v>2020</v>
      </c>
      <c r="D1379" s="29">
        <f>AVERAGEIFS(D$3:D1378,$A$3:$A1378,"&gt;="&amp;Summary!$D$4-90,$E$3:$E1378,"Actual")</f>
        <v>107.29976410989013</v>
      </c>
      <c r="E1379" s="12" t="s">
        <v>87</v>
      </c>
    </row>
    <row r="1380" spans="1:5">
      <c r="A1380" s="12">
        <f t="shared" si="12"/>
        <v>44052</v>
      </c>
      <c r="B1380">
        <f>MONTH(DailyFXHistoricals[[#This Row],[Date]])</f>
        <v>8</v>
      </c>
      <c r="C1380">
        <f>YEAR(DailyFXHistoricals[[#This Row],[Date]])</f>
        <v>2020</v>
      </c>
      <c r="D1380" s="29">
        <f>AVERAGEIFS(D$3:D1379,$A$3:$A1379,"&gt;="&amp;Summary!$D$4-90,$E$3:$E1379,"Actual")</f>
        <v>107.29976410989013</v>
      </c>
      <c r="E1380" s="12" t="s">
        <v>87</v>
      </c>
    </row>
    <row r="1381" spans="1:5">
      <c r="A1381" s="12">
        <f t="shared" si="12"/>
        <v>44053</v>
      </c>
      <c r="B1381">
        <f>MONTH(DailyFXHistoricals[[#This Row],[Date]])</f>
        <v>8</v>
      </c>
      <c r="C1381">
        <f>YEAR(DailyFXHistoricals[[#This Row],[Date]])</f>
        <v>2020</v>
      </c>
      <c r="D1381" s="29">
        <f>AVERAGEIFS(D$3:D1380,$A$3:$A1380,"&gt;="&amp;Summary!$D$4-90,$E$3:$E1380,"Actual")</f>
        <v>107.29976410989013</v>
      </c>
      <c r="E1381" s="12" t="s">
        <v>87</v>
      </c>
    </row>
    <row r="1382" spans="1:5">
      <c r="A1382" s="12">
        <f t="shared" si="12"/>
        <v>44054</v>
      </c>
      <c r="B1382">
        <f>MONTH(DailyFXHistoricals[[#This Row],[Date]])</f>
        <v>8</v>
      </c>
      <c r="C1382">
        <f>YEAR(DailyFXHistoricals[[#This Row],[Date]])</f>
        <v>2020</v>
      </c>
      <c r="D1382" s="29">
        <f>AVERAGEIFS(D$3:D1381,$A$3:$A1381,"&gt;="&amp;Summary!$D$4-90,$E$3:$E1381,"Actual")</f>
        <v>107.29976410989013</v>
      </c>
      <c r="E1382" s="12" t="s">
        <v>87</v>
      </c>
    </row>
    <row r="1383" spans="1:5">
      <c r="A1383" s="12">
        <f t="shared" si="12"/>
        <v>44055</v>
      </c>
      <c r="B1383">
        <f>MONTH(DailyFXHistoricals[[#This Row],[Date]])</f>
        <v>8</v>
      </c>
      <c r="C1383">
        <f>YEAR(DailyFXHistoricals[[#This Row],[Date]])</f>
        <v>2020</v>
      </c>
      <c r="D1383" s="29">
        <f>AVERAGEIFS(D$3:D1382,$A$3:$A1382,"&gt;="&amp;Summary!$D$4-90,$E$3:$E1382,"Actual")</f>
        <v>107.29976410989013</v>
      </c>
      <c r="E1383" s="12" t="s">
        <v>87</v>
      </c>
    </row>
    <row r="1384" spans="1:5">
      <c r="A1384" s="12">
        <f t="shared" si="12"/>
        <v>44056</v>
      </c>
      <c r="B1384">
        <f>MONTH(DailyFXHistoricals[[#This Row],[Date]])</f>
        <v>8</v>
      </c>
      <c r="C1384">
        <f>YEAR(DailyFXHistoricals[[#This Row],[Date]])</f>
        <v>2020</v>
      </c>
      <c r="D1384" s="29">
        <f>AVERAGEIFS(D$3:D1383,$A$3:$A1383,"&gt;="&amp;Summary!$D$4-90,$E$3:$E1383,"Actual")</f>
        <v>107.29976410989013</v>
      </c>
      <c r="E1384" s="12" t="s">
        <v>87</v>
      </c>
    </row>
    <row r="1385" spans="1:5">
      <c r="A1385" s="12">
        <f t="shared" si="12"/>
        <v>44057</v>
      </c>
      <c r="B1385">
        <f>MONTH(DailyFXHistoricals[[#This Row],[Date]])</f>
        <v>8</v>
      </c>
      <c r="C1385">
        <f>YEAR(DailyFXHistoricals[[#This Row],[Date]])</f>
        <v>2020</v>
      </c>
      <c r="D1385" s="29">
        <f>AVERAGEIFS(D$3:D1384,$A$3:$A1384,"&gt;="&amp;Summary!$D$4-90,$E$3:$E1384,"Actual")</f>
        <v>107.29976410989013</v>
      </c>
      <c r="E1385" s="12" t="s">
        <v>87</v>
      </c>
    </row>
    <row r="1386" spans="1:5">
      <c r="A1386" s="12">
        <f t="shared" si="12"/>
        <v>44058</v>
      </c>
      <c r="B1386">
        <f>MONTH(DailyFXHistoricals[[#This Row],[Date]])</f>
        <v>8</v>
      </c>
      <c r="C1386">
        <f>YEAR(DailyFXHistoricals[[#This Row],[Date]])</f>
        <v>2020</v>
      </c>
      <c r="D1386" s="29">
        <f>AVERAGEIFS(D$3:D1385,$A$3:$A1385,"&gt;="&amp;Summary!$D$4-90,$E$3:$E1385,"Actual")</f>
        <v>107.29976410989013</v>
      </c>
      <c r="E1386" s="12" t="s">
        <v>87</v>
      </c>
    </row>
    <row r="1387" spans="1:5">
      <c r="A1387" s="12">
        <f t="shared" si="12"/>
        <v>44059</v>
      </c>
      <c r="B1387">
        <f>MONTH(DailyFXHistoricals[[#This Row],[Date]])</f>
        <v>8</v>
      </c>
      <c r="C1387">
        <f>YEAR(DailyFXHistoricals[[#This Row],[Date]])</f>
        <v>2020</v>
      </c>
      <c r="D1387" s="29">
        <f>AVERAGEIFS(D$3:D1386,$A$3:$A1386,"&gt;="&amp;Summary!$D$4-90,$E$3:$E1386,"Actual")</f>
        <v>107.29976410989013</v>
      </c>
      <c r="E1387" s="12" t="s">
        <v>87</v>
      </c>
    </row>
    <row r="1388" spans="1:5">
      <c r="A1388" s="12">
        <f t="shared" si="12"/>
        <v>44060</v>
      </c>
      <c r="B1388">
        <f>MONTH(DailyFXHistoricals[[#This Row],[Date]])</f>
        <v>8</v>
      </c>
      <c r="C1388">
        <f>YEAR(DailyFXHistoricals[[#This Row],[Date]])</f>
        <v>2020</v>
      </c>
      <c r="D1388" s="29">
        <f>AVERAGEIFS(D$3:D1387,$A$3:$A1387,"&gt;="&amp;Summary!$D$4-90,$E$3:$E1387,"Actual")</f>
        <v>107.29976410989013</v>
      </c>
      <c r="E1388" s="12" t="s">
        <v>87</v>
      </c>
    </row>
    <row r="1389" spans="1:5">
      <c r="A1389" s="12">
        <f t="shared" si="12"/>
        <v>44061</v>
      </c>
      <c r="B1389">
        <f>MONTH(DailyFXHistoricals[[#This Row],[Date]])</f>
        <v>8</v>
      </c>
      <c r="C1389">
        <f>YEAR(DailyFXHistoricals[[#This Row],[Date]])</f>
        <v>2020</v>
      </c>
      <c r="D1389" s="29">
        <f>AVERAGEIFS(D$3:D1388,$A$3:$A1388,"&gt;="&amp;Summary!$D$4-90,$E$3:$E1388,"Actual")</f>
        <v>107.29976410989013</v>
      </c>
      <c r="E1389" s="12" t="s">
        <v>87</v>
      </c>
    </row>
    <row r="1390" spans="1:5">
      <c r="A1390" s="12">
        <f t="shared" si="12"/>
        <v>44062</v>
      </c>
      <c r="B1390">
        <f>MONTH(DailyFXHistoricals[[#This Row],[Date]])</f>
        <v>8</v>
      </c>
      <c r="C1390">
        <f>YEAR(DailyFXHistoricals[[#This Row],[Date]])</f>
        <v>2020</v>
      </c>
      <c r="D1390" s="29">
        <f>AVERAGEIFS(D$3:D1389,$A$3:$A1389,"&gt;="&amp;Summary!$D$4-90,$E$3:$E1389,"Actual")</f>
        <v>107.29976410989013</v>
      </c>
      <c r="E1390" s="12" t="s">
        <v>87</v>
      </c>
    </row>
    <row r="1391" spans="1:5">
      <c r="A1391" s="12">
        <f t="shared" si="12"/>
        <v>44063</v>
      </c>
      <c r="B1391">
        <f>MONTH(DailyFXHistoricals[[#This Row],[Date]])</f>
        <v>8</v>
      </c>
      <c r="C1391">
        <f>YEAR(DailyFXHistoricals[[#This Row],[Date]])</f>
        <v>2020</v>
      </c>
      <c r="D1391" s="29">
        <f>AVERAGEIFS(D$3:D1390,$A$3:$A1390,"&gt;="&amp;Summary!$D$4-90,$E$3:$E1390,"Actual")</f>
        <v>107.29976410989013</v>
      </c>
      <c r="E1391" s="12" t="s">
        <v>87</v>
      </c>
    </row>
    <row r="1392" spans="1:5">
      <c r="A1392" s="12">
        <f t="shared" si="12"/>
        <v>44064</v>
      </c>
      <c r="B1392">
        <f>MONTH(DailyFXHistoricals[[#This Row],[Date]])</f>
        <v>8</v>
      </c>
      <c r="C1392">
        <f>YEAR(DailyFXHistoricals[[#This Row],[Date]])</f>
        <v>2020</v>
      </c>
      <c r="D1392" s="29">
        <f>AVERAGEIFS(D$3:D1391,$A$3:$A1391,"&gt;="&amp;Summary!$D$4-90,$E$3:$E1391,"Actual")</f>
        <v>107.29976410989013</v>
      </c>
      <c r="E1392" s="12" t="s">
        <v>87</v>
      </c>
    </row>
    <row r="1393" spans="1:5">
      <c r="A1393" s="12">
        <f t="shared" si="12"/>
        <v>44065</v>
      </c>
      <c r="B1393">
        <f>MONTH(DailyFXHistoricals[[#This Row],[Date]])</f>
        <v>8</v>
      </c>
      <c r="C1393">
        <f>YEAR(DailyFXHistoricals[[#This Row],[Date]])</f>
        <v>2020</v>
      </c>
      <c r="D1393" s="29">
        <f>AVERAGEIFS(D$3:D1392,$A$3:$A1392,"&gt;="&amp;Summary!$D$4-90,$E$3:$E1392,"Actual")</f>
        <v>107.29976410989013</v>
      </c>
      <c r="E1393" s="12" t="s">
        <v>87</v>
      </c>
    </row>
    <row r="1394" spans="1:5">
      <c r="A1394" s="12">
        <f t="shared" si="12"/>
        <v>44066</v>
      </c>
      <c r="B1394">
        <f>MONTH(DailyFXHistoricals[[#This Row],[Date]])</f>
        <v>8</v>
      </c>
      <c r="C1394">
        <f>YEAR(DailyFXHistoricals[[#This Row],[Date]])</f>
        <v>2020</v>
      </c>
      <c r="D1394" s="29">
        <f>AVERAGEIFS(D$3:D1393,$A$3:$A1393,"&gt;="&amp;Summary!$D$4-90,$E$3:$E1393,"Actual")</f>
        <v>107.29976410989013</v>
      </c>
      <c r="E1394" s="12" t="s">
        <v>87</v>
      </c>
    </row>
    <row r="1395" spans="1:5">
      <c r="A1395" s="12">
        <f t="shared" si="12"/>
        <v>44067</v>
      </c>
      <c r="B1395">
        <f>MONTH(DailyFXHistoricals[[#This Row],[Date]])</f>
        <v>8</v>
      </c>
      <c r="C1395">
        <f>YEAR(DailyFXHistoricals[[#This Row],[Date]])</f>
        <v>2020</v>
      </c>
      <c r="D1395" s="29">
        <f>AVERAGEIFS(D$3:D1394,$A$3:$A1394,"&gt;="&amp;Summary!$D$4-90,$E$3:$E1394,"Actual")</f>
        <v>107.29976410989013</v>
      </c>
      <c r="E1395" s="12" t="s">
        <v>87</v>
      </c>
    </row>
    <row r="1396" spans="1:5">
      <c r="A1396" s="12">
        <f t="shared" si="12"/>
        <v>44068</v>
      </c>
      <c r="B1396">
        <f>MONTH(DailyFXHistoricals[[#This Row],[Date]])</f>
        <v>8</v>
      </c>
      <c r="C1396">
        <f>YEAR(DailyFXHistoricals[[#This Row],[Date]])</f>
        <v>2020</v>
      </c>
      <c r="D1396" s="29">
        <f>AVERAGEIFS(D$3:D1395,$A$3:$A1395,"&gt;="&amp;Summary!$D$4-90,$E$3:$E1395,"Actual")</f>
        <v>107.29976410989013</v>
      </c>
      <c r="E1396" s="12" t="s">
        <v>87</v>
      </c>
    </row>
    <row r="1397" spans="1:5">
      <c r="A1397" s="12">
        <f t="shared" si="12"/>
        <v>44069</v>
      </c>
      <c r="B1397">
        <f>MONTH(DailyFXHistoricals[[#This Row],[Date]])</f>
        <v>8</v>
      </c>
      <c r="C1397">
        <f>YEAR(DailyFXHistoricals[[#This Row],[Date]])</f>
        <v>2020</v>
      </c>
      <c r="D1397" s="29">
        <f>AVERAGEIFS(D$3:D1396,$A$3:$A1396,"&gt;="&amp;Summary!$D$4-90,$E$3:$E1396,"Actual")</f>
        <v>107.29976410989013</v>
      </c>
      <c r="E1397" s="12" t="s">
        <v>87</v>
      </c>
    </row>
    <row r="1398" spans="1:5">
      <c r="A1398" s="12">
        <f t="shared" si="12"/>
        <v>44070</v>
      </c>
      <c r="B1398">
        <f>MONTH(DailyFXHistoricals[[#This Row],[Date]])</f>
        <v>8</v>
      </c>
      <c r="C1398">
        <f>YEAR(DailyFXHistoricals[[#This Row],[Date]])</f>
        <v>2020</v>
      </c>
      <c r="D1398" s="29">
        <f>AVERAGEIFS(D$3:D1397,$A$3:$A1397,"&gt;="&amp;Summary!$D$4-90,$E$3:$E1397,"Actual")</f>
        <v>107.29976410989013</v>
      </c>
      <c r="E1398" s="12" t="s">
        <v>87</v>
      </c>
    </row>
    <row r="1399" spans="1:5">
      <c r="A1399" s="12">
        <f t="shared" si="12"/>
        <v>44071</v>
      </c>
      <c r="B1399">
        <f>MONTH(DailyFXHistoricals[[#This Row],[Date]])</f>
        <v>8</v>
      </c>
      <c r="C1399">
        <f>YEAR(DailyFXHistoricals[[#This Row],[Date]])</f>
        <v>2020</v>
      </c>
      <c r="D1399" s="29">
        <f>AVERAGEIFS(D$3:D1398,$A$3:$A1398,"&gt;="&amp;Summary!$D$4-90,$E$3:$E1398,"Actual")</f>
        <v>107.29976410989013</v>
      </c>
      <c r="E1399" s="12" t="s">
        <v>87</v>
      </c>
    </row>
    <row r="1400" spans="1:5">
      <c r="A1400" s="12">
        <f t="shared" si="12"/>
        <v>44072</v>
      </c>
      <c r="B1400">
        <f>MONTH(DailyFXHistoricals[[#This Row],[Date]])</f>
        <v>8</v>
      </c>
      <c r="C1400">
        <f>YEAR(DailyFXHistoricals[[#This Row],[Date]])</f>
        <v>2020</v>
      </c>
      <c r="D1400" s="29">
        <f>AVERAGEIFS(D$3:D1399,$A$3:$A1399,"&gt;="&amp;Summary!$D$4-90,$E$3:$E1399,"Actual")</f>
        <v>107.29976410989013</v>
      </c>
      <c r="E1400" s="12" t="s">
        <v>87</v>
      </c>
    </row>
    <row r="1401" spans="1:5">
      <c r="A1401" s="12">
        <f t="shared" si="12"/>
        <v>44073</v>
      </c>
      <c r="B1401">
        <f>MONTH(DailyFXHistoricals[[#This Row],[Date]])</f>
        <v>8</v>
      </c>
      <c r="C1401">
        <f>YEAR(DailyFXHistoricals[[#This Row],[Date]])</f>
        <v>2020</v>
      </c>
      <c r="D1401" s="29">
        <f>AVERAGEIFS(D$3:D1400,$A$3:$A1400,"&gt;="&amp;Summary!$D$4-90,$E$3:$E1400,"Actual")</f>
        <v>107.29976410989013</v>
      </c>
      <c r="E1401" s="12" t="s">
        <v>87</v>
      </c>
    </row>
    <row r="1402" spans="1:5">
      <c r="A1402" s="12">
        <f t="shared" si="12"/>
        <v>44074</v>
      </c>
      <c r="B1402">
        <f>MONTH(DailyFXHistoricals[[#This Row],[Date]])</f>
        <v>8</v>
      </c>
      <c r="C1402">
        <f>YEAR(DailyFXHistoricals[[#This Row],[Date]])</f>
        <v>2020</v>
      </c>
      <c r="D1402" s="29">
        <f>AVERAGEIFS(D$3:D1401,$A$3:$A1401,"&gt;="&amp;Summary!$D$4-90,$E$3:$E1401,"Actual")</f>
        <v>107.29976410989013</v>
      </c>
      <c r="E1402" s="12" t="s">
        <v>87</v>
      </c>
    </row>
    <row r="1403" spans="1:5">
      <c r="A1403" s="12">
        <f t="shared" si="12"/>
        <v>44075</v>
      </c>
      <c r="B1403">
        <f>MONTH(DailyFXHistoricals[[#This Row],[Date]])</f>
        <v>9</v>
      </c>
      <c r="C1403">
        <f>YEAR(DailyFXHistoricals[[#This Row],[Date]])</f>
        <v>2020</v>
      </c>
      <c r="D1403" s="29">
        <f>AVERAGEIFS(D$3:D1402,$A$3:$A1402,"&gt;="&amp;Summary!$D$4-90,$E$3:$E1402,"Actual")</f>
        <v>107.29976410989013</v>
      </c>
      <c r="E1403" s="12" t="s">
        <v>87</v>
      </c>
    </row>
    <row r="1404" spans="1:5">
      <c r="A1404" s="12">
        <f t="shared" si="12"/>
        <v>44076</v>
      </c>
      <c r="B1404">
        <f>MONTH(DailyFXHistoricals[[#This Row],[Date]])</f>
        <v>9</v>
      </c>
      <c r="C1404">
        <f>YEAR(DailyFXHistoricals[[#This Row],[Date]])</f>
        <v>2020</v>
      </c>
      <c r="D1404" s="29">
        <f>AVERAGEIFS(D$3:D1403,$A$3:$A1403,"&gt;="&amp;Summary!$D$4-90,$E$3:$E1403,"Actual")</f>
        <v>107.29976410989013</v>
      </c>
      <c r="E1404" s="12" t="s">
        <v>87</v>
      </c>
    </row>
    <row r="1405" spans="1:5">
      <c r="A1405" s="12">
        <f t="shared" si="12"/>
        <v>44077</v>
      </c>
      <c r="B1405">
        <f>MONTH(DailyFXHistoricals[[#This Row],[Date]])</f>
        <v>9</v>
      </c>
      <c r="C1405">
        <f>YEAR(DailyFXHistoricals[[#This Row],[Date]])</f>
        <v>2020</v>
      </c>
      <c r="D1405" s="29">
        <f>AVERAGEIFS(D$3:D1404,$A$3:$A1404,"&gt;="&amp;Summary!$D$4-90,$E$3:$E1404,"Actual")</f>
        <v>107.29976410989013</v>
      </c>
      <c r="E1405" s="12" t="s">
        <v>87</v>
      </c>
    </row>
    <row r="1406" spans="1:5">
      <c r="A1406" s="12">
        <f t="shared" si="12"/>
        <v>44078</v>
      </c>
      <c r="B1406">
        <f>MONTH(DailyFXHistoricals[[#This Row],[Date]])</f>
        <v>9</v>
      </c>
      <c r="C1406">
        <f>YEAR(DailyFXHistoricals[[#This Row],[Date]])</f>
        <v>2020</v>
      </c>
      <c r="D1406" s="29">
        <f>AVERAGEIFS(D$3:D1405,$A$3:$A1405,"&gt;="&amp;Summary!$D$4-90,$E$3:$E1405,"Actual")</f>
        <v>107.29976410989013</v>
      </c>
      <c r="E1406" s="12" t="s">
        <v>87</v>
      </c>
    </row>
    <row r="1407" spans="1:5">
      <c r="A1407" s="12">
        <f t="shared" si="12"/>
        <v>44079</v>
      </c>
      <c r="B1407">
        <f>MONTH(DailyFXHistoricals[[#This Row],[Date]])</f>
        <v>9</v>
      </c>
      <c r="C1407">
        <f>YEAR(DailyFXHistoricals[[#This Row],[Date]])</f>
        <v>2020</v>
      </c>
      <c r="D1407" s="29">
        <f>AVERAGEIFS(D$3:D1406,$A$3:$A1406,"&gt;="&amp;Summary!$D$4-90,$E$3:$E1406,"Actual")</f>
        <v>107.29976410989013</v>
      </c>
      <c r="E1407" s="12" t="s">
        <v>87</v>
      </c>
    </row>
    <row r="1408" spans="1:5">
      <c r="A1408" s="12">
        <f t="shared" si="12"/>
        <v>44080</v>
      </c>
      <c r="B1408">
        <f>MONTH(DailyFXHistoricals[[#This Row],[Date]])</f>
        <v>9</v>
      </c>
      <c r="C1408">
        <f>YEAR(DailyFXHistoricals[[#This Row],[Date]])</f>
        <v>2020</v>
      </c>
      <c r="D1408" s="29">
        <f>AVERAGEIFS(D$3:D1407,$A$3:$A1407,"&gt;="&amp;Summary!$D$4-90,$E$3:$E1407,"Actual")</f>
        <v>107.29976410989013</v>
      </c>
      <c r="E1408" s="12" t="s">
        <v>87</v>
      </c>
    </row>
    <row r="1409" spans="1:5">
      <c r="A1409" s="12">
        <f t="shared" si="12"/>
        <v>44081</v>
      </c>
      <c r="B1409">
        <f>MONTH(DailyFXHistoricals[[#This Row],[Date]])</f>
        <v>9</v>
      </c>
      <c r="C1409">
        <f>YEAR(DailyFXHistoricals[[#This Row],[Date]])</f>
        <v>2020</v>
      </c>
      <c r="D1409" s="29">
        <f>AVERAGEIFS(D$3:D1408,$A$3:$A1408,"&gt;="&amp;Summary!$D$4-90,$E$3:$E1408,"Actual")</f>
        <v>107.29976410989013</v>
      </c>
      <c r="E1409" s="12" t="s">
        <v>87</v>
      </c>
    </row>
    <row r="1410" spans="1:5">
      <c r="A1410" s="12">
        <f t="shared" si="12"/>
        <v>44082</v>
      </c>
      <c r="B1410">
        <f>MONTH(DailyFXHistoricals[[#This Row],[Date]])</f>
        <v>9</v>
      </c>
      <c r="C1410">
        <f>YEAR(DailyFXHistoricals[[#This Row],[Date]])</f>
        <v>2020</v>
      </c>
      <c r="D1410" s="29">
        <f>AVERAGEIFS(D$3:D1409,$A$3:$A1409,"&gt;="&amp;Summary!$D$4-90,$E$3:$E1409,"Actual")</f>
        <v>107.29976410989013</v>
      </c>
      <c r="E1410" s="12" t="s">
        <v>87</v>
      </c>
    </row>
    <row r="1411" spans="1:5">
      <c r="A1411" s="12">
        <f t="shared" si="12"/>
        <v>44083</v>
      </c>
      <c r="B1411">
        <f>MONTH(DailyFXHistoricals[[#This Row],[Date]])</f>
        <v>9</v>
      </c>
      <c r="C1411">
        <f>YEAR(DailyFXHistoricals[[#This Row],[Date]])</f>
        <v>2020</v>
      </c>
      <c r="D1411" s="29">
        <f>AVERAGEIFS(D$3:D1410,$A$3:$A1410,"&gt;="&amp;Summary!$D$4-90,$E$3:$E1410,"Actual")</f>
        <v>107.29976410989013</v>
      </c>
      <c r="E1411" s="12" t="s">
        <v>87</v>
      </c>
    </row>
    <row r="1412" spans="1:5">
      <c r="A1412" s="12">
        <f t="shared" si="12"/>
        <v>44084</v>
      </c>
      <c r="B1412">
        <f>MONTH(DailyFXHistoricals[[#This Row],[Date]])</f>
        <v>9</v>
      </c>
      <c r="C1412">
        <f>YEAR(DailyFXHistoricals[[#This Row],[Date]])</f>
        <v>2020</v>
      </c>
      <c r="D1412" s="29">
        <f>AVERAGEIFS(D$3:D1411,$A$3:$A1411,"&gt;="&amp;Summary!$D$4-90,$E$3:$E1411,"Actual")</f>
        <v>107.29976410989013</v>
      </c>
      <c r="E1412" s="12" t="s">
        <v>87</v>
      </c>
    </row>
    <row r="1413" spans="1:5">
      <c r="A1413" s="12">
        <f t="shared" si="12"/>
        <v>44085</v>
      </c>
      <c r="B1413">
        <f>MONTH(DailyFXHistoricals[[#This Row],[Date]])</f>
        <v>9</v>
      </c>
      <c r="C1413">
        <f>YEAR(DailyFXHistoricals[[#This Row],[Date]])</f>
        <v>2020</v>
      </c>
      <c r="D1413" s="29">
        <f>AVERAGEIFS(D$3:D1412,$A$3:$A1412,"&gt;="&amp;Summary!$D$4-90,$E$3:$E1412,"Actual")</f>
        <v>107.29976410989013</v>
      </c>
      <c r="E1413" s="12" t="s">
        <v>87</v>
      </c>
    </row>
    <row r="1414" spans="1:5">
      <c r="A1414" s="12">
        <f t="shared" si="12"/>
        <v>44086</v>
      </c>
      <c r="B1414">
        <f>MONTH(DailyFXHistoricals[[#This Row],[Date]])</f>
        <v>9</v>
      </c>
      <c r="C1414">
        <f>YEAR(DailyFXHistoricals[[#This Row],[Date]])</f>
        <v>2020</v>
      </c>
      <c r="D1414" s="29">
        <f>AVERAGEIFS(D$3:D1413,$A$3:$A1413,"&gt;="&amp;Summary!$D$4-90,$E$3:$E1413,"Actual")</f>
        <v>107.29976410989013</v>
      </c>
      <c r="E1414" s="12" t="s">
        <v>87</v>
      </c>
    </row>
    <row r="1415" spans="1:5">
      <c r="A1415" s="12">
        <f t="shared" si="12"/>
        <v>44087</v>
      </c>
      <c r="B1415">
        <f>MONTH(DailyFXHistoricals[[#This Row],[Date]])</f>
        <v>9</v>
      </c>
      <c r="C1415">
        <f>YEAR(DailyFXHistoricals[[#This Row],[Date]])</f>
        <v>2020</v>
      </c>
      <c r="D1415" s="29">
        <f>AVERAGEIFS(D$3:D1414,$A$3:$A1414,"&gt;="&amp;Summary!$D$4-90,$E$3:$E1414,"Actual")</f>
        <v>107.29976410989013</v>
      </c>
      <c r="E1415" s="12" t="s">
        <v>87</v>
      </c>
    </row>
    <row r="1416" spans="1:5">
      <c r="A1416" s="12">
        <f t="shared" si="12"/>
        <v>44088</v>
      </c>
      <c r="B1416">
        <f>MONTH(DailyFXHistoricals[[#This Row],[Date]])</f>
        <v>9</v>
      </c>
      <c r="C1416">
        <f>YEAR(DailyFXHistoricals[[#This Row],[Date]])</f>
        <v>2020</v>
      </c>
      <c r="D1416" s="29">
        <f>AVERAGEIFS(D$3:D1415,$A$3:$A1415,"&gt;="&amp;Summary!$D$4-90,$E$3:$E1415,"Actual")</f>
        <v>107.29976410989013</v>
      </c>
      <c r="E1416" s="12" t="s">
        <v>87</v>
      </c>
    </row>
    <row r="1417" spans="1:5">
      <c r="A1417" s="12">
        <f t="shared" si="12"/>
        <v>44089</v>
      </c>
      <c r="B1417">
        <f>MONTH(DailyFXHistoricals[[#This Row],[Date]])</f>
        <v>9</v>
      </c>
      <c r="C1417">
        <f>YEAR(DailyFXHistoricals[[#This Row],[Date]])</f>
        <v>2020</v>
      </c>
      <c r="D1417" s="29">
        <f>AVERAGEIFS(D$3:D1416,$A$3:$A1416,"&gt;="&amp;Summary!$D$4-90,$E$3:$E1416,"Actual")</f>
        <v>107.29976410989013</v>
      </c>
      <c r="E1417" s="12" t="s">
        <v>87</v>
      </c>
    </row>
    <row r="1418" spans="1:5">
      <c r="A1418" s="12">
        <f t="shared" si="12"/>
        <v>44090</v>
      </c>
      <c r="B1418">
        <f>MONTH(DailyFXHistoricals[[#This Row],[Date]])</f>
        <v>9</v>
      </c>
      <c r="C1418">
        <f>YEAR(DailyFXHistoricals[[#This Row],[Date]])</f>
        <v>2020</v>
      </c>
      <c r="D1418" s="29">
        <f>AVERAGEIFS(D$3:D1417,$A$3:$A1417,"&gt;="&amp;Summary!$D$4-90,$E$3:$E1417,"Actual")</f>
        <v>107.29976410989013</v>
      </c>
      <c r="E1418" s="12" t="s">
        <v>87</v>
      </c>
    </row>
    <row r="1419" spans="1:5">
      <c r="A1419" s="12">
        <f t="shared" si="12"/>
        <v>44091</v>
      </c>
      <c r="B1419">
        <f>MONTH(DailyFXHistoricals[[#This Row],[Date]])</f>
        <v>9</v>
      </c>
      <c r="C1419">
        <f>YEAR(DailyFXHistoricals[[#This Row],[Date]])</f>
        <v>2020</v>
      </c>
      <c r="D1419" s="29">
        <f>AVERAGEIFS(D$3:D1418,$A$3:$A1418,"&gt;="&amp;Summary!$D$4-90,$E$3:$E1418,"Actual")</f>
        <v>107.29976410989013</v>
      </c>
      <c r="E1419" s="12" t="s">
        <v>87</v>
      </c>
    </row>
    <row r="1420" spans="1:5">
      <c r="A1420" s="12">
        <f t="shared" si="12"/>
        <v>44092</v>
      </c>
      <c r="B1420">
        <f>MONTH(DailyFXHistoricals[[#This Row],[Date]])</f>
        <v>9</v>
      </c>
      <c r="C1420">
        <f>YEAR(DailyFXHistoricals[[#This Row],[Date]])</f>
        <v>2020</v>
      </c>
      <c r="D1420" s="29">
        <f>AVERAGEIFS(D$3:D1419,$A$3:$A1419,"&gt;="&amp;Summary!$D$4-90,$E$3:$E1419,"Actual")</f>
        <v>107.29976410989013</v>
      </c>
      <c r="E1420" s="12" t="s">
        <v>87</v>
      </c>
    </row>
    <row r="1421" spans="1:5">
      <c r="A1421" s="12">
        <f t="shared" si="12"/>
        <v>44093</v>
      </c>
      <c r="B1421">
        <f>MONTH(DailyFXHistoricals[[#This Row],[Date]])</f>
        <v>9</v>
      </c>
      <c r="C1421">
        <f>YEAR(DailyFXHistoricals[[#This Row],[Date]])</f>
        <v>2020</v>
      </c>
      <c r="D1421" s="29">
        <f>AVERAGEIFS(D$3:D1420,$A$3:$A1420,"&gt;="&amp;Summary!$D$4-90,$E$3:$E1420,"Actual")</f>
        <v>107.29976410989013</v>
      </c>
      <c r="E1421" s="12" t="s">
        <v>87</v>
      </c>
    </row>
    <row r="1422" spans="1:5">
      <c r="A1422" s="12">
        <f t="shared" si="12"/>
        <v>44094</v>
      </c>
      <c r="B1422">
        <f>MONTH(DailyFXHistoricals[[#This Row],[Date]])</f>
        <v>9</v>
      </c>
      <c r="C1422">
        <f>YEAR(DailyFXHistoricals[[#This Row],[Date]])</f>
        <v>2020</v>
      </c>
      <c r="D1422" s="29">
        <f>AVERAGEIFS(D$3:D1421,$A$3:$A1421,"&gt;="&amp;Summary!$D$4-90,$E$3:$E1421,"Actual")</f>
        <v>107.29976410989013</v>
      </c>
      <c r="E1422" s="12" t="s">
        <v>87</v>
      </c>
    </row>
    <row r="1423" spans="1:5">
      <c r="A1423" s="12">
        <f t="shared" si="12"/>
        <v>44095</v>
      </c>
      <c r="B1423">
        <f>MONTH(DailyFXHistoricals[[#This Row],[Date]])</f>
        <v>9</v>
      </c>
      <c r="C1423">
        <f>YEAR(DailyFXHistoricals[[#This Row],[Date]])</f>
        <v>2020</v>
      </c>
      <c r="D1423" s="29">
        <f>AVERAGEIFS(D$3:D1875,$A$3:$A1875,"&gt;="&amp;Summary!$D$4-90,$E$3:$E1875,"Actual")</f>
        <v>107.29976410989013</v>
      </c>
      <c r="E1423" s="12" t="s">
        <v>87</v>
      </c>
    </row>
    <row r="1424" spans="1:5">
      <c r="A1424" s="12">
        <f t="shared" si="12"/>
        <v>44096</v>
      </c>
      <c r="B1424">
        <f>MONTH(DailyFXHistoricals[[#This Row],[Date]])</f>
        <v>9</v>
      </c>
      <c r="C1424">
        <f>YEAR(DailyFXHistoricals[[#This Row],[Date]])</f>
        <v>2020</v>
      </c>
      <c r="D1424" s="29">
        <f>AVERAGEIFS(D$3:D1423,$A$3:$A1423,"&gt;="&amp;Summary!$D$4-90,$E$3:$E1423,"Actual")</f>
        <v>107.29976410989013</v>
      </c>
      <c r="E1424" s="12" t="s">
        <v>87</v>
      </c>
    </row>
    <row r="1425" spans="1:5">
      <c r="A1425" s="12">
        <f t="shared" si="12"/>
        <v>44097</v>
      </c>
      <c r="B1425">
        <f>MONTH(DailyFXHistoricals[[#This Row],[Date]])</f>
        <v>9</v>
      </c>
      <c r="C1425">
        <f>YEAR(DailyFXHistoricals[[#This Row],[Date]])</f>
        <v>2020</v>
      </c>
      <c r="D1425" s="29">
        <f>AVERAGEIFS(D$3:D1424,$A$3:$A1424,"&gt;="&amp;Summary!$D$4-90,$E$3:$E1424,"Actual")</f>
        <v>107.29976410989013</v>
      </c>
      <c r="E1425" s="12" t="s">
        <v>87</v>
      </c>
    </row>
    <row r="1426" spans="1:5">
      <c r="A1426" s="12">
        <f t="shared" si="12"/>
        <v>44098</v>
      </c>
      <c r="B1426">
        <f>MONTH(DailyFXHistoricals[[#This Row],[Date]])</f>
        <v>9</v>
      </c>
      <c r="C1426">
        <f>YEAR(DailyFXHistoricals[[#This Row],[Date]])</f>
        <v>2020</v>
      </c>
      <c r="D1426" s="29">
        <f>AVERAGEIFS(D$3:D1425,$A$3:$A1425,"&gt;="&amp;Summary!$D$4-90,$E$3:$E1425,"Actual")</f>
        <v>107.29976410989013</v>
      </c>
      <c r="E1426" s="12" t="s">
        <v>87</v>
      </c>
    </row>
    <row r="1427" spans="1:5">
      <c r="A1427" s="12">
        <f t="shared" si="12"/>
        <v>44099</v>
      </c>
      <c r="B1427">
        <f>MONTH(DailyFXHistoricals[[#This Row],[Date]])</f>
        <v>9</v>
      </c>
      <c r="C1427">
        <f>YEAR(DailyFXHistoricals[[#This Row],[Date]])</f>
        <v>2020</v>
      </c>
      <c r="D1427" s="29">
        <f>AVERAGEIFS(D$3:D1426,$A$3:$A1426,"&gt;="&amp;Summary!$D$4-90,$E$3:$E1426,"Actual")</f>
        <v>107.29976410989013</v>
      </c>
      <c r="E1427" s="12" t="s">
        <v>87</v>
      </c>
    </row>
    <row r="1428" spans="1:5">
      <c r="A1428" s="12">
        <f t="shared" si="12"/>
        <v>44100</v>
      </c>
      <c r="B1428">
        <f>MONTH(DailyFXHistoricals[[#This Row],[Date]])</f>
        <v>9</v>
      </c>
      <c r="C1428">
        <f>YEAR(DailyFXHistoricals[[#This Row],[Date]])</f>
        <v>2020</v>
      </c>
      <c r="D1428" s="29">
        <f>AVERAGEIFS(D$3:D1427,$A$3:$A1427,"&gt;="&amp;Summary!$D$4-90,$E$3:$E1427,"Actual")</f>
        <v>107.29976410989013</v>
      </c>
      <c r="E1428" s="12" t="s">
        <v>87</v>
      </c>
    </row>
    <row r="1429" spans="1:5">
      <c r="A1429" s="12">
        <f t="shared" si="12"/>
        <v>44101</v>
      </c>
      <c r="B1429">
        <f>MONTH(DailyFXHistoricals[[#This Row],[Date]])</f>
        <v>9</v>
      </c>
      <c r="C1429">
        <f>YEAR(DailyFXHistoricals[[#This Row],[Date]])</f>
        <v>2020</v>
      </c>
      <c r="D1429" s="29">
        <f>AVERAGEIFS(D$3:D1428,$A$3:$A1428,"&gt;="&amp;Summary!$D$4-90,$E$3:$E1428,"Actual")</f>
        <v>107.29976410989013</v>
      </c>
      <c r="E1429" s="12" t="s">
        <v>87</v>
      </c>
    </row>
    <row r="1430" spans="1:5">
      <c r="A1430" s="12">
        <f t="shared" si="12"/>
        <v>44102</v>
      </c>
      <c r="B1430">
        <f>MONTH(DailyFXHistoricals[[#This Row],[Date]])</f>
        <v>9</v>
      </c>
      <c r="C1430">
        <f>YEAR(DailyFXHistoricals[[#This Row],[Date]])</f>
        <v>2020</v>
      </c>
      <c r="D1430" s="29">
        <f>AVERAGEIFS(D$3:D1429,$A$3:$A1429,"&gt;="&amp;Summary!$D$4-90,$E$3:$E1429,"Actual")</f>
        <v>107.29976410989013</v>
      </c>
      <c r="E1430" s="12" t="s">
        <v>87</v>
      </c>
    </row>
    <row r="1431" spans="1:5">
      <c r="A1431" s="12">
        <f t="shared" si="12"/>
        <v>44103</v>
      </c>
      <c r="B1431">
        <f>MONTH(DailyFXHistoricals[[#This Row],[Date]])</f>
        <v>9</v>
      </c>
      <c r="C1431">
        <f>YEAR(DailyFXHistoricals[[#This Row],[Date]])</f>
        <v>2020</v>
      </c>
      <c r="D1431" s="29">
        <f>AVERAGEIFS(D$3:D1430,$A$3:$A1430,"&gt;="&amp;Summary!$D$4-90,$E$3:$E1430,"Actual")</f>
        <v>107.29976410989013</v>
      </c>
      <c r="E1431" s="12" t="s">
        <v>87</v>
      </c>
    </row>
    <row r="1432" spans="1:5">
      <c r="A1432" s="12">
        <f t="shared" si="12"/>
        <v>44104</v>
      </c>
      <c r="B1432">
        <f>MONTH(DailyFXHistoricals[[#This Row],[Date]])</f>
        <v>9</v>
      </c>
      <c r="C1432">
        <f>YEAR(DailyFXHistoricals[[#This Row],[Date]])</f>
        <v>2020</v>
      </c>
      <c r="D1432" s="29">
        <f>AVERAGEIFS(D$3:D1431,$A$3:$A1431,"&gt;="&amp;Summary!$D$4-90,$E$3:$E1431,"Actual")</f>
        <v>107.29976410989013</v>
      </c>
      <c r="E1432" s="12" t="s">
        <v>87</v>
      </c>
    </row>
    <row r="1433" spans="1:5">
      <c r="A1433" s="12">
        <f t="shared" si="12"/>
        <v>44105</v>
      </c>
      <c r="B1433">
        <f>MONTH(DailyFXHistoricals[[#This Row],[Date]])</f>
        <v>10</v>
      </c>
      <c r="C1433">
        <f>YEAR(DailyFXHistoricals[[#This Row],[Date]])</f>
        <v>2020</v>
      </c>
      <c r="D1433" s="29">
        <f>AVERAGEIFS(D$3:D1432,$A$3:$A1432,"&gt;="&amp;Summary!$D$4-90,$E$3:$E1432,"Actual")</f>
        <v>107.29976410989013</v>
      </c>
      <c r="E1433" s="12" t="s">
        <v>87</v>
      </c>
    </row>
    <row r="1434" spans="1:5">
      <c r="A1434" s="12">
        <f t="shared" ref="A1434:A1497" si="13">A1433+1</f>
        <v>44106</v>
      </c>
      <c r="B1434">
        <f>MONTH(DailyFXHistoricals[[#This Row],[Date]])</f>
        <v>10</v>
      </c>
      <c r="C1434">
        <f>YEAR(DailyFXHistoricals[[#This Row],[Date]])</f>
        <v>2020</v>
      </c>
      <c r="D1434" s="29">
        <f>AVERAGEIFS(D$3:D1433,$A$3:$A1433,"&gt;="&amp;Summary!$D$4-90,$E$3:$E1433,"Actual")</f>
        <v>107.29976410989013</v>
      </c>
      <c r="E1434" s="12" t="s">
        <v>87</v>
      </c>
    </row>
    <row r="1435" spans="1:5">
      <c r="A1435" s="12">
        <f t="shared" si="13"/>
        <v>44107</v>
      </c>
      <c r="B1435">
        <f>MONTH(DailyFXHistoricals[[#This Row],[Date]])</f>
        <v>10</v>
      </c>
      <c r="C1435">
        <f>YEAR(DailyFXHistoricals[[#This Row],[Date]])</f>
        <v>2020</v>
      </c>
      <c r="D1435" s="29">
        <f>AVERAGEIFS(D$3:D1434,$A$3:$A1434,"&gt;="&amp;Summary!$D$4-90,$E$3:$E1434,"Actual")</f>
        <v>107.29976410989013</v>
      </c>
      <c r="E1435" s="12" t="s">
        <v>87</v>
      </c>
    </row>
    <row r="1436" spans="1:5">
      <c r="A1436" s="12">
        <f t="shared" si="13"/>
        <v>44108</v>
      </c>
      <c r="B1436">
        <f>MONTH(DailyFXHistoricals[[#This Row],[Date]])</f>
        <v>10</v>
      </c>
      <c r="C1436">
        <f>YEAR(DailyFXHistoricals[[#This Row],[Date]])</f>
        <v>2020</v>
      </c>
      <c r="D1436" s="29">
        <f>AVERAGEIFS(D$3:D1435,$A$3:$A1435,"&gt;="&amp;Summary!$D$4-90,$E$3:$E1435,"Actual")</f>
        <v>107.29976410989013</v>
      </c>
      <c r="E1436" s="12" t="s">
        <v>87</v>
      </c>
    </row>
    <row r="1437" spans="1:5">
      <c r="A1437" s="12">
        <f t="shared" si="13"/>
        <v>44109</v>
      </c>
      <c r="B1437">
        <f>MONTH(DailyFXHistoricals[[#This Row],[Date]])</f>
        <v>10</v>
      </c>
      <c r="C1437">
        <f>YEAR(DailyFXHistoricals[[#This Row],[Date]])</f>
        <v>2020</v>
      </c>
      <c r="D1437" s="29">
        <f>AVERAGEIFS(D$3:D1436,$A$3:$A1436,"&gt;="&amp;Summary!$D$4-90,$E$3:$E1436,"Actual")</f>
        <v>107.29976410989013</v>
      </c>
      <c r="E1437" s="12" t="s">
        <v>87</v>
      </c>
    </row>
    <row r="1438" spans="1:5">
      <c r="A1438" s="12">
        <f t="shared" si="13"/>
        <v>44110</v>
      </c>
      <c r="B1438">
        <f>MONTH(DailyFXHistoricals[[#This Row],[Date]])</f>
        <v>10</v>
      </c>
      <c r="C1438">
        <f>YEAR(DailyFXHistoricals[[#This Row],[Date]])</f>
        <v>2020</v>
      </c>
      <c r="D1438" s="29">
        <f>AVERAGEIFS(D$3:D1437,$A$3:$A1437,"&gt;="&amp;Summary!$D$4-90,$E$3:$E1437,"Actual")</f>
        <v>107.29976410989013</v>
      </c>
      <c r="E1438" s="12" t="s">
        <v>87</v>
      </c>
    </row>
    <row r="1439" spans="1:5">
      <c r="A1439" s="12">
        <f t="shared" si="13"/>
        <v>44111</v>
      </c>
      <c r="B1439">
        <f>MONTH(DailyFXHistoricals[[#This Row],[Date]])</f>
        <v>10</v>
      </c>
      <c r="C1439">
        <f>YEAR(DailyFXHistoricals[[#This Row],[Date]])</f>
        <v>2020</v>
      </c>
      <c r="D1439" s="29">
        <f>AVERAGEIFS(D$3:D1438,$A$3:$A1438,"&gt;="&amp;Summary!$D$4-90,$E$3:$E1438,"Actual")</f>
        <v>107.29976410989013</v>
      </c>
      <c r="E1439" s="12" t="s">
        <v>87</v>
      </c>
    </row>
    <row r="1440" spans="1:5">
      <c r="A1440" s="12">
        <f t="shared" si="13"/>
        <v>44112</v>
      </c>
      <c r="B1440">
        <f>MONTH(DailyFXHistoricals[[#This Row],[Date]])</f>
        <v>10</v>
      </c>
      <c r="C1440">
        <f>YEAR(DailyFXHistoricals[[#This Row],[Date]])</f>
        <v>2020</v>
      </c>
      <c r="D1440" s="29">
        <f>AVERAGEIFS(D$3:D1439,$A$3:$A1439,"&gt;="&amp;Summary!$D$4-90,$E$3:$E1439,"Actual")</f>
        <v>107.29976410989013</v>
      </c>
      <c r="E1440" s="12" t="s">
        <v>87</v>
      </c>
    </row>
    <row r="1441" spans="1:5">
      <c r="A1441" s="12">
        <f t="shared" si="13"/>
        <v>44113</v>
      </c>
      <c r="B1441">
        <f>MONTH(DailyFXHistoricals[[#This Row],[Date]])</f>
        <v>10</v>
      </c>
      <c r="C1441">
        <f>YEAR(DailyFXHistoricals[[#This Row],[Date]])</f>
        <v>2020</v>
      </c>
      <c r="D1441" s="29">
        <f>AVERAGEIFS(D$3:D1440,$A$3:$A1440,"&gt;="&amp;Summary!$D$4-90,$E$3:$E1440,"Actual")</f>
        <v>107.29976410989013</v>
      </c>
      <c r="E1441" s="12" t="s">
        <v>87</v>
      </c>
    </row>
    <row r="1442" spans="1:5">
      <c r="A1442" s="12">
        <f t="shared" si="13"/>
        <v>44114</v>
      </c>
      <c r="B1442">
        <f>MONTH(DailyFXHistoricals[[#This Row],[Date]])</f>
        <v>10</v>
      </c>
      <c r="C1442">
        <f>YEAR(DailyFXHistoricals[[#This Row],[Date]])</f>
        <v>2020</v>
      </c>
      <c r="D1442" s="29">
        <f>AVERAGEIFS(D$3:D1441,$A$3:$A1441,"&gt;="&amp;Summary!$D$4-90,$E$3:$E1441,"Actual")</f>
        <v>107.29976410989013</v>
      </c>
      <c r="E1442" s="12" t="s">
        <v>87</v>
      </c>
    </row>
    <row r="1443" spans="1:5">
      <c r="A1443" s="12">
        <f t="shared" si="13"/>
        <v>44115</v>
      </c>
      <c r="B1443">
        <f>MONTH(DailyFXHistoricals[[#This Row],[Date]])</f>
        <v>10</v>
      </c>
      <c r="C1443">
        <f>YEAR(DailyFXHistoricals[[#This Row],[Date]])</f>
        <v>2020</v>
      </c>
      <c r="D1443" s="29">
        <f>AVERAGEIFS(D$3:D1442,$A$3:$A1442,"&gt;="&amp;Summary!$D$4-90,$E$3:$E1442,"Actual")</f>
        <v>107.29976410989013</v>
      </c>
      <c r="E1443" s="12" t="s">
        <v>87</v>
      </c>
    </row>
    <row r="1444" spans="1:5">
      <c r="A1444" s="12">
        <f t="shared" si="13"/>
        <v>44116</v>
      </c>
      <c r="B1444">
        <f>MONTH(DailyFXHistoricals[[#This Row],[Date]])</f>
        <v>10</v>
      </c>
      <c r="C1444">
        <f>YEAR(DailyFXHistoricals[[#This Row],[Date]])</f>
        <v>2020</v>
      </c>
      <c r="D1444" s="29">
        <f>AVERAGEIFS(D$3:D1443,$A$3:$A1443,"&gt;="&amp;Summary!$D$4-90,$E$3:$E1443,"Actual")</f>
        <v>107.29976410989013</v>
      </c>
      <c r="E1444" s="12" t="s">
        <v>87</v>
      </c>
    </row>
    <row r="1445" spans="1:5">
      <c r="A1445" s="12">
        <f t="shared" si="13"/>
        <v>44117</v>
      </c>
      <c r="B1445">
        <f>MONTH(DailyFXHistoricals[[#This Row],[Date]])</f>
        <v>10</v>
      </c>
      <c r="C1445">
        <f>YEAR(DailyFXHistoricals[[#This Row],[Date]])</f>
        <v>2020</v>
      </c>
      <c r="D1445" s="29">
        <f>AVERAGEIFS(D$3:D1444,$A$3:$A1444,"&gt;="&amp;Summary!$D$4-90,$E$3:$E1444,"Actual")</f>
        <v>107.29976410989013</v>
      </c>
      <c r="E1445" s="12" t="s">
        <v>87</v>
      </c>
    </row>
    <row r="1446" spans="1:5">
      <c r="A1446" s="12">
        <f t="shared" si="13"/>
        <v>44118</v>
      </c>
      <c r="B1446">
        <f>MONTH(DailyFXHistoricals[[#This Row],[Date]])</f>
        <v>10</v>
      </c>
      <c r="C1446">
        <f>YEAR(DailyFXHistoricals[[#This Row],[Date]])</f>
        <v>2020</v>
      </c>
      <c r="D1446" s="29">
        <f>AVERAGEIFS(D$3:D1445,$A$3:$A1445,"&gt;="&amp;Summary!$D$4-90,$E$3:$E1445,"Actual")</f>
        <v>107.29976410989013</v>
      </c>
      <c r="E1446" s="12" t="s">
        <v>87</v>
      </c>
    </row>
    <row r="1447" spans="1:5">
      <c r="A1447" s="12">
        <f t="shared" si="13"/>
        <v>44119</v>
      </c>
      <c r="B1447">
        <f>MONTH(DailyFXHistoricals[[#This Row],[Date]])</f>
        <v>10</v>
      </c>
      <c r="C1447">
        <f>YEAR(DailyFXHistoricals[[#This Row],[Date]])</f>
        <v>2020</v>
      </c>
      <c r="D1447" s="29">
        <f>AVERAGEIFS(D$3:D1446,$A$3:$A1446,"&gt;="&amp;Summary!$D$4-90,$E$3:$E1446,"Actual")</f>
        <v>107.29976410989013</v>
      </c>
      <c r="E1447" s="12" t="s">
        <v>87</v>
      </c>
    </row>
    <row r="1448" spans="1:5">
      <c r="A1448" s="12">
        <f t="shared" si="13"/>
        <v>44120</v>
      </c>
      <c r="B1448">
        <f>MONTH(DailyFXHistoricals[[#This Row],[Date]])</f>
        <v>10</v>
      </c>
      <c r="C1448">
        <f>YEAR(DailyFXHistoricals[[#This Row],[Date]])</f>
        <v>2020</v>
      </c>
      <c r="D1448" s="29">
        <f>AVERAGEIFS(D$3:D1447,$A$3:$A1447,"&gt;="&amp;Summary!$D$4-90,$E$3:$E1447,"Actual")</f>
        <v>107.29976410989013</v>
      </c>
      <c r="E1448" s="12" t="s">
        <v>87</v>
      </c>
    </row>
    <row r="1449" spans="1:5">
      <c r="A1449" s="12">
        <f t="shared" si="13"/>
        <v>44121</v>
      </c>
      <c r="B1449">
        <f>MONTH(DailyFXHistoricals[[#This Row],[Date]])</f>
        <v>10</v>
      </c>
      <c r="C1449">
        <f>YEAR(DailyFXHistoricals[[#This Row],[Date]])</f>
        <v>2020</v>
      </c>
      <c r="D1449" s="29">
        <f>AVERAGEIFS(D$3:D1448,$A$3:$A1448,"&gt;="&amp;Summary!$D$4-90,$E$3:$E1448,"Actual")</f>
        <v>107.29976410989013</v>
      </c>
      <c r="E1449" s="12" t="s">
        <v>87</v>
      </c>
    </row>
    <row r="1450" spans="1:5">
      <c r="A1450" s="12">
        <f t="shared" si="13"/>
        <v>44122</v>
      </c>
      <c r="B1450">
        <f>MONTH(DailyFXHistoricals[[#This Row],[Date]])</f>
        <v>10</v>
      </c>
      <c r="C1450">
        <f>YEAR(DailyFXHistoricals[[#This Row],[Date]])</f>
        <v>2020</v>
      </c>
      <c r="D1450" s="29">
        <f>AVERAGEIFS(D$3:D1449,$A$3:$A1449,"&gt;="&amp;Summary!$D$4-90,$E$3:$E1449,"Actual")</f>
        <v>107.29976410989013</v>
      </c>
      <c r="E1450" s="12" t="s">
        <v>87</v>
      </c>
    </row>
    <row r="1451" spans="1:5">
      <c r="A1451" s="12">
        <f t="shared" si="13"/>
        <v>44123</v>
      </c>
      <c r="B1451">
        <f>MONTH(DailyFXHistoricals[[#This Row],[Date]])</f>
        <v>10</v>
      </c>
      <c r="C1451">
        <f>YEAR(DailyFXHistoricals[[#This Row],[Date]])</f>
        <v>2020</v>
      </c>
      <c r="D1451" s="29">
        <f>AVERAGEIFS(D$3:D1450,$A$3:$A1450,"&gt;="&amp;Summary!$D$4-90,$E$3:$E1450,"Actual")</f>
        <v>107.29976410989013</v>
      </c>
      <c r="E1451" s="12" t="s">
        <v>87</v>
      </c>
    </row>
    <row r="1452" spans="1:5">
      <c r="A1452" s="12">
        <f t="shared" si="13"/>
        <v>44124</v>
      </c>
      <c r="B1452">
        <f>MONTH(DailyFXHistoricals[[#This Row],[Date]])</f>
        <v>10</v>
      </c>
      <c r="C1452">
        <f>YEAR(DailyFXHistoricals[[#This Row],[Date]])</f>
        <v>2020</v>
      </c>
      <c r="D1452" s="29">
        <f>AVERAGEIFS(D$3:D1451,$A$3:$A1451,"&gt;="&amp;Summary!$D$4-90,$E$3:$E1451,"Actual")</f>
        <v>107.29976410989013</v>
      </c>
      <c r="E1452" s="12" t="s">
        <v>87</v>
      </c>
    </row>
    <row r="1453" spans="1:5">
      <c r="A1453" s="12">
        <f t="shared" si="13"/>
        <v>44125</v>
      </c>
      <c r="B1453">
        <f>MONTH(DailyFXHistoricals[[#This Row],[Date]])</f>
        <v>10</v>
      </c>
      <c r="C1453">
        <f>YEAR(DailyFXHistoricals[[#This Row],[Date]])</f>
        <v>2020</v>
      </c>
      <c r="D1453" s="29">
        <f>AVERAGEIFS(D$3:D1452,$A$3:$A1452,"&gt;="&amp;Summary!$D$4-90,$E$3:$E1452,"Actual")</f>
        <v>107.29976410989013</v>
      </c>
      <c r="E1453" s="12" t="s">
        <v>87</v>
      </c>
    </row>
    <row r="1454" spans="1:5">
      <c r="A1454" s="12">
        <f t="shared" si="13"/>
        <v>44126</v>
      </c>
      <c r="B1454">
        <f>MONTH(DailyFXHistoricals[[#This Row],[Date]])</f>
        <v>10</v>
      </c>
      <c r="C1454">
        <f>YEAR(DailyFXHistoricals[[#This Row],[Date]])</f>
        <v>2020</v>
      </c>
      <c r="D1454" s="29">
        <f>AVERAGEIFS(D$3:D1453,$A$3:$A1453,"&gt;="&amp;Summary!$D$4-90,$E$3:$E1453,"Actual")</f>
        <v>107.29976410989013</v>
      </c>
      <c r="E1454" s="12" t="s">
        <v>87</v>
      </c>
    </row>
    <row r="1455" spans="1:5">
      <c r="A1455" s="12">
        <f t="shared" si="13"/>
        <v>44127</v>
      </c>
      <c r="B1455">
        <f>MONTH(DailyFXHistoricals[[#This Row],[Date]])</f>
        <v>10</v>
      </c>
      <c r="C1455">
        <f>YEAR(DailyFXHistoricals[[#This Row],[Date]])</f>
        <v>2020</v>
      </c>
      <c r="D1455" s="29">
        <f>AVERAGEIFS(D$3:D1454,$A$3:$A1454,"&gt;="&amp;Summary!$D$4-90,$E$3:$E1454,"Actual")</f>
        <v>107.29976410989013</v>
      </c>
      <c r="E1455" s="12" t="s">
        <v>87</v>
      </c>
    </row>
    <row r="1456" spans="1:5">
      <c r="A1456" s="12">
        <f t="shared" si="13"/>
        <v>44128</v>
      </c>
      <c r="B1456">
        <f>MONTH(DailyFXHistoricals[[#This Row],[Date]])</f>
        <v>10</v>
      </c>
      <c r="C1456">
        <f>YEAR(DailyFXHistoricals[[#This Row],[Date]])</f>
        <v>2020</v>
      </c>
      <c r="D1456" s="29">
        <f>AVERAGEIFS(D$3:D1455,$A$3:$A1455,"&gt;="&amp;Summary!$D$4-90,$E$3:$E1455,"Actual")</f>
        <v>107.29976410989013</v>
      </c>
      <c r="E1456" s="12" t="s">
        <v>87</v>
      </c>
    </row>
    <row r="1457" spans="1:5">
      <c r="A1457" s="12">
        <f t="shared" si="13"/>
        <v>44129</v>
      </c>
      <c r="B1457">
        <f>MONTH(DailyFXHistoricals[[#This Row],[Date]])</f>
        <v>10</v>
      </c>
      <c r="C1457">
        <f>YEAR(DailyFXHistoricals[[#This Row],[Date]])</f>
        <v>2020</v>
      </c>
      <c r="D1457" s="29">
        <f>AVERAGEIFS(D$3:D1456,$A$3:$A1456,"&gt;="&amp;Summary!$D$4-90,$E$3:$E1456,"Actual")</f>
        <v>107.29976410989013</v>
      </c>
      <c r="E1457" s="12" t="s">
        <v>87</v>
      </c>
    </row>
    <row r="1458" spans="1:5">
      <c r="A1458" s="12">
        <f t="shared" si="13"/>
        <v>44130</v>
      </c>
      <c r="B1458">
        <f>MONTH(DailyFXHistoricals[[#This Row],[Date]])</f>
        <v>10</v>
      </c>
      <c r="C1458">
        <f>YEAR(DailyFXHistoricals[[#This Row],[Date]])</f>
        <v>2020</v>
      </c>
      <c r="D1458" s="29">
        <f>AVERAGEIFS(D$3:D1457,$A$3:$A1457,"&gt;="&amp;Summary!$D$4-90,$E$3:$E1457,"Actual")</f>
        <v>107.29976410989013</v>
      </c>
      <c r="E1458" s="12" t="s">
        <v>87</v>
      </c>
    </row>
    <row r="1459" spans="1:5">
      <c r="A1459" s="12">
        <f t="shared" si="13"/>
        <v>44131</v>
      </c>
      <c r="B1459">
        <f>MONTH(DailyFXHistoricals[[#This Row],[Date]])</f>
        <v>10</v>
      </c>
      <c r="C1459">
        <f>YEAR(DailyFXHistoricals[[#This Row],[Date]])</f>
        <v>2020</v>
      </c>
      <c r="D1459" s="29">
        <f>AVERAGEIFS(D$3:D1458,$A$3:$A1458,"&gt;="&amp;Summary!$D$4-90,$E$3:$E1458,"Actual")</f>
        <v>107.29976410989013</v>
      </c>
      <c r="E1459" s="12" t="s">
        <v>87</v>
      </c>
    </row>
    <row r="1460" spans="1:5">
      <c r="A1460" s="12">
        <f t="shared" si="13"/>
        <v>44132</v>
      </c>
      <c r="B1460">
        <f>MONTH(DailyFXHistoricals[[#This Row],[Date]])</f>
        <v>10</v>
      </c>
      <c r="C1460">
        <f>YEAR(DailyFXHistoricals[[#This Row],[Date]])</f>
        <v>2020</v>
      </c>
      <c r="D1460" s="29">
        <f>AVERAGEIFS(D$3:D1459,$A$3:$A1459,"&gt;="&amp;Summary!$D$4-90,$E$3:$E1459,"Actual")</f>
        <v>107.29976410989013</v>
      </c>
      <c r="E1460" s="12" t="s">
        <v>87</v>
      </c>
    </row>
    <row r="1461" spans="1:5">
      <c r="A1461" s="12">
        <f t="shared" si="13"/>
        <v>44133</v>
      </c>
      <c r="B1461">
        <f>MONTH(DailyFXHistoricals[[#This Row],[Date]])</f>
        <v>10</v>
      </c>
      <c r="C1461">
        <f>YEAR(DailyFXHistoricals[[#This Row],[Date]])</f>
        <v>2020</v>
      </c>
      <c r="D1461" s="29">
        <f>AVERAGEIFS(D$3:D1460,$A$3:$A1460,"&gt;="&amp;Summary!$D$4-90,$E$3:$E1460,"Actual")</f>
        <v>107.29976410989013</v>
      </c>
      <c r="E1461" s="12" t="s">
        <v>87</v>
      </c>
    </row>
    <row r="1462" spans="1:5">
      <c r="A1462" s="12">
        <f t="shared" si="13"/>
        <v>44134</v>
      </c>
      <c r="B1462">
        <f>MONTH(DailyFXHistoricals[[#This Row],[Date]])</f>
        <v>10</v>
      </c>
      <c r="C1462">
        <f>YEAR(DailyFXHistoricals[[#This Row],[Date]])</f>
        <v>2020</v>
      </c>
      <c r="D1462" s="29">
        <f>AVERAGEIFS(D$3:D1461,$A$3:$A1461,"&gt;="&amp;Summary!$D$4-90,$E$3:$E1461,"Actual")</f>
        <v>107.29976410989013</v>
      </c>
      <c r="E1462" s="12" t="s">
        <v>87</v>
      </c>
    </row>
    <row r="1463" spans="1:5">
      <c r="A1463" s="12">
        <f t="shared" si="13"/>
        <v>44135</v>
      </c>
      <c r="B1463">
        <f>MONTH(DailyFXHistoricals[[#This Row],[Date]])</f>
        <v>10</v>
      </c>
      <c r="C1463">
        <f>YEAR(DailyFXHistoricals[[#This Row],[Date]])</f>
        <v>2020</v>
      </c>
      <c r="D1463" s="29">
        <f>AVERAGEIFS(D$3:D1462,$A$3:$A1462,"&gt;="&amp;Summary!$D$4-90,$E$3:$E1462,"Actual")</f>
        <v>107.29976410989013</v>
      </c>
      <c r="E1463" s="12" t="s">
        <v>87</v>
      </c>
    </row>
    <row r="1464" spans="1:5">
      <c r="A1464" s="12">
        <f t="shared" si="13"/>
        <v>44136</v>
      </c>
      <c r="B1464">
        <f>MONTH(DailyFXHistoricals[[#This Row],[Date]])</f>
        <v>11</v>
      </c>
      <c r="C1464">
        <f>YEAR(DailyFXHistoricals[[#This Row],[Date]])</f>
        <v>2020</v>
      </c>
      <c r="D1464" s="29">
        <f>AVERAGEIFS(D$3:D1463,$A$3:$A1463,"&gt;="&amp;Summary!$D$4-90,$E$3:$E1463,"Actual")</f>
        <v>107.29976410989013</v>
      </c>
      <c r="E1464" s="12" t="s">
        <v>87</v>
      </c>
    </row>
    <row r="1465" spans="1:5">
      <c r="A1465" s="12">
        <f t="shared" si="13"/>
        <v>44137</v>
      </c>
      <c r="B1465">
        <f>MONTH(DailyFXHistoricals[[#This Row],[Date]])</f>
        <v>11</v>
      </c>
      <c r="C1465">
        <f>YEAR(DailyFXHistoricals[[#This Row],[Date]])</f>
        <v>2020</v>
      </c>
      <c r="D1465" s="29">
        <f>AVERAGEIFS(D$3:D1464,$A$3:$A1464,"&gt;="&amp;Summary!$D$4-90,$E$3:$E1464,"Actual")</f>
        <v>107.29976410989013</v>
      </c>
      <c r="E1465" s="12" t="s">
        <v>87</v>
      </c>
    </row>
    <row r="1466" spans="1:5">
      <c r="A1466" s="12">
        <f t="shared" si="13"/>
        <v>44138</v>
      </c>
      <c r="B1466">
        <f>MONTH(DailyFXHistoricals[[#This Row],[Date]])</f>
        <v>11</v>
      </c>
      <c r="C1466">
        <f>YEAR(DailyFXHistoricals[[#This Row],[Date]])</f>
        <v>2020</v>
      </c>
      <c r="D1466" s="29">
        <f>AVERAGEIFS(D$3:D1465,$A$3:$A1465,"&gt;="&amp;Summary!$D$4-90,$E$3:$E1465,"Actual")</f>
        <v>107.29976410989013</v>
      </c>
      <c r="E1466" s="12" t="s">
        <v>87</v>
      </c>
    </row>
    <row r="1467" spans="1:5">
      <c r="A1467" s="12">
        <f t="shared" si="13"/>
        <v>44139</v>
      </c>
      <c r="B1467">
        <f>MONTH(DailyFXHistoricals[[#This Row],[Date]])</f>
        <v>11</v>
      </c>
      <c r="C1467">
        <f>YEAR(DailyFXHistoricals[[#This Row],[Date]])</f>
        <v>2020</v>
      </c>
      <c r="D1467" s="29">
        <f>AVERAGEIFS(D$3:D1466,$A$3:$A1466,"&gt;="&amp;Summary!$D$4-90,$E$3:$E1466,"Actual")</f>
        <v>107.29976410989013</v>
      </c>
      <c r="E1467" s="12" t="s">
        <v>87</v>
      </c>
    </row>
    <row r="1468" spans="1:5">
      <c r="A1468" s="12">
        <f t="shared" si="13"/>
        <v>44140</v>
      </c>
      <c r="B1468">
        <f>MONTH(DailyFXHistoricals[[#This Row],[Date]])</f>
        <v>11</v>
      </c>
      <c r="C1468">
        <f>YEAR(DailyFXHistoricals[[#This Row],[Date]])</f>
        <v>2020</v>
      </c>
      <c r="D1468" s="29">
        <f>AVERAGEIFS(D$3:D1467,$A$3:$A1467,"&gt;="&amp;Summary!$D$4-90,$E$3:$E1467,"Actual")</f>
        <v>107.29976410989013</v>
      </c>
      <c r="E1468" s="12" t="s">
        <v>87</v>
      </c>
    </row>
    <row r="1469" spans="1:5">
      <c r="A1469" s="12">
        <f t="shared" si="13"/>
        <v>44141</v>
      </c>
      <c r="B1469">
        <f>MONTH(DailyFXHistoricals[[#This Row],[Date]])</f>
        <v>11</v>
      </c>
      <c r="C1469">
        <f>YEAR(DailyFXHistoricals[[#This Row],[Date]])</f>
        <v>2020</v>
      </c>
      <c r="D1469" s="29">
        <f>AVERAGEIFS(D$3:D1468,$A$3:$A1468,"&gt;="&amp;Summary!$D$4-90,$E$3:$E1468,"Actual")</f>
        <v>107.29976410989013</v>
      </c>
      <c r="E1469" s="12" t="s">
        <v>87</v>
      </c>
    </row>
    <row r="1470" spans="1:5">
      <c r="A1470" s="12">
        <f t="shared" si="13"/>
        <v>44142</v>
      </c>
      <c r="B1470">
        <f>MONTH(DailyFXHistoricals[[#This Row],[Date]])</f>
        <v>11</v>
      </c>
      <c r="C1470">
        <f>YEAR(DailyFXHistoricals[[#This Row],[Date]])</f>
        <v>2020</v>
      </c>
      <c r="D1470" s="29">
        <f>AVERAGEIFS(D$3:D1469,$A$3:$A1469,"&gt;="&amp;Summary!$D$4-90,$E$3:$E1469,"Actual")</f>
        <v>107.29976410989013</v>
      </c>
      <c r="E1470" s="12" t="s">
        <v>87</v>
      </c>
    </row>
    <row r="1471" spans="1:5">
      <c r="A1471" s="12">
        <f t="shared" si="13"/>
        <v>44143</v>
      </c>
      <c r="B1471">
        <f>MONTH(DailyFXHistoricals[[#This Row],[Date]])</f>
        <v>11</v>
      </c>
      <c r="C1471">
        <f>YEAR(DailyFXHistoricals[[#This Row],[Date]])</f>
        <v>2020</v>
      </c>
      <c r="D1471" s="29">
        <f>AVERAGEIFS(D$3:D1470,$A$3:$A1470,"&gt;="&amp;Summary!$D$4-90,$E$3:$E1470,"Actual")</f>
        <v>107.29976410989013</v>
      </c>
      <c r="E1471" s="12" t="s">
        <v>87</v>
      </c>
    </row>
    <row r="1472" spans="1:5">
      <c r="A1472" s="12">
        <f t="shared" si="13"/>
        <v>44144</v>
      </c>
      <c r="B1472">
        <f>MONTH(DailyFXHistoricals[[#This Row],[Date]])</f>
        <v>11</v>
      </c>
      <c r="C1472">
        <f>YEAR(DailyFXHistoricals[[#This Row],[Date]])</f>
        <v>2020</v>
      </c>
      <c r="D1472" s="29">
        <f>AVERAGEIFS(D$3:D1471,$A$3:$A1471,"&gt;="&amp;Summary!$D$4-90,$E$3:$E1471,"Actual")</f>
        <v>107.29976410989013</v>
      </c>
      <c r="E1472" s="12" t="s">
        <v>87</v>
      </c>
    </row>
    <row r="1473" spans="1:5">
      <c r="A1473" s="12">
        <f t="shared" si="13"/>
        <v>44145</v>
      </c>
      <c r="B1473">
        <f>MONTH(DailyFXHistoricals[[#This Row],[Date]])</f>
        <v>11</v>
      </c>
      <c r="C1473">
        <f>YEAR(DailyFXHistoricals[[#This Row],[Date]])</f>
        <v>2020</v>
      </c>
      <c r="D1473" s="29">
        <f>AVERAGEIFS(D$3:D1472,$A$3:$A1472,"&gt;="&amp;Summary!$D$4-90,$E$3:$E1472,"Actual")</f>
        <v>107.29976410989013</v>
      </c>
      <c r="E1473" s="12" t="s">
        <v>87</v>
      </c>
    </row>
    <row r="1474" spans="1:5">
      <c r="A1474" s="12">
        <f t="shared" si="13"/>
        <v>44146</v>
      </c>
      <c r="B1474">
        <f>MONTH(DailyFXHistoricals[[#This Row],[Date]])</f>
        <v>11</v>
      </c>
      <c r="C1474">
        <f>YEAR(DailyFXHistoricals[[#This Row],[Date]])</f>
        <v>2020</v>
      </c>
      <c r="D1474" s="29">
        <f>AVERAGEIFS(D$3:D1473,$A$3:$A1473,"&gt;="&amp;Summary!$D$4-90,$E$3:$E1473,"Actual")</f>
        <v>107.29976410989013</v>
      </c>
      <c r="E1474" s="12" t="s">
        <v>87</v>
      </c>
    </row>
    <row r="1475" spans="1:5">
      <c r="A1475" s="12">
        <f t="shared" si="13"/>
        <v>44147</v>
      </c>
      <c r="B1475">
        <f>MONTH(DailyFXHistoricals[[#This Row],[Date]])</f>
        <v>11</v>
      </c>
      <c r="C1475">
        <f>YEAR(DailyFXHistoricals[[#This Row],[Date]])</f>
        <v>2020</v>
      </c>
      <c r="D1475" s="29">
        <f>AVERAGEIFS(D$3:D1474,$A$3:$A1474,"&gt;="&amp;Summary!$D$4-90,$E$3:$E1474,"Actual")</f>
        <v>107.29976410989013</v>
      </c>
      <c r="E1475" s="12" t="s">
        <v>87</v>
      </c>
    </row>
    <row r="1476" spans="1:5">
      <c r="A1476" s="12">
        <f t="shared" si="13"/>
        <v>44148</v>
      </c>
      <c r="B1476">
        <f>MONTH(DailyFXHistoricals[[#This Row],[Date]])</f>
        <v>11</v>
      </c>
      <c r="C1476">
        <f>YEAR(DailyFXHistoricals[[#This Row],[Date]])</f>
        <v>2020</v>
      </c>
      <c r="D1476" s="29">
        <f>AVERAGEIFS(D$3:D1475,$A$3:$A1475,"&gt;="&amp;Summary!$D$4-90,$E$3:$E1475,"Actual")</f>
        <v>107.29976410989013</v>
      </c>
      <c r="E1476" s="12" t="s">
        <v>87</v>
      </c>
    </row>
    <row r="1477" spans="1:5">
      <c r="A1477" s="12">
        <f t="shared" si="13"/>
        <v>44149</v>
      </c>
      <c r="B1477">
        <f>MONTH(DailyFXHistoricals[[#This Row],[Date]])</f>
        <v>11</v>
      </c>
      <c r="C1477">
        <f>YEAR(DailyFXHistoricals[[#This Row],[Date]])</f>
        <v>2020</v>
      </c>
      <c r="D1477" s="29">
        <f>AVERAGEIFS(D$3:D1476,$A$3:$A1476,"&gt;="&amp;Summary!$D$4-90,$E$3:$E1476,"Actual")</f>
        <v>107.29976410989013</v>
      </c>
      <c r="E1477" s="12" t="s">
        <v>87</v>
      </c>
    </row>
    <row r="1478" spans="1:5">
      <c r="A1478" s="12">
        <f t="shared" si="13"/>
        <v>44150</v>
      </c>
      <c r="B1478">
        <f>MONTH(DailyFXHistoricals[[#This Row],[Date]])</f>
        <v>11</v>
      </c>
      <c r="C1478">
        <f>YEAR(DailyFXHistoricals[[#This Row],[Date]])</f>
        <v>2020</v>
      </c>
      <c r="D1478" s="29">
        <f>AVERAGEIFS(D$3:D1477,$A$3:$A1477,"&gt;="&amp;Summary!$D$4-90,$E$3:$E1477,"Actual")</f>
        <v>107.29976410989013</v>
      </c>
      <c r="E1478" s="12" t="s">
        <v>87</v>
      </c>
    </row>
    <row r="1479" spans="1:5">
      <c r="A1479" s="12">
        <f t="shared" si="13"/>
        <v>44151</v>
      </c>
      <c r="B1479">
        <f>MONTH(DailyFXHistoricals[[#This Row],[Date]])</f>
        <v>11</v>
      </c>
      <c r="C1479">
        <f>YEAR(DailyFXHistoricals[[#This Row],[Date]])</f>
        <v>2020</v>
      </c>
      <c r="D1479" s="29">
        <f>AVERAGEIFS(D$3:D1478,$A$3:$A1478,"&gt;="&amp;Summary!$D$4-90,$E$3:$E1478,"Actual")</f>
        <v>107.29976410989013</v>
      </c>
      <c r="E1479" s="12" t="s">
        <v>87</v>
      </c>
    </row>
    <row r="1480" spans="1:5">
      <c r="A1480" s="12">
        <f t="shared" si="13"/>
        <v>44152</v>
      </c>
      <c r="B1480">
        <f>MONTH(DailyFXHistoricals[[#This Row],[Date]])</f>
        <v>11</v>
      </c>
      <c r="C1480">
        <f>YEAR(DailyFXHistoricals[[#This Row],[Date]])</f>
        <v>2020</v>
      </c>
      <c r="D1480" s="29">
        <f>AVERAGEIFS(D$3:D1479,$A$3:$A1479,"&gt;="&amp;Summary!$D$4-90,$E$3:$E1479,"Actual")</f>
        <v>107.29976410989013</v>
      </c>
      <c r="E1480" s="12" t="s">
        <v>87</v>
      </c>
    </row>
    <row r="1481" spans="1:5">
      <c r="A1481" s="12">
        <f t="shared" si="13"/>
        <v>44153</v>
      </c>
      <c r="B1481">
        <f>MONTH(DailyFXHistoricals[[#This Row],[Date]])</f>
        <v>11</v>
      </c>
      <c r="C1481">
        <f>YEAR(DailyFXHistoricals[[#This Row],[Date]])</f>
        <v>2020</v>
      </c>
      <c r="D1481" s="29">
        <f>AVERAGEIFS(D$3:D1480,$A$3:$A1480,"&gt;="&amp;Summary!$D$4-90,$E$3:$E1480,"Actual")</f>
        <v>107.29976410989013</v>
      </c>
      <c r="E1481" s="12" t="s">
        <v>87</v>
      </c>
    </row>
    <row r="1482" spans="1:5">
      <c r="A1482" s="12">
        <f t="shared" si="13"/>
        <v>44154</v>
      </c>
      <c r="B1482">
        <f>MONTH(DailyFXHistoricals[[#This Row],[Date]])</f>
        <v>11</v>
      </c>
      <c r="C1482">
        <f>YEAR(DailyFXHistoricals[[#This Row],[Date]])</f>
        <v>2020</v>
      </c>
      <c r="D1482" s="29">
        <f>AVERAGEIFS(D$3:D1481,$A$3:$A1481,"&gt;="&amp;Summary!$D$4-90,$E$3:$E1481,"Actual")</f>
        <v>107.29976410989013</v>
      </c>
      <c r="E1482" s="12" t="s">
        <v>87</v>
      </c>
    </row>
    <row r="1483" spans="1:5">
      <c r="A1483" s="12">
        <f t="shared" si="13"/>
        <v>44155</v>
      </c>
      <c r="B1483">
        <f>MONTH(DailyFXHistoricals[[#This Row],[Date]])</f>
        <v>11</v>
      </c>
      <c r="C1483">
        <f>YEAR(DailyFXHistoricals[[#This Row],[Date]])</f>
        <v>2020</v>
      </c>
      <c r="D1483" s="29">
        <f>AVERAGEIFS(D$3:D1482,$A$3:$A1482,"&gt;="&amp;Summary!$D$4-90,$E$3:$E1482,"Actual")</f>
        <v>107.29976410989013</v>
      </c>
      <c r="E1483" s="12" t="s">
        <v>87</v>
      </c>
    </row>
    <row r="1484" spans="1:5">
      <c r="A1484" s="12">
        <f t="shared" si="13"/>
        <v>44156</v>
      </c>
      <c r="B1484">
        <f>MONTH(DailyFXHistoricals[[#This Row],[Date]])</f>
        <v>11</v>
      </c>
      <c r="C1484">
        <f>YEAR(DailyFXHistoricals[[#This Row],[Date]])</f>
        <v>2020</v>
      </c>
      <c r="D1484" s="29">
        <f>AVERAGEIFS(D$3:D1483,$A$3:$A1483,"&gt;="&amp;Summary!$D$4-90,$E$3:$E1483,"Actual")</f>
        <v>107.29976410989013</v>
      </c>
      <c r="E1484" s="12" t="s">
        <v>87</v>
      </c>
    </row>
    <row r="1485" spans="1:5">
      <c r="A1485" s="12">
        <f t="shared" si="13"/>
        <v>44157</v>
      </c>
      <c r="B1485">
        <f>MONTH(DailyFXHistoricals[[#This Row],[Date]])</f>
        <v>11</v>
      </c>
      <c r="C1485">
        <f>YEAR(DailyFXHistoricals[[#This Row],[Date]])</f>
        <v>2020</v>
      </c>
      <c r="D1485" s="29">
        <f>AVERAGEIFS(D$3:D1484,$A$3:$A1484,"&gt;="&amp;Summary!$D$4-90,$E$3:$E1484,"Actual")</f>
        <v>107.29976410989013</v>
      </c>
      <c r="E1485" s="12" t="s">
        <v>87</v>
      </c>
    </row>
    <row r="1486" spans="1:5">
      <c r="A1486" s="12">
        <f t="shared" si="13"/>
        <v>44158</v>
      </c>
      <c r="B1486">
        <f>MONTH(DailyFXHistoricals[[#This Row],[Date]])</f>
        <v>11</v>
      </c>
      <c r="C1486">
        <f>YEAR(DailyFXHistoricals[[#This Row],[Date]])</f>
        <v>2020</v>
      </c>
      <c r="D1486" s="29">
        <f>AVERAGEIFS(D$3:D1485,$A$3:$A1485,"&gt;="&amp;Summary!$D$4-90,$E$3:$E1485,"Actual")</f>
        <v>107.29976410989013</v>
      </c>
      <c r="E1486" s="12" t="s">
        <v>87</v>
      </c>
    </row>
    <row r="1487" spans="1:5">
      <c r="A1487" s="12">
        <f t="shared" si="13"/>
        <v>44159</v>
      </c>
      <c r="B1487">
        <f>MONTH(DailyFXHistoricals[[#This Row],[Date]])</f>
        <v>11</v>
      </c>
      <c r="C1487">
        <f>YEAR(DailyFXHistoricals[[#This Row],[Date]])</f>
        <v>2020</v>
      </c>
      <c r="D1487" s="29">
        <f>AVERAGEIFS(D$3:D1486,$A$3:$A1486,"&gt;="&amp;Summary!$D$4-90,$E$3:$E1486,"Actual")</f>
        <v>107.29976410989013</v>
      </c>
      <c r="E1487" s="12" t="s">
        <v>87</v>
      </c>
    </row>
    <row r="1488" spans="1:5">
      <c r="A1488" s="12">
        <f t="shared" si="13"/>
        <v>44160</v>
      </c>
      <c r="B1488">
        <f>MONTH(DailyFXHistoricals[[#This Row],[Date]])</f>
        <v>11</v>
      </c>
      <c r="C1488">
        <f>YEAR(DailyFXHistoricals[[#This Row],[Date]])</f>
        <v>2020</v>
      </c>
      <c r="D1488" s="29">
        <f>AVERAGEIFS(D$3:D1487,$A$3:$A1487,"&gt;="&amp;Summary!$D$4-90,$E$3:$E1487,"Actual")</f>
        <v>107.29976410989013</v>
      </c>
      <c r="E1488" s="12" t="s">
        <v>87</v>
      </c>
    </row>
    <row r="1489" spans="1:5">
      <c r="A1489" s="12">
        <f t="shared" si="13"/>
        <v>44161</v>
      </c>
      <c r="B1489">
        <f>MONTH(DailyFXHistoricals[[#This Row],[Date]])</f>
        <v>11</v>
      </c>
      <c r="C1489">
        <f>YEAR(DailyFXHistoricals[[#This Row],[Date]])</f>
        <v>2020</v>
      </c>
      <c r="D1489" s="29">
        <f>AVERAGEIFS(D$3:D1488,$A$3:$A1488,"&gt;="&amp;Summary!$D$4-90,$E$3:$E1488,"Actual")</f>
        <v>107.29976410989013</v>
      </c>
      <c r="E1489" s="12" t="s">
        <v>87</v>
      </c>
    </row>
    <row r="1490" spans="1:5">
      <c r="A1490" s="12">
        <f t="shared" si="13"/>
        <v>44162</v>
      </c>
      <c r="B1490">
        <f>MONTH(DailyFXHistoricals[[#This Row],[Date]])</f>
        <v>11</v>
      </c>
      <c r="C1490">
        <f>YEAR(DailyFXHistoricals[[#This Row],[Date]])</f>
        <v>2020</v>
      </c>
      <c r="D1490" s="29">
        <f>AVERAGEIFS(D$3:D1489,$A$3:$A1489,"&gt;="&amp;Summary!$D$4-90,$E$3:$E1489,"Actual")</f>
        <v>107.29976410989013</v>
      </c>
      <c r="E1490" s="12" t="s">
        <v>87</v>
      </c>
    </row>
    <row r="1491" spans="1:5">
      <c r="A1491" s="12">
        <f t="shared" si="13"/>
        <v>44163</v>
      </c>
      <c r="B1491">
        <f>MONTH(DailyFXHistoricals[[#This Row],[Date]])</f>
        <v>11</v>
      </c>
      <c r="C1491">
        <f>YEAR(DailyFXHistoricals[[#This Row],[Date]])</f>
        <v>2020</v>
      </c>
      <c r="D1491" s="29">
        <f>AVERAGEIFS(D$3:D1490,$A$3:$A1490,"&gt;="&amp;Summary!$D$4-90,$E$3:$E1490,"Actual")</f>
        <v>107.29976410989013</v>
      </c>
      <c r="E1491" s="12" t="s">
        <v>87</v>
      </c>
    </row>
    <row r="1492" spans="1:5">
      <c r="A1492" s="12">
        <f t="shared" si="13"/>
        <v>44164</v>
      </c>
      <c r="B1492">
        <f>MONTH(DailyFXHistoricals[[#This Row],[Date]])</f>
        <v>11</v>
      </c>
      <c r="C1492">
        <f>YEAR(DailyFXHistoricals[[#This Row],[Date]])</f>
        <v>2020</v>
      </c>
      <c r="D1492" s="29">
        <f>AVERAGEIFS(D$3:D1491,$A$3:$A1491,"&gt;="&amp;Summary!$D$4-90,$E$3:$E1491,"Actual")</f>
        <v>107.29976410989013</v>
      </c>
      <c r="E1492" s="12" t="s">
        <v>87</v>
      </c>
    </row>
    <row r="1493" spans="1:5">
      <c r="A1493" s="12">
        <f t="shared" si="13"/>
        <v>44165</v>
      </c>
      <c r="B1493">
        <f>MONTH(DailyFXHistoricals[[#This Row],[Date]])</f>
        <v>11</v>
      </c>
      <c r="C1493">
        <f>YEAR(DailyFXHistoricals[[#This Row],[Date]])</f>
        <v>2020</v>
      </c>
      <c r="D1493" s="29">
        <f>AVERAGEIFS(D$3:D1492,$A$3:$A1492,"&gt;="&amp;Summary!$D$4-90,$E$3:$E1492,"Actual")</f>
        <v>107.29976410989013</v>
      </c>
      <c r="E1493" s="12" t="s">
        <v>87</v>
      </c>
    </row>
    <row r="1494" spans="1:5">
      <c r="A1494" s="12">
        <f t="shared" si="13"/>
        <v>44166</v>
      </c>
      <c r="B1494">
        <f>MONTH(DailyFXHistoricals[[#This Row],[Date]])</f>
        <v>12</v>
      </c>
      <c r="C1494">
        <f>YEAR(DailyFXHistoricals[[#This Row],[Date]])</f>
        <v>2020</v>
      </c>
      <c r="D1494" s="29">
        <f>AVERAGEIFS(D$3:D1493,$A$3:$A1493,"&gt;="&amp;Summary!$D$4-90,$E$3:$E1493,"Actual")</f>
        <v>107.29976410989013</v>
      </c>
      <c r="E1494" s="12" t="s">
        <v>87</v>
      </c>
    </row>
    <row r="1495" spans="1:5">
      <c r="A1495" s="12">
        <f t="shared" si="13"/>
        <v>44167</v>
      </c>
      <c r="B1495">
        <f>MONTH(DailyFXHistoricals[[#This Row],[Date]])</f>
        <v>12</v>
      </c>
      <c r="C1495">
        <f>YEAR(DailyFXHistoricals[[#This Row],[Date]])</f>
        <v>2020</v>
      </c>
      <c r="D1495" s="29">
        <f>AVERAGEIFS(D$3:D1494,$A$3:$A1494,"&gt;="&amp;Summary!$D$4-90,$E$3:$E1494,"Actual")</f>
        <v>107.29976410989013</v>
      </c>
      <c r="E1495" s="12" t="s">
        <v>87</v>
      </c>
    </row>
    <row r="1496" spans="1:5">
      <c r="A1496" s="12">
        <f t="shared" si="13"/>
        <v>44168</v>
      </c>
      <c r="B1496">
        <f>MONTH(DailyFXHistoricals[[#This Row],[Date]])</f>
        <v>12</v>
      </c>
      <c r="C1496">
        <f>YEAR(DailyFXHistoricals[[#This Row],[Date]])</f>
        <v>2020</v>
      </c>
      <c r="D1496" s="29">
        <f>AVERAGEIFS(D$3:D1495,$A$3:$A1495,"&gt;="&amp;Summary!$D$4-90,$E$3:$E1495,"Actual")</f>
        <v>107.29976410989013</v>
      </c>
      <c r="E1496" s="12" t="s">
        <v>87</v>
      </c>
    </row>
    <row r="1497" spans="1:5">
      <c r="A1497" s="12">
        <f t="shared" si="13"/>
        <v>44169</v>
      </c>
      <c r="B1497">
        <f>MONTH(DailyFXHistoricals[[#This Row],[Date]])</f>
        <v>12</v>
      </c>
      <c r="C1497">
        <f>YEAR(DailyFXHistoricals[[#This Row],[Date]])</f>
        <v>2020</v>
      </c>
      <c r="D1497" s="29">
        <f>AVERAGEIFS(D$3:D1496,$A$3:$A1496,"&gt;="&amp;Summary!$D$4-90,$E$3:$E1496,"Actual")</f>
        <v>107.29976410989013</v>
      </c>
      <c r="E1497" s="12" t="s">
        <v>87</v>
      </c>
    </row>
    <row r="1498" spans="1:5">
      <c r="A1498" s="12">
        <f t="shared" ref="A1498:A1561" si="14">A1497+1</f>
        <v>44170</v>
      </c>
      <c r="B1498">
        <f>MONTH(DailyFXHistoricals[[#This Row],[Date]])</f>
        <v>12</v>
      </c>
      <c r="C1498">
        <f>YEAR(DailyFXHistoricals[[#This Row],[Date]])</f>
        <v>2020</v>
      </c>
      <c r="D1498" s="29">
        <f>AVERAGEIFS(D$3:D1497,$A$3:$A1497,"&gt;="&amp;Summary!$D$4-90,$E$3:$E1497,"Actual")</f>
        <v>107.29976410989013</v>
      </c>
      <c r="E1498" s="12" t="s">
        <v>87</v>
      </c>
    </row>
    <row r="1499" spans="1:5">
      <c r="A1499" s="12">
        <f t="shared" si="14"/>
        <v>44171</v>
      </c>
      <c r="B1499">
        <f>MONTH(DailyFXHistoricals[[#This Row],[Date]])</f>
        <v>12</v>
      </c>
      <c r="C1499">
        <f>YEAR(DailyFXHistoricals[[#This Row],[Date]])</f>
        <v>2020</v>
      </c>
      <c r="D1499" s="29">
        <f>AVERAGEIFS(D$3:D1498,$A$3:$A1498,"&gt;="&amp;Summary!$D$4-90,$E$3:$E1498,"Actual")</f>
        <v>107.29976410989013</v>
      </c>
      <c r="E1499" s="12" t="s">
        <v>87</v>
      </c>
    </row>
    <row r="1500" spans="1:5">
      <c r="A1500" s="12">
        <f t="shared" si="14"/>
        <v>44172</v>
      </c>
      <c r="B1500">
        <f>MONTH(DailyFXHistoricals[[#This Row],[Date]])</f>
        <v>12</v>
      </c>
      <c r="C1500">
        <f>YEAR(DailyFXHistoricals[[#This Row],[Date]])</f>
        <v>2020</v>
      </c>
      <c r="D1500" s="29">
        <f>AVERAGEIFS(D$3:D1499,$A$3:$A1499,"&gt;="&amp;Summary!$D$4-90,$E$3:$E1499,"Actual")</f>
        <v>107.29976410989013</v>
      </c>
      <c r="E1500" s="12" t="s">
        <v>87</v>
      </c>
    </row>
    <row r="1501" spans="1:5">
      <c r="A1501" s="12">
        <f t="shared" si="14"/>
        <v>44173</v>
      </c>
      <c r="B1501">
        <f>MONTH(DailyFXHistoricals[[#This Row],[Date]])</f>
        <v>12</v>
      </c>
      <c r="C1501">
        <f>YEAR(DailyFXHistoricals[[#This Row],[Date]])</f>
        <v>2020</v>
      </c>
      <c r="D1501" s="29">
        <f>AVERAGEIFS(D$3:D1500,$A$3:$A1500,"&gt;="&amp;Summary!$D$4-90,$E$3:$E1500,"Actual")</f>
        <v>107.29976410989013</v>
      </c>
      <c r="E1501" s="12" t="s">
        <v>87</v>
      </c>
    </row>
    <row r="1502" spans="1:5">
      <c r="A1502" s="12">
        <f t="shared" si="14"/>
        <v>44174</v>
      </c>
      <c r="B1502">
        <f>MONTH(DailyFXHistoricals[[#This Row],[Date]])</f>
        <v>12</v>
      </c>
      <c r="C1502">
        <f>YEAR(DailyFXHistoricals[[#This Row],[Date]])</f>
        <v>2020</v>
      </c>
      <c r="D1502" s="29">
        <f>AVERAGEIFS(D$3:D1501,$A$3:$A1501,"&gt;="&amp;Summary!$D$4-90,$E$3:$E1501,"Actual")</f>
        <v>107.29976410989013</v>
      </c>
      <c r="E1502" s="12" t="s">
        <v>87</v>
      </c>
    </row>
    <row r="1503" spans="1:5">
      <c r="A1503" s="12">
        <f t="shared" si="14"/>
        <v>44175</v>
      </c>
      <c r="B1503">
        <f>MONTH(DailyFXHistoricals[[#This Row],[Date]])</f>
        <v>12</v>
      </c>
      <c r="C1503">
        <f>YEAR(DailyFXHistoricals[[#This Row],[Date]])</f>
        <v>2020</v>
      </c>
      <c r="D1503" s="29">
        <f>AVERAGEIFS(D$3:D1502,$A$3:$A1502,"&gt;="&amp;Summary!$D$4-90,$E$3:$E1502,"Actual")</f>
        <v>107.29976410989013</v>
      </c>
      <c r="E1503" s="12" t="s">
        <v>87</v>
      </c>
    </row>
    <row r="1504" spans="1:5">
      <c r="A1504" s="12">
        <f t="shared" si="14"/>
        <v>44176</v>
      </c>
      <c r="B1504">
        <f>MONTH(DailyFXHistoricals[[#This Row],[Date]])</f>
        <v>12</v>
      </c>
      <c r="C1504">
        <f>YEAR(DailyFXHistoricals[[#This Row],[Date]])</f>
        <v>2020</v>
      </c>
      <c r="D1504" s="29">
        <f>AVERAGEIFS(D$3:D1503,$A$3:$A1503,"&gt;="&amp;Summary!$D$4-90,$E$3:$E1503,"Actual")</f>
        <v>107.29976410989013</v>
      </c>
      <c r="E1504" s="12" t="s">
        <v>87</v>
      </c>
    </row>
    <row r="1505" spans="1:5">
      <c r="A1505" s="12">
        <f t="shared" si="14"/>
        <v>44177</v>
      </c>
      <c r="B1505">
        <f>MONTH(DailyFXHistoricals[[#This Row],[Date]])</f>
        <v>12</v>
      </c>
      <c r="C1505">
        <f>YEAR(DailyFXHistoricals[[#This Row],[Date]])</f>
        <v>2020</v>
      </c>
      <c r="D1505" s="29">
        <f>AVERAGEIFS(D$3:D1504,$A$3:$A1504,"&gt;="&amp;Summary!$D$4-90,$E$3:$E1504,"Actual")</f>
        <v>107.29976410989013</v>
      </c>
      <c r="E1505" s="12" t="s">
        <v>87</v>
      </c>
    </row>
    <row r="1506" spans="1:5">
      <c r="A1506" s="12">
        <f t="shared" si="14"/>
        <v>44178</v>
      </c>
      <c r="B1506">
        <f>MONTH(DailyFXHistoricals[[#This Row],[Date]])</f>
        <v>12</v>
      </c>
      <c r="C1506">
        <f>YEAR(DailyFXHistoricals[[#This Row],[Date]])</f>
        <v>2020</v>
      </c>
      <c r="D1506" s="29">
        <f>AVERAGEIFS(D$3:D1505,$A$3:$A1505,"&gt;="&amp;Summary!$D$4-90,$E$3:$E1505,"Actual")</f>
        <v>107.29976410989013</v>
      </c>
      <c r="E1506" s="12" t="s">
        <v>87</v>
      </c>
    </row>
    <row r="1507" spans="1:5">
      <c r="A1507" s="12">
        <f t="shared" si="14"/>
        <v>44179</v>
      </c>
      <c r="B1507">
        <f>MONTH(DailyFXHistoricals[[#This Row],[Date]])</f>
        <v>12</v>
      </c>
      <c r="C1507">
        <f>YEAR(DailyFXHistoricals[[#This Row],[Date]])</f>
        <v>2020</v>
      </c>
      <c r="D1507" s="29">
        <f>AVERAGEIFS(D$3:D1506,$A$3:$A1506,"&gt;="&amp;Summary!$D$4-90,$E$3:$E1506,"Actual")</f>
        <v>107.29976410989013</v>
      </c>
      <c r="E1507" s="12" t="s">
        <v>87</v>
      </c>
    </row>
    <row r="1508" spans="1:5">
      <c r="A1508" s="12">
        <f t="shared" si="14"/>
        <v>44180</v>
      </c>
      <c r="B1508">
        <f>MONTH(DailyFXHistoricals[[#This Row],[Date]])</f>
        <v>12</v>
      </c>
      <c r="C1508">
        <f>YEAR(DailyFXHistoricals[[#This Row],[Date]])</f>
        <v>2020</v>
      </c>
      <c r="D1508" s="29">
        <f>AVERAGEIFS(D$3:D1507,$A$3:$A1507,"&gt;="&amp;Summary!$D$4-90,$E$3:$E1507,"Actual")</f>
        <v>107.29976410989013</v>
      </c>
      <c r="E1508" s="12" t="s">
        <v>87</v>
      </c>
    </row>
    <row r="1509" spans="1:5">
      <c r="A1509" s="12">
        <f t="shared" si="14"/>
        <v>44181</v>
      </c>
      <c r="B1509">
        <f>MONTH(DailyFXHistoricals[[#This Row],[Date]])</f>
        <v>12</v>
      </c>
      <c r="C1509">
        <f>YEAR(DailyFXHistoricals[[#This Row],[Date]])</f>
        <v>2020</v>
      </c>
      <c r="D1509" s="29">
        <f>AVERAGEIFS(D$3:D1508,$A$3:$A1508,"&gt;="&amp;Summary!$D$4-90,$E$3:$E1508,"Actual")</f>
        <v>107.29976410989013</v>
      </c>
      <c r="E1509" s="12" t="s">
        <v>87</v>
      </c>
    </row>
    <row r="1510" spans="1:5">
      <c r="A1510" s="12">
        <f t="shared" si="14"/>
        <v>44182</v>
      </c>
      <c r="B1510">
        <f>MONTH(DailyFXHistoricals[[#This Row],[Date]])</f>
        <v>12</v>
      </c>
      <c r="C1510">
        <f>YEAR(DailyFXHistoricals[[#This Row],[Date]])</f>
        <v>2020</v>
      </c>
      <c r="D1510" s="29">
        <f>AVERAGEIFS(D$3:D1509,$A$3:$A1509,"&gt;="&amp;Summary!$D$4-90,$E$3:$E1509,"Actual")</f>
        <v>107.29976410989013</v>
      </c>
      <c r="E1510" s="12" t="s">
        <v>87</v>
      </c>
    </row>
    <row r="1511" spans="1:5">
      <c r="A1511" s="12">
        <f t="shared" si="14"/>
        <v>44183</v>
      </c>
      <c r="B1511">
        <f>MONTH(DailyFXHistoricals[[#This Row],[Date]])</f>
        <v>12</v>
      </c>
      <c r="C1511">
        <f>YEAR(DailyFXHistoricals[[#This Row],[Date]])</f>
        <v>2020</v>
      </c>
      <c r="D1511" s="29">
        <f>AVERAGEIFS(D$3:D1510,$A$3:$A1510,"&gt;="&amp;Summary!$D$4-90,$E$3:$E1510,"Actual")</f>
        <v>107.29976410989013</v>
      </c>
      <c r="E1511" s="12" t="s">
        <v>87</v>
      </c>
    </row>
    <row r="1512" spans="1:5">
      <c r="A1512" s="12">
        <f t="shared" si="14"/>
        <v>44184</v>
      </c>
      <c r="B1512">
        <f>MONTH(DailyFXHistoricals[[#This Row],[Date]])</f>
        <v>12</v>
      </c>
      <c r="C1512">
        <f>YEAR(DailyFXHistoricals[[#This Row],[Date]])</f>
        <v>2020</v>
      </c>
      <c r="D1512" s="29">
        <f>AVERAGEIFS(D$3:D1511,$A$3:$A1511,"&gt;="&amp;Summary!$D$4-90,$E$3:$E1511,"Actual")</f>
        <v>107.29976410989013</v>
      </c>
      <c r="E1512" s="12" t="s">
        <v>87</v>
      </c>
    </row>
    <row r="1513" spans="1:5">
      <c r="A1513" s="12">
        <f t="shared" si="14"/>
        <v>44185</v>
      </c>
      <c r="B1513">
        <f>MONTH(DailyFXHistoricals[[#This Row],[Date]])</f>
        <v>12</v>
      </c>
      <c r="C1513">
        <f>YEAR(DailyFXHistoricals[[#This Row],[Date]])</f>
        <v>2020</v>
      </c>
      <c r="D1513" s="29">
        <f>AVERAGEIFS(D$3:D1512,$A$3:$A1512,"&gt;="&amp;Summary!$D$4-90,$E$3:$E1512,"Actual")</f>
        <v>107.29976410989013</v>
      </c>
      <c r="E1513" s="12" t="s">
        <v>87</v>
      </c>
    </row>
    <row r="1514" spans="1:5">
      <c r="A1514" s="12">
        <f t="shared" si="14"/>
        <v>44186</v>
      </c>
      <c r="B1514">
        <f>MONTH(DailyFXHistoricals[[#This Row],[Date]])</f>
        <v>12</v>
      </c>
      <c r="C1514">
        <f>YEAR(DailyFXHistoricals[[#This Row],[Date]])</f>
        <v>2020</v>
      </c>
      <c r="D1514" s="29">
        <f>AVERAGEIFS(D$3:D1513,$A$3:$A1513,"&gt;="&amp;Summary!$D$4-90,$E$3:$E1513,"Actual")</f>
        <v>107.29976410989013</v>
      </c>
      <c r="E1514" s="12" t="s">
        <v>87</v>
      </c>
    </row>
    <row r="1515" spans="1:5">
      <c r="A1515" s="12">
        <f t="shared" si="14"/>
        <v>44187</v>
      </c>
      <c r="B1515">
        <f>MONTH(DailyFXHistoricals[[#This Row],[Date]])</f>
        <v>12</v>
      </c>
      <c r="C1515">
        <f>YEAR(DailyFXHistoricals[[#This Row],[Date]])</f>
        <v>2020</v>
      </c>
      <c r="D1515" s="29">
        <f>AVERAGEIFS(D$3:D1514,$A$3:$A1514,"&gt;="&amp;Summary!$D$4-90,$E$3:$E1514,"Actual")</f>
        <v>107.29976410989013</v>
      </c>
      <c r="E1515" s="12" t="s">
        <v>87</v>
      </c>
    </row>
    <row r="1516" spans="1:5">
      <c r="A1516" s="12">
        <f t="shared" si="14"/>
        <v>44188</v>
      </c>
      <c r="B1516">
        <f>MONTH(DailyFXHistoricals[[#This Row],[Date]])</f>
        <v>12</v>
      </c>
      <c r="C1516">
        <f>YEAR(DailyFXHistoricals[[#This Row],[Date]])</f>
        <v>2020</v>
      </c>
      <c r="D1516" s="29">
        <f>AVERAGEIFS(D$3:D1515,$A$3:$A1515,"&gt;="&amp;Summary!$D$4-90,$E$3:$E1515,"Actual")</f>
        <v>107.29976410989013</v>
      </c>
      <c r="E1516" s="12" t="s">
        <v>87</v>
      </c>
    </row>
    <row r="1517" spans="1:5">
      <c r="A1517" s="12">
        <f t="shared" si="14"/>
        <v>44189</v>
      </c>
      <c r="B1517">
        <f>MONTH(DailyFXHistoricals[[#This Row],[Date]])</f>
        <v>12</v>
      </c>
      <c r="C1517">
        <f>YEAR(DailyFXHistoricals[[#This Row],[Date]])</f>
        <v>2020</v>
      </c>
      <c r="D1517" s="29">
        <f>AVERAGEIFS(D$3:D1516,$A$3:$A1516,"&gt;="&amp;Summary!$D$4-90,$E$3:$E1516,"Actual")</f>
        <v>107.29976410989013</v>
      </c>
      <c r="E1517" s="12" t="s">
        <v>87</v>
      </c>
    </row>
    <row r="1518" spans="1:5">
      <c r="A1518" s="12">
        <f t="shared" si="14"/>
        <v>44190</v>
      </c>
      <c r="B1518">
        <f>MONTH(DailyFXHistoricals[[#This Row],[Date]])</f>
        <v>12</v>
      </c>
      <c r="C1518">
        <f>YEAR(DailyFXHistoricals[[#This Row],[Date]])</f>
        <v>2020</v>
      </c>
      <c r="D1518" s="29">
        <f>AVERAGEIFS(D$3:D1517,$A$3:$A1517,"&gt;="&amp;Summary!$D$4-90,$E$3:$E1517,"Actual")</f>
        <v>107.29976410989013</v>
      </c>
      <c r="E1518" s="12" t="s">
        <v>87</v>
      </c>
    </row>
    <row r="1519" spans="1:5">
      <c r="A1519" s="12">
        <f t="shared" si="14"/>
        <v>44191</v>
      </c>
      <c r="B1519">
        <f>MONTH(DailyFXHistoricals[[#This Row],[Date]])</f>
        <v>12</v>
      </c>
      <c r="C1519">
        <f>YEAR(DailyFXHistoricals[[#This Row],[Date]])</f>
        <v>2020</v>
      </c>
      <c r="D1519" s="29">
        <f>AVERAGEIFS(D$3:D1518,$A$3:$A1518,"&gt;="&amp;Summary!$D$4-90,$E$3:$E1518,"Actual")</f>
        <v>107.29976410989013</v>
      </c>
      <c r="E1519" s="12" t="s">
        <v>87</v>
      </c>
    </row>
    <row r="1520" spans="1:5">
      <c r="A1520" s="12">
        <f t="shared" si="14"/>
        <v>44192</v>
      </c>
      <c r="B1520">
        <f>MONTH(DailyFXHistoricals[[#This Row],[Date]])</f>
        <v>12</v>
      </c>
      <c r="C1520">
        <f>YEAR(DailyFXHistoricals[[#This Row],[Date]])</f>
        <v>2020</v>
      </c>
      <c r="D1520" s="29">
        <f>AVERAGEIFS(D$3:D1519,$A$3:$A1519,"&gt;="&amp;Summary!$D$4-90,$E$3:$E1519,"Actual")</f>
        <v>107.29976410989013</v>
      </c>
      <c r="E1520" s="12" t="s">
        <v>87</v>
      </c>
    </row>
    <row r="1521" spans="1:5">
      <c r="A1521" s="12">
        <f t="shared" si="14"/>
        <v>44193</v>
      </c>
      <c r="B1521">
        <f>MONTH(DailyFXHistoricals[[#This Row],[Date]])</f>
        <v>12</v>
      </c>
      <c r="C1521">
        <f>YEAR(DailyFXHistoricals[[#This Row],[Date]])</f>
        <v>2020</v>
      </c>
      <c r="D1521" s="29">
        <f>AVERAGEIFS(D$3:D1520,$A$3:$A1520,"&gt;="&amp;Summary!$D$4-90,$E$3:$E1520,"Actual")</f>
        <v>107.29976410989013</v>
      </c>
      <c r="E1521" s="12" t="s">
        <v>87</v>
      </c>
    </row>
    <row r="1522" spans="1:5">
      <c r="A1522" s="12">
        <f t="shared" si="14"/>
        <v>44194</v>
      </c>
      <c r="B1522">
        <f>MONTH(DailyFXHistoricals[[#This Row],[Date]])</f>
        <v>12</v>
      </c>
      <c r="C1522">
        <f>YEAR(DailyFXHistoricals[[#This Row],[Date]])</f>
        <v>2020</v>
      </c>
      <c r="D1522" s="29">
        <f>AVERAGEIFS(D$3:D1521,$A$3:$A1521,"&gt;="&amp;Summary!$D$4-90,$E$3:$E1521,"Actual")</f>
        <v>107.29976410989013</v>
      </c>
      <c r="E1522" s="12" t="s">
        <v>87</v>
      </c>
    </row>
    <row r="1523" spans="1:5">
      <c r="A1523" s="12">
        <f t="shared" si="14"/>
        <v>44195</v>
      </c>
      <c r="B1523">
        <f>MONTH(DailyFXHistoricals[[#This Row],[Date]])</f>
        <v>12</v>
      </c>
      <c r="C1523">
        <f>YEAR(DailyFXHistoricals[[#This Row],[Date]])</f>
        <v>2020</v>
      </c>
      <c r="D1523" s="29">
        <f>AVERAGEIFS(D$3:D1522,$A$3:$A1522,"&gt;="&amp;Summary!$D$4-90,$E$3:$E1522,"Actual")</f>
        <v>107.29976410989013</v>
      </c>
      <c r="E1523" s="12" t="s">
        <v>87</v>
      </c>
    </row>
    <row r="1524" spans="1:5">
      <c r="A1524" s="12">
        <f t="shared" si="14"/>
        <v>44196</v>
      </c>
      <c r="B1524">
        <f>MONTH(DailyFXHistoricals[[#This Row],[Date]])</f>
        <v>12</v>
      </c>
      <c r="C1524">
        <f>YEAR(DailyFXHistoricals[[#This Row],[Date]])</f>
        <v>2020</v>
      </c>
      <c r="D1524" s="29">
        <f>AVERAGEIFS(D$3:D1523,$A$3:$A1523,"&gt;="&amp;Summary!$D$4-90,$E$3:$E1523,"Actual")</f>
        <v>107.29976410989013</v>
      </c>
      <c r="E1524" s="12" t="s">
        <v>87</v>
      </c>
    </row>
    <row r="1525" spans="1:5">
      <c r="A1525" s="12">
        <f t="shared" si="14"/>
        <v>44197</v>
      </c>
      <c r="B1525">
        <f>MONTH(DailyFXHistoricals[[#This Row],[Date]])</f>
        <v>1</v>
      </c>
      <c r="C1525">
        <f>YEAR(DailyFXHistoricals[[#This Row],[Date]])</f>
        <v>2021</v>
      </c>
      <c r="D1525" s="29">
        <f>AVERAGEIFS(D$3:D1524,$A$3:$A1524,"&gt;="&amp;Summary!$D$4-90,$E$3:$E1524,"Actual")</f>
        <v>107.29976410989013</v>
      </c>
      <c r="E1525" s="12" t="s">
        <v>87</v>
      </c>
    </row>
    <row r="1526" spans="1:5">
      <c r="A1526" s="12">
        <f t="shared" si="14"/>
        <v>44198</v>
      </c>
      <c r="B1526">
        <f>MONTH(DailyFXHistoricals[[#This Row],[Date]])</f>
        <v>1</v>
      </c>
      <c r="C1526">
        <f>YEAR(DailyFXHistoricals[[#This Row],[Date]])</f>
        <v>2021</v>
      </c>
      <c r="D1526" s="29">
        <f>AVERAGEIFS(D$3:D1525,$A$3:$A1525,"&gt;="&amp;Summary!$D$4-90,$E$3:$E1525,"Actual")</f>
        <v>107.29976410989013</v>
      </c>
      <c r="E1526" s="12" t="s">
        <v>87</v>
      </c>
    </row>
    <row r="1527" spans="1:5">
      <c r="A1527" s="12">
        <f t="shared" si="14"/>
        <v>44199</v>
      </c>
      <c r="B1527">
        <f>MONTH(DailyFXHistoricals[[#This Row],[Date]])</f>
        <v>1</v>
      </c>
      <c r="C1527">
        <f>YEAR(DailyFXHistoricals[[#This Row],[Date]])</f>
        <v>2021</v>
      </c>
      <c r="D1527" s="29">
        <f>AVERAGEIFS(D$3:D1526,$A$3:$A1526,"&gt;="&amp;Summary!$D$4-90,$E$3:$E1526,"Actual")</f>
        <v>107.29976410989013</v>
      </c>
      <c r="E1527" s="12" t="s">
        <v>87</v>
      </c>
    </row>
    <row r="1528" spans="1:5">
      <c r="A1528" s="12">
        <f t="shared" si="14"/>
        <v>44200</v>
      </c>
      <c r="B1528">
        <f>MONTH(DailyFXHistoricals[[#This Row],[Date]])</f>
        <v>1</v>
      </c>
      <c r="C1528">
        <f>YEAR(DailyFXHistoricals[[#This Row],[Date]])</f>
        <v>2021</v>
      </c>
      <c r="D1528" s="29">
        <f>AVERAGEIFS(D$3:D1527,$A$3:$A1527,"&gt;="&amp;Summary!$D$4-90,$E$3:$E1527,"Actual")</f>
        <v>107.29976410989013</v>
      </c>
      <c r="E1528" s="12" t="s">
        <v>87</v>
      </c>
    </row>
    <row r="1529" spans="1:5">
      <c r="A1529" s="12">
        <f t="shared" si="14"/>
        <v>44201</v>
      </c>
      <c r="B1529">
        <f>MONTH(DailyFXHistoricals[[#This Row],[Date]])</f>
        <v>1</v>
      </c>
      <c r="C1529">
        <f>YEAR(DailyFXHistoricals[[#This Row],[Date]])</f>
        <v>2021</v>
      </c>
      <c r="D1529" s="29">
        <f>AVERAGEIFS(D$3:D1528,$A$3:$A1528,"&gt;="&amp;Summary!$D$4-90,$E$3:$E1528,"Actual")</f>
        <v>107.29976410989013</v>
      </c>
      <c r="E1529" s="12" t="s">
        <v>87</v>
      </c>
    </row>
    <row r="1530" spans="1:5">
      <c r="A1530" s="12">
        <f t="shared" si="14"/>
        <v>44202</v>
      </c>
      <c r="B1530">
        <f>MONTH(DailyFXHistoricals[[#This Row],[Date]])</f>
        <v>1</v>
      </c>
      <c r="C1530">
        <f>YEAR(DailyFXHistoricals[[#This Row],[Date]])</f>
        <v>2021</v>
      </c>
      <c r="D1530" s="29">
        <f>AVERAGEIFS(D$3:D1529,$A$3:$A1529,"&gt;="&amp;Summary!$D$4-90,$E$3:$E1529,"Actual")</f>
        <v>107.29976410989013</v>
      </c>
      <c r="E1530" s="12" t="s">
        <v>87</v>
      </c>
    </row>
    <row r="1531" spans="1:5">
      <c r="A1531" s="12">
        <f t="shared" si="14"/>
        <v>44203</v>
      </c>
      <c r="B1531">
        <f>MONTH(DailyFXHistoricals[[#This Row],[Date]])</f>
        <v>1</v>
      </c>
      <c r="C1531">
        <f>YEAR(DailyFXHistoricals[[#This Row],[Date]])</f>
        <v>2021</v>
      </c>
      <c r="D1531" s="29">
        <f>AVERAGEIFS(D$3:D1530,$A$3:$A1530,"&gt;="&amp;Summary!$D$4-90,$E$3:$E1530,"Actual")</f>
        <v>107.29976410989013</v>
      </c>
      <c r="E1531" s="12" t="s">
        <v>87</v>
      </c>
    </row>
    <row r="1532" spans="1:5">
      <c r="A1532" s="12">
        <f t="shared" si="14"/>
        <v>44204</v>
      </c>
      <c r="B1532">
        <f>MONTH(DailyFXHistoricals[[#This Row],[Date]])</f>
        <v>1</v>
      </c>
      <c r="C1532">
        <f>YEAR(DailyFXHistoricals[[#This Row],[Date]])</f>
        <v>2021</v>
      </c>
      <c r="D1532" s="29">
        <f>AVERAGEIFS(D$3:D1531,$A$3:$A1531,"&gt;="&amp;Summary!$D$4-90,$E$3:$E1531,"Actual")</f>
        <v>107.29976410989013</v>
      </c>
      <c r="E1532" s="12" t="s">
        <v>87</v>
      </c>
    </row>
    <row r="1533" spans="1:5">
      <c r="A1533" s="12">
        <f t="shared" si="14"/>
        <v>44205</v>
      </c>
      <c r="B1533">
        <f>MONTH(DailyFXHistoricals[[#This Row],[Date]])</f>
        <v>1</v>
      </c>
      <c r="C1533">
        <f>YEAR(DailyFXHistoricals[[#This Row],[Date]])</f>
        <v>2021</v>
      </c>
      <c r="D1533" s="29">
        <f>AVERAGEIFS(D$3:D1532,$A$3:$A1532,"&gt;="&amp;Summary!$D$4-90,$E$3:$E1532,"Actual")</f>
        <v>107.29976410989013</v>
      </c>
      <c r="E1533" s="12" t="s">
        <v>87</v>
      </c>
    </row>
    <row r="1534" spans="1:5">
      <c r="A1534" s="12">
        <f t="shared" si="14"/>
        <v>44206</v>
      </c>
      <c r="B1534">
        <f>MONTH(DailyFXHistoricals[[#This Row],[Date]])</f>
        <v>1</v>
      </c>
      <c r="C1534">
        <f>YEAR(DailyFXHistoricals[[#This Row],[Date]])</f>
        <v>2021</v>
      </c>
      <c r="D1534" s="29">
        <f>AVERAGEIFS(D$3:D1533,$A$3:$A1533,"&gt;="&amp;Summary!$D$4-90,$E$3:$E1533,"Actual")</f>
        <v>107.29976410989013</v>
      </c>
      <c r="E1534" s="12" t="s">
        <v>87</v>
      </c>
    </row>
    <row r="1535" spans="1:5">
      <c r="A1535" s="12">
        <f t="shared" si="14"/>
        <v>44207</v>
      </c>
      <c r="B1535">
        <f>MONTH(DailyFXHistoricals[[#This Row],[Date]])</f>
        <v>1</v>
      </c>
      <c r="C1535">
        <f>YEAR(DailyFXHistoricals[[#This Row],[Date]])</f>
        <v>2021</v>
      </c>
      <c r="D1535" s="29">
        <f>AVERAGEIFS(D$3:D1534,$A$3:$A1534,"&gt;="&amp;Summary!$D$4-90,$E$3:$E1534,"Actual")</f>
        <v>107.29976410989013</v>
      </c>
      <c r="E1535" s="12" t="s">
        <v>87</v>
      </c>
    </row>
    <row r="1536" spans="1:5">
      <c r="A1536" s="12">
        <f t="shared" si="14"/>
        <v>44208</v>
      </c>
      <c r="B1536">
        <f>MONTH(DailyFXHistoricals[[#This Row],[Date]])</f>
        <v>1</v>
      </c>
      <c r="C1536">
        <f>YEAR(DailyFXHistoricals[[#This Row],[Date]])</f>
        <v>2021</v>
      </c>
      <c r="D1536" s="29">
        <f>AVERAGEIFS(D$3:D1535,$A$3:$A1535,"&gt;="&amp;Summary!$D$4-90,$E$3:$E1535,"Actual")</f>
        <v>107.29976410989013</v>
      </c>
      <c r="E1536" s="12" t="s">
        <v>87</v>
      </c>
    </row>
    <row r="1537" spans="1:5">
      <c r="A1537" s="12">
        <f t="shared" si="14"/>
        <v>44209</v>
      </c>
      <c r="B1537">
        <f>MONTH(DailyFXHistoricals[[#This Row],[Date]])</f>
        <v>1</v>
      </c>
      <c r="C1537">
        <f>YEAR(DailyFXHistoricals[[#This Row],[Date]])</f>
        <v>2021</v>
      </c>
      <c r="D1537" s="29">
        <f>AVERAGEIFS(D$3:D1536,$A$3:$A1536,"&gt;="&amp;Summary!$D$4-90,$E$3:$E1536,"Actual")</f>
        <v>107.29976410989013</v>
      </c>
      <c r="E1537" s="12" t="s">
        <v>87</v>
      </c>
    </row>
    <row r="1538" spans="1:5">
      <c r="A1538" s="12">
        <f t="shared" si="14"/>
        <v>44210</v>
      </c>
      <c r="B1538">
        <f>MONTH(DailyFXHistoricals[[#This Row],[Date]])</f>
        <v>1</v>
      </c>
      <c r="C1538">
        <f>YEAR(DailyFXHistoricals[[#This Row],[Date]])</f>
        <v>2021</v>
      </c>
      <c r="D1538" s="29">
        <f>AVERAGEIFS(D$3:D1537,$A$3:$A1537,"&gt;="&amp;Summary!$D$4-90,$E$3:$E1537,"Actual")</f>
        <v>107.29976410989013</v>
      </c>
      <c r="E1538" s="12" t="s">
        <v>87</v>
      </c>
    </row>
    <row r="1539" spans="1:5">
      <c r="A1539" s="12">
        <f t="shared" si="14"/>
        <v>44211</v>
      </c>
      <c r="B1539">
        <f>MONTH(DailyFXHistoricals[[#This Row],[Date]])</f>
        <v>1</v>
      </c>
      <c r="C1539">
        <f>YEAR(DailyFXHistoricals[[#This Row],[Date]])</f>
        <v>2021</v>
      </c>
      <c r="D1539" s="29">
        <f>AVERAGEIFS(D$3:D1538,$A$3:$A1538,"&gt;="&amp;Summary!$D$4-90,$E$3:$E1538,"Actual")</f>
        <v>107.29976410989013</v>
      </c>
      <c r="E1539" s="12" t="s">
        <v>87</v>
      </c>
    </row>
    <row r="1540" spans="1:5">
      <c r="A1540" s="12">
        <f t="shared" si="14"/>
        <v>44212</v>
      </c>
      <c r="B1540">
        <f>MONTH(DailyFXHistoricals[[#This Row],[Date]])</f>
        <v>1</v>
      </c>
      <c r="C1540">
        <f>YEAR(DailyFXHistoricals[[#This Row],[Date]])</f>
        <v>2021</v>
      </c>
      <c r="D1540" s="29">
        <f>AVERAGEIFS(D$3:D1539,$A$3:$A1539,"&gt;="&amp;Summary!$D$4-90,$E$3:$E1539,"Actual")</f>
        <v>107.29976410989013</v>
      </c>
      <c r="E1540" s="12" t="s">
        <v>87</v>
      </c>
    </row>
    <row r="1541" spans="1:5">
      <c r="A1541" s="12">
        <f t="shared" si="14"/>
        <v>44213</v>
      </c>
      <c r="B1541">
        <f>MONTH(DailyFXHistoricals[[#This Row],[Date]])</f>
        <v>1</v>
      </c>
      <c r="C1541">
        <f>YEAR(DailyFXHistoricals[[#This Row],[Date]])</f>
        <v>2021</v>
      </c>
      <c r="D1541" s="29">
        <f>AVERAGEIFS(D$3:D1540,$A$3:$A1540,"&gt;="&amp;Summary!$D$4-90,$E$3:$E1540,"Actual")</f>
        <v>107.29976410989013</v>
      </c>
      <c r="E1541" s="12" t="s">
        <v>87</v>
      </c>
    </row>
    <row r="1542" spans="1:5">
      <c r="A1542" s="12">
        <f t="shared" si="14"/>
        <v>44214</v>
      </c>
      <c r="B1542">
        <f>MONTH(DailyFXHistoricals[[#This Row],[Date]])</f>
        <v>1</v>
      </c>
      <c r="C1542">
        <f>YEAR(DailyFXHistoricals[[#This Row],[Date]])</f>
        <v>2021</v>
      </c>
      <c r="D1542" s="29">
        <f>AVERAGEIFS(D$3:D1541,$A$3:$A1541,"&gt;="&amp;Summary!$D$4-90,$E$3:$E1541,"Actual")</f>
        <v>107.29976410989013</v>
      </c>
      <c r="E1542" s="12" t="s">
        <v>87</v>
      </c>
    </row>
    <row r="1543" spans="1:5">
      <c r="A1543" s="12">
        <f t="shared" si="14"/>
        <v>44215</v>
      </c>
      <c r="B1543">
        <f>MONTH(DailyFXHistoricals[[#This Row],[Date]])</f>
        <v>1</v>
      </c>
      <c r="C1543">
        <f>YEAR(DailyFXHistoricals[[#This Row],[Date]])</f>
        <v>2021</v>
      </c>
      <c r="D1543" s="29">
        <f>AVERAGEIFS(D$3:D1542,$A$3:$A1542,"&gt;="&amp;Summary!$D$4-90,$E$3:$E1542,"Actual")</f>
        <v>107.29976410989013</v>
      </c>
      <c r="E1543" s="12" t="s">
        <v>87</v>
      </c>
    </row>
    <row r="1544" spans="1:5">
      <c r="A1544" s="12">
        <f t="shared" si="14"/>
        <v>44216</v>
      </c>
      <c r="B1544">
        <f>MONTH(DailyFXHistoricals[[#This Row],[Date]])</f>
        <v>1</v>
      </c>
      <c r="C1544">
        <f>YEAR(DailyFXHistoricals[[#This Row],[Date]])</f>
        <v>2021</v>
      </c>
      <c r="D1544" s="29">
        <f>AVERAGEIFS(D$3:D1543,$A$3:$A1543,"&gt;="&amp;Summary!$D$4-90,$E$3:$E1543,"Actual")</f>
        <v>107.29976410989013</v>
      </c>
      <c r="E1544" s="12" t="s">
        <v>87</v>
      </c>
    </row>
    <row r="1545" spans="1:5">
      <c r="A1545" s="12">
        <f t="shared" si="14"/>
        <v>44217</v>
      </c>
      <c r="B1545">
        <f>MONTH(DailyFXHistoricals[[#This Row],[Date]])</f>
        <v>1</v>
      </c>
      <c r="C1545">
        <f>YEAR(DailyFXHistoricals[[#This Row],[Date]])</f>
        <v>2021</v>
      </c>
      <c r="D1545" s="29">
        <f>AVERAGEIFS(D$3:D1544,$A$3:$A1544,"&gt;="&amp;Summary!$D$4-90,$E$3:$E1544,"Actual")</f>
        <v>107.29976410989013</v>
      </c>
      <c r="E1545" s="12" t="s">
        <v>87</v>
      </c>
    </row>
    <row r="1546" spans="1:5">
      <c r="A1546" s="12">
        <f t="shared" si="14"/>
        <v>44218</v>
      </c>
      <c r="B1546">
        <f>MONTH(DailyFXHistoricals[[#This Row],[Date]])</f>
        <v>1</v>
      </c>
      <c r="C1546">
        <f>YEAR(DailyFXHistoricals[[#This Row],[Date]])</f>
        <v>2021</v>
      </c>
      <c r="D1546" s="29">
        <f>AVERAGEIFS(D$3:D1545,$A$3:$A1545,"&gt;="&amp;Summary!$D$4-90,$E$3:$E1545,"Actual")</f>
        <v>107.29976410989013</v>
      </c>
      <c r="E1546" s="12" t="s">
        <v>87</v>
      </c>
    </row>
    <row r="1547" spans="1:5">
      <c r="A1547" s="12">
        <f t="shared" si="14"/>
        <v>44219</v>
      </c>
      <c r="B1547">
        <f>MONTH(DailyFXHistoricals[[#This Row],[Date]])</f>
        <v>1</v>
      </c>
      <c r="C1547">
        <f>YEAR(DailyFXHistoricals[[#This Row],[Date]])</f>
        <v>2021</v>
      </c>
      <c r="D1547" s="29">
        <f>AVERAGEIFS(D$3:D1546,$A$3:$A1546,"&gt;="&amp;Summary!$D$4-90,$E$3:$E1546,"Actual")</f>
        <v>107.29976410989013</v>
      </c>
      <c r="E1547" s="12" t="s">
        <v>87</v>
      </c>
    </row>
    <row r="1548" spans="1:5">
      <c r="A1548" s="12">
        <f t="shared" si="14"/>
        <v>44220</v>
      </c>
      <c r="B1548">
        <f>MONTH(DailyFXHistoricals[[#This Row],[Date]])</f>
        <v>1</v>
      </c>
      <c r="C1548">
        <f>YEAR(DailyFXHistoricals[[#This Row],[Date]])</f>
        <v>2021</v>
      </c>
      <c r="D1548" s="29">
        <f>AVERAGEIFS(D$3:D1547,$A$3:$A1547,"&gt;="&amp;Summary!$D$4-90,$E$3:$E1547,"Actual")</f>
        <v>107.29976410989013</v>
      </c>
      <c r="E1548" s="12" t="s">
        <v>87</v>
      </c>
    </row>
    <row r="1549" spans="1:5">
      <c r="A1549" s="12">
        <f t="shared" si="14"/>
        <v>44221</v>
      </c>
      <c r="B1549">
        <f>MONTH(DailyFXHistoricals[[#This Row],[Date]])</f>
        <v>1</v>
      </c>
      <c r="C1549">
        <f>YEAR(DailyFXHistoricals[[#This Row],[Date]])</f>
        <v>2021</v>
      </c>
      <c r="D1549" s="29">
        <f>AVERAGEIFS(D$3:D1548,$A$3:$A1548,"&gt;="&amp;Summary!$D$4-90,$E$3:$E1548,"Actual")</f>
        <v>107.29976410989013</v>
      </c>
      <c r="E1549" s="12" t="s">
        <v>87</v>
      </c>
    </row>
    <row r="1550" spans="1:5">
      <c r="A1550" s="12">
        <f t="shared" si="14"/>
        <v>44222</v>
      </c>
      <c r="B1550">
        <f>MONTH(DailyFXHistoricals[[#This Row],[Date]])</f>
        <v>1</v>
      </c>
      <c r="C1550">
        <f>YEAR(DailyFXHistoricals[[#This Row],[Date]])</f>
        <v>2021</v>
      </c>
      <c r="D1550" s="29">
        <f>AVERAGEIFS(D$3:D1549,$A$3:$A1549,"&gt;="&amp;Summary!$D$4-90,$E$3:$E1549,"Actual")</f>
        <v>107.29976410989013</v>
      </c>
      <c r="E1550" s="12" t="s">
        <v>87</v>
      </c>
    </row>
    <row r="1551" spans="1:5">
      <c r="A1551" s="12">
        <f t="shared" si="14"/>
        <v>44223</v>
      </c>
      <c r="B1551">
        <f>MONTH(DailyFXHistoricals[[#This Row],[Date]])</f>
        <v>1</v>
      </c>
      <c r="C1551">
        <f>YEAR(DailyFXHistoricals[[#This Row],[Date]])</f>
        <v>2021</v>
      </c>
      <c r="D1551" s="29">
        <f>AVERAGEIFS(D$3:D1550,$A$3:$A1550,"&gt;="&amp;Summary!$D$4-90,$E$3:$E1550,"Actual")</f>
        <v>107.29976410989013</v>
      </c>
      <c r="E1551" s="12" t="s">
        <v>87</v>
      </c>
    </row>
    <row r="1552" spans="1:5">
      <c r="A1552" s="12">
        <f t="shared" si="14"/>
        <v>44224</v>
      </c>
      <c r="B1552">
        <f>MONTH(DailyFXHistoricals[[#This Row],[Date]])</f>
        <v>1</v>
      </c>
      <c r="C1552">
        <f>YEAR(DailyFXHistoricals[[#This Row],[Date]])</f>
        <v>2021</v>
      </c>
      <c r="D1552" s="29">
        <f>AVERAGEIFS(D$3:D1551,$A$3:$A1551,"&gt;="&amp;Summary!$D$4-90,$E$3:$E1551,"Actual")</f>
        <v>107.29976410989013</v>
      </c>
      <c r="E1552" s="12" t="s">
        <v>87</v>
      </c>
    </row>
    <row r="1553" spans="1:5">
      <c r="A1553" s="12">
        <f t="shared" si="14"/>
        <v>44225</v>
      </c>
      <c r="B1553">
        <f>MONTH(DailyFXHistoricals[[#This Row],[Date]])</f>
        <v>1</v>
      </c>
      <c r="C1553">
        <f>YEAR(DailyFXHistoricals[[#This Row],[Date]])</f>
        <v>2021</v>
      </c>
      <c r="D1553" s="29">
        <f>AVERAGEIFS(D$3:D1552,$A$3:$A1552,"&gt;="&amp;Summary!$D$4-90,$E$3:$E1552,"Actual")</f>
        <v>107.29976410989013</v>
      </c>
      <c r="E1553" s="12" t="s">
        <v>87</v>
      </c>
    </row>
    <row r="1554" spans="1:5">
      <c r="A1554" s="12">
        <f t="shared" si="14"/>
        <v>44226</v>
      </c>
      <c r="B1554">
        <f>MONTH(DailyFXHistoricals[[#This Row],[Date]])</f>
        <v>1</v>
      </c>
      <c r="C1554">
        <f>YEAR(DailyFXHistoricals[[#This Row],[Date]])</f>
        <v>2021</v>
      </c>
      <c r="D1554" s="29">
        <f>AVERAGEIFS(D$3:D1553,$A$3:$A1553,"&gt;="&amp;Summary!$D$4-90,$E$3:$E1553,"Actual")</f>
        <v>107.29976410989013</v>
      </c>
      <c r="E1554" s="12" t="s">
        <v>87</v>
      </c>
    </row>
    <row r="1555" spans="1:5">
      <c r="A1555" s="12">
        <f t="shared" si="14"/>
        <v>44227</v>
      </c>
      <c r="B1555">
        <f>MONTH(DailyFXHistoricals[[#This Row],[Date]])</f>
        <v>1</v>
      </c>
      <c r="C1555">
        <f>YEAR(DailyFXHistoricals[[#This Row],[Date]])</f>
        <v>2021</v>
      </c>
      <c r="D1555" s="29">
        <f>AVERAGEIFS(D$3:D1554,$A$3:$A1554,"&gt;="&amp;Summary!$D$4-90,$E$3:$E1554,"Actual")</f>
        <v>107.29976410989013</v>
      </c>
      <c r="E1555" s="12" t="s">
        <v>87</v>
      </c>
    </row>
    <row r="1556" spans="1:5">
      <c r="A1556" s="12">
        <f t="shared" si="14"/>
        <v>44228</v>
      </c>
      <c r="B1556">
        <f>MONTH(DailyFXHistoricals[[#This Row],[Date]])</f>
        <v>2</v>
      </c>
      <c r="C1556">
        <f>YEAR(DailyFXHistoricals[[#This Row],[Date]])</f>
        <v>2021</v>
      </c>
      <c r="D1556" s="29">
        <f>AVERAGEIFS(D$3:D1555,$A$3:$A1555,"&gt;="&amp;Summary!$D$4-90,$E$3:$E1555,"Actual")</f>
        <v>107.29976410989013</v>
      </c>
      <c r="E1556" s="12" t="s">
        <v>87</v>
      </c>
    </row>
    <row r="1557" spans="1:5">
      <c r="A1557" s="12">
        <f t="shared" si="14"/>
        <v>44229</v>
      </c>
      <c r="B1557">
        <f>MONTH(DailyFXHistoricals[[#This Row],[Date]])</f>
        <v>2</v>
      </c>
      <c r="C1557">
        <f>YEAR(DailyFXHistoricals[[#This Row],[Date]])</f>
        <v>2021</v>
      </c>
      <c r="D1557" s="29">
        <f>AVERAGEIFS(D$3:D1556,$A$3:$A1556,"&gt;="&amp;Summary!$D$4-90,$E$3:$E1556,"Actual")</f>
        <v>107.29976410989013</v>
      </c>
      <c r="E1557" s="12" t="s">
        <v>87</v>
      </c>
    </row>
    <row r="1558" spans="1:5">
      <c r="A1558" s="12">
        <f t="shared" si="14"/>
        <v>44230</v>
      </c>
      <c r="B1558">
        <f>MONTH(DailyFXHistoricals[[#This Row],[Date]])</f>
        <v>2</v>
      </c>
      <c r="C1558">
        <f>YEAR(DailyFXHistoricals[[#This Row],[Date]])</f>
        <v>2021</v>
      </c>
      <c r="D1558" s="29">
        <f>AVERAGEIFS(D$3:D1557,$A$3:$A1557,"&gt;="&amp;Summary!$D$4-90,$E$3:$E1557,"Actual")</f>
        <v>107.29976410989013</v>
      </c>
      <c r="E1558" s="12" t="s">
        <v>87</v>
      </c>
    </row>
    <row r="1559" spans="1:5">
      <c r="A1559" s="12">
        <f t="shared" si="14"/>
        <v>44231</v>
      </c>
      <c r="B1559">
        <f>MONTH(DailyFXHistoricals[[#This Row],[Date]])</f>
        <v>2</v>
      </c>
      <c r="C1559">
        <f>YEAR(DailyFXHistoricals[[#This Row],[Date]])</f>
        <v>2021</v>
      </c>
      <c r="D1559" s="29">
        <f>AVERAGEIFS(D$3:D1558,$A$3:$A1558,"&gt;="&amp;Summary!$D$4-90,$E$3:$E1558,"Actual")</f>
        <v>107.29976410989013</v>
      </c>
      <c r="E1559" s="12" t="s">
        <v>87</v>
      </c>
    </row>
    <row r="1560" spans="1:5">
      <c r="A1560" s="12">
        <f t="shared" si="14"/>
        <v>44232</v>
      </c>
      <c r="B1560">
        <f>MONTH(DailyFXHistoricals[[#This Row],[Date]])</f>
        <v>2</v>
      </c>
      <c r="C1560">
        <f>YEAR(DailyFXHistoricals[[#This Row],[Date]])</f>
        <v>2021</v>
      </c>
      <c r="D1560" s="29">
        <f>AVERAGEIFS(D$3:D1559,$A$3:$A1559,"&gt;="&amp;Summary!$D$4-90,$E$3:$E1559,"Actual")</f>
        <v>107.29976410989013</v>
      </c>
      <c r="E1560" s="12" t="s">
        <v>87</v>
      </c>
    </row>
    <row r="1561" spans="1:5">
      <c r="A1561" s="12">
        <f t="shared" si="14"/>
        <v>44233</v>
      </c>
      <c r="B1561">
        <f>MONTH(DailyFXHistoricals[[#This Row],[Date]])</f>
        <v>2</v>
      </c>
      <c r="C1561">
        <f>YEAR(DailyFXHistoricals[[#This Row],[Date]])</f>
        <v>2021</v>
      </c>
      <c r="D1561" s="29">
        <f>AVERAGEIFS(D$3:D1560,$A$3:$A1560,"&gt;="&amp;Summary!$D$4-90,$E$3:$E1560,"Actual")</f>
        <v>107.29976410989013</v>
      </c>
      <c r="E1561" s="12" t="s">
        <v>87</v>
      </c>
    </row>
    <row r="1562" spans="1:5">
      <c r="A1562" s="12">
        <f t="shared" ref="A1562:A1625" si="15">A1561+1</f>
        <v>44234</v>
      </c>
      <c r="B1562">
        <f>MONTH(DailyFXHistoricals[[#This Row],[Date]])</f>
        <v>2</v>
      </c>
      <c r="C1562">
        <f>YEAR(DailyFXHistoricals[[#This Row],[Date]])</f>
        <v>2021</v>
      </c>
      <c r="D1562" s="29">
        <f>AVERAGEIFS(D$3:D1561,$A$3:$A1561,"&gt;="&amp;Summary!$D$4-90,$E$3:$E1561,"Actual")</f>
        <v>107.29976410989013</v>
      </c>
      <c r="E1562" s="12" t="s">
        <v>87</v>
      </c>
    </row>
    <row r="1563" spans="1:5">
      <c r="A1563" s="12">
        <f t="shared" si="15"/>
        <v>44235</v>
      </c>
      <c r="B1563">
        <f>MONTH(DailyFXHistoricals[[#This Row],[Date]])</f>
        <v>2</v>
      </c>
      <c r="C1563">
        <f>YEAR(DailyFXHistoricals[[#This Row],[Date]])</f>
        <v>2021</v>
      </c>
      <c r="D1563" s="29">
        <f>AVERAGEIFS(D$3:D1562,$A$3:$A1562,"&gt;="&amp;Summary!$D$4-90,$E$3:$E1562,"Actual")</f>
        <v>107.29976410989013</v>
      </c>
      <c r="E1563" s="12" t="s">
        <v>87</v>
      </c>
    </row>
    <row r="1564" spans="1:5">
      <c r="A1564" s="12">
        <f t="shared" si="15"/>
        <v>44236</v>
      </c>
      <c r="B1564">
        <f>MONTH(DailyFXHistoricals[[#This Row],[Date]])</f>
        <v>2</v>
      </c>
      <c r="C1564">
        <f>YEAR(DailyFXHistoricals[[#This Row],[Date]])</f>
        <v>2021</v>
      </c>
      <c r="D1564" s="29">
        <f>AVERAGEIFS(D$3:D1563,$A$3:$A1563,"&gt;="&amp;Summary!$D$4-90,$E$3:$E1563,"Actual")</f>
        <v>107.29976410989013</v>
      </c>
      <c r="E1564" s="12" t="s">
        <v>87</v>
      </c>
    </row>
    <row r="1565" spans="1:5">
      <c r="A1565" s="12">
        <f t="shared" si="15"/>
        <v>44237</v>
      </c>
      <c r="B1565">
        <f>MONTH(DailyFXHistoricals[[#This Row],[Date]])</f>
        <v>2</v>
      </c>
      <c r="C1565">
        <f>YEAR(DailyFXHistoricals[[#This Row],[Date]])</f>
        <v>2021</v>
      </c>
      <c r="D1565" s="29">
        <f>AVERAGEIFS(D$3:D1564,$A$3:$A1564,"&gt;="&amp;Summary!$D$4-90,$E$3:$E1564,"Actual")</f>
        <v>107.29976410989013</v>
      </c>
      <c r="E1565" s="12" t="s">
        <v>87</v>
      </c>
    </row>
    <row r="1566" spans="1:5">
      <c r="A1566" s="12">
        <f t="shared" si="15"/>
        <v>44238</v>
      </c>
      <c r="B1566">
        <f>MONTH(DailyFXHistoricals[[#This Row],[Date]])</f>
        <v>2</v>
      </c>
      <c r="C1566">
        <f>YEAR(DailyFXHistoricals[[#This Row],[Date]])</f>
        <v>2021</v>
      </c>
      <c r="D1566" s="29">
        <f>AVERAGEIFS(D$3:D1565,$A$3:$A1565,"&gt;="&amp;Summary!$D$4-90,$E$3:$E1565,"Actual")</f>
        <v>107.29976410989013</v>
      </c>
      <c r="E1566" s="12" t="s">
        <v>87</v>
      </c>
    </row>
    <row r="1567" spans="1:5">
      <c r="A1567" s="12">
        <f t="shared" si="15"/>
        <v>44239</v>
      </c>
      <c r="B1567">
        <f>MONTH(DailyFXHistoricals[[#This Row],[Date]])</f>
        <v>2</v>
      </c>
      <c r="C1567">
        <f>YEAR(DailyFXHistoricals[[#This Row],[Date]])</f>
        <v>2021</v>
      </c>
      <c r="D1567" s="29">
        <f>AVERAGEIFS(D$3:D1566,$A$3:$A1566,"&gt;="&amp;Summary!$D$4-90,$E$3:$E1566,"Actual")</f>
        <v>107.29976410989013</v>
      </c>
      <c r="E1567" s="12" t="s">
        <v>87</v>
      </c>
    </row>
    <row r="1568" spans="1:5">
      <c r="A1568" s="12">
        <f t="shared" si="15"/>
        <v>44240</v>
      </c>
      <c r="B1568">
        <f>MONTH(DailyFXHistoricals[[#This Row],[Date]])</f>
        <v>2</v>
      </c>
      <c r="C1568">
        <f>YEAR(DailyFXHistoricals[[#This Row],[Date]])</f>
        <v>2021</v>
      </c>
      <c r="D1568" s="29">
        <f>AVERAGEIFS(D$3:D1567,$A$3:$A1567,"&gt;="&amp;Summary!$D$4-90,$E$3:$E1567,"Actual")</f>
        <v>107.29976410989013</v>
      </c>
      <c r="E1568" s="12" t="s">
        <v>87</v>
      </c>
    </row>
    <row r="1569" spans="1:5">
      <c r="A1569" s="12">
        <f t="shared" si="15"/>
        <v>44241</v>
      </c>
      <c r="B1569">
        <f>MONTH(DailyFXHistoricals[[#This Row],[Date]])</f>
        <v>2</v>
      </c>
      <c r="C1569">
        <f>YEAR(DailyFXHistoricals[[#This Row],[Date]])</f>
        <v>2021</v>
      </c>
      <c r="D1569" s="29">
        <f>AVERAGEIFS(D$3:D1568,$A$3:$A1568,"&gt;="&amp;Summary!$D$4-90,$E$3:$E1568,"Actual")</f>
        <v>107.29976410989013</v>
      </c>
      <c r="E1569" s="12" t="s">
        <v>87</v>
      </c>
    </row>
    <row r="1570" spans="1:5">
      <c r="A1570" s="12">
        <f t="shared" si="15"/>
        <v>44242</v>
      </c>
      <c r="B1570">
        <f>MONTH(DailyFXHistoricals[[#This Row],[Date]])</f>
        <v>2</v>
      </c>
      <c r="C1570">
        <f>YEAR(DailyFXHistoricals[[#This Row],[Date]])</f>
        <v>2021</v>
      </c>
      <c r="D1570" s="29">
        <f>AVERAGEIFS(D$3:D1569,$A$3:$A1569,"&gt;="&amp;Summary!$D$4-90,$E$3:$E1569,"Actual")</f>
        <v>107.29976410989013</v>
      </c>
      <c r="E1570" s="12" t="s">
        <v>87</v>
      </c>
    </row>
    <row r="1571" spans="1:5">
      <c r="A1571" s="12">
        <f t="shared" si="15"/>
        <v>44243</v>
      </c>
      <c r="B1571">
        <f>MONTH(DailyFXHistoricals[[#This Row],[Date]])</f>
        <v>2</v>
      </c>
      <c r="C1571">
        <f>YEAR(DailyFXHistoricals[[#This Row],[Date]])</f>
        <v>2021</v>
      </c>
      <c r="D1571" s="29">
        <f>AVERAGEIFS(D$3:D1570,$A$3:$A1570,"&gt;="&amp;Summary!$D$4-90,$E$3:$E1570,"Actual")</f>
        <v>107.29976410989013</v>
      </c>
      <c r="E1571" s="12" t="s">
        <v>87</v>
      </c>
    </row>
    <row r="1572" spans="1:5">
      <c r="A1572" s="12">
        <f t="shared" si="15"/>
        <v>44244</v>
      </c>
      <c r="B1572">
        <f>MONTH(DailyFXHistoricals[[#This Row],[Date]])</f>
        <v>2</v>
      </c>
      <c r="C1572">
        <f>YEAR(DailyFXHistoricals[[#This Row],[Date]])</f>
        <v>2021</v>
      </c>
      <c r="D1572" s="29">
        <f>AVERAGEIFS(D$3:D1571,$A$3:$A1571,"&gt;="&amp;Summary!$D$4-90,$E$3:$E1571,"Actual")</f>
        <v>107.29976410989013</v>
      </c>
      <c r="E1572" s="12" t="s">
        <v>87</v>
      </c>
    </row>
    <row r="1573" spans="1:5">
      <c r="A1573" s="12">
        <f t="shared" si="15"/>
        <v>44245</v>
      </c>
      <c r="B1573">
        <f>MONTH(DailyFXHistoricals[[#This Row],[Date]])</f>
        <v>2</v>
      </c>
      <c r="C1573">
        <f>YEAR(DailyFXHistoricals[[#This Row],[Date]])</f>
        <v>2021</v>
      </c>
      <c r="D1573" s="29">
        <f>AVERAGEIFS(D$3:D1572,$A$3:$A1572,"&gt;="&amp;Summary!$D$4-90,$E$3:$E1572,"Actual")</f>
        <v>107.29976410989013</v>
      </c>
      <c r="E1573" s="12" t="s">
        <v>87</v>
      </c>
    </row>
    <row r="1574" spans="1:5">
      <c r="A1574" s="12">
        <f t="shared" si="15"/>
        <v>44246</v>
      </c>
      <c r="B1574">
        <f>MONTH(DailyFXHistoricals[[#This Row],[Date]])</f>
        <v>2</v>
      </c>
      <c r="C1574">
        <f>YEAR(DailyFXHistoricals[[#This Row],[Date]])</f>
        <v>2021</v>
      </c>
      <c r="D1574" s="29">
        <f>AVERAGEIFS(D$3:D1573,$A$3:$A1573,"&gt;="&amp;Summary!$D$4-90,$E$3:$E1573,"Actual")</f>
        <v>107.29976410989013</v>
      </c>
      <c r="E1574" s="12" t="s">
        <v>87</v>
      </c>
    </row>
    <row r="1575" spans="1:5">
      <c r="A1575" s="12">
        <f t="shared" si="15"/>
        <v>44247</v>
      </c>
      <c r="B1575">
        <f>MONTH(DailyFXHistoricals[[#This Row],[Date]])</f>
        <v>2</v>
      </c>
      <c r="C1575">
        <f>YEAR(DailyFXHistoricals[[#This Row],[Date]])</f>
        <v>2021</v>
      </c>
      <c r="D1575" s="29">
        <f>AVERAGEIFS(D$3:D1574,$A$3:$A1574,"&gt;="&amp;Summary!$D$4-90,$E$3:$E1574,"Actual")</f>
        <v>107.29976410989013</v>
      </c>
      <c r="E1575" s="12" t="s">
        <v>87</v>
      </c>
    </row>
    <row r="1576" spans="1:5">
      <c r="A1576" s="12">
        <f t="shared" si="15"/>
        <v>44248</v>
      </c>
      <c r="B1576">
        <f>MONTH(DailyFXHistoricals[[#This Row],[Date]])</f>
        <v>2</v>
      </c>
      <c r="C1576">
        <f>YEAR(DailyFXHistoricals[[#This Row],[Date]])</f>
        <v>2021</v>
      </c>
      <c r="D1576" s="29">
        <f>AVERAGEIFS(D$3:D1575,$A$3:$A1575,"&gt;="&amp;Summary!$D$4-90,$E$3:$E1575,"Actual")</f>
        <v>107.29976410989013</v>
      </c>
      <c r="E1576" s="12" t="s">
        <v>87</v>
      </c>
    </row>
    <row r="1577" spans="1:5">
      <c r="A1577" s="12">
        <f t="shared" si="15"/>
        <v>44249</v>
      </c>
      <c r="B1577">
        <f>MONTH(DailyFXHistoricals[[#This Row],[Date]])</f>
        <v>2</v>
      </c>
      <c r="C1577">
        <f>YEAR(DailyFXHistoricals[[#This Row],[Date]])</f>
        <v>2021</v>
      </c>
      <c r="D1577" s="29">
        <f>AVERAGEIFS(D$3:D1576,$A$3:$A1576,"&gt;="&amp;Summary!$D$4-90,$E$3:$E1576,"Actual")</f>
        <v>107.29976410989013</v>
      </c>
      <c r="E1577" s="12" t="s">
        <v>87</v>
      </c>
    </row>
    <row r="1578" spans="1:5">
      <c r="A1578" s="12">
        <f t="shared" si="15"/>
        <v>44250</v>
      </c>
      <c r="B1578">
        <f>MONTH(DailyFXHistoricals[[#This Row],[Date]])</f>
        <v>2</v>
      </c>
      <c r="C1578">
        <f>YEAR(DailyFXHistoricals[[#This Row],[Date]])</f>
        <v>2021</v>
      </c>
      <c r="D1578" s="29">
        <f>AVERAGEIFS(D$3:D1577,$A$3:$A1577,"&gt;="&amp;Summary!$D$4-90,$E$3:$E1577,"Actual")</f>
        <v>107.29976410989013</v>
      </c>
      <c r="E1578" s="12" t="s">
        <v>87</v>
      </c>
    </row>
    <row r="1579" spans="1:5">
      <c r="A1579" s="12">
        <f t="shared" si="15"/>
        <v>44251</v>
      </c>
      <c r="B1579">
        <f>MONTH(DailyFXHistoricals[[#This Row],[Date]])</f>
        <v>2</v>
      </c>
      <c r="C1579">
        <f>YEAR(DailyFXHistoricals[[#This Row],[Date]])</f>
        <v>2021</v>
      </c>
      <c r="D1579" s="29">
        <f>AVERAGEIFS(D$3:D1578,$A$3:$A1578,"&gt;="&amp;Summary!$D$4-90,$E$3:$E1578,"Actual")</f>
        <v>107.29976410989013</v>
      </c>
      <c r="E1579" s="12" t="s">
        <v>87</v>
      </c>
    </row>
    <row r="1580" spans="1:5">
      <c r="A1580" s="12">
        <f t="shared" si="15"/>
        <v>44252</v>
      </c>
      <c r="B1580">
        <f>MONTH(DailyFXHistoricals[[#This Row],[Date]])</f>
        <v>2</v>
      </c>
      <c r="C1580">
        <f>YEAR(DailyFXHistoricals[[#This Row],[Date]])</f>
        <v>2021</v>
      </c>
      <c r="D1580" s="29">
        <f>AVERAGEIFS(D$3:D1579,$A$3:$A1579,"&gt;="&amp;Summary!$D$4-90,$E$3:$E1579,"Actual")</f>
        <v>107.29976410989013</v>
      </c>
      <c r="E1580" s="12" t="s">
        <v>87</v>
      </c>
    </row>
    <row r="1581" spans="1:5">
      <c r="A1581" s="12">
        <f t="shared" si="15"/>
        <v>44253</v>
      </c>
      <c r="B1581">
        <f>MONTH(DailyFXHistoricals[[#This Row],[Date]])</f>
        <v>2</v>
      </c>
      <c r="C1581">
        <f>YEAR(DailyFXHistoricals[[#This Row],[Date]])</f>
        <v>2021</v>
      </c>
      <c r="D1581" s="29">
        <f>AVERAGEIFS(D$3:D1580,$A$3:$A1580,"&gt;="&amp;Summary!$D$4-90,$E$3:$E1580,"Actual")</f>
        <v>107.29976410989013</v>
      </c>
      <c r="E1581" s="12" t="s">
        <v>87</v>
      </c>
    </row>
    <row r="1582" spans="1:5">
      <c r="A1582" s="12">
        <f t="shared" si="15"/>
        <v>44254</v>
      </c>
      <c r="B1582">
        <f>MONTH(DailyFXHistoricals[[#This Row],[Date]])</f>
        <v>2</v>
      </c>
      <c r="C1582">
        <f>YEAR(DailyFXHistoricals[[#This Row],[Date]])</f>
        <v>2021</v>
      </c>
      <c r="D1582" s="29">
        <f>AVERAGEIFS(D$3:D1581,$A$3:$A1581,"&gt;="&amp;Summary!$D$4-90,$E$3:$E1581,"Actual")</f>
        <v>107.29976410989013</v>
      </c>
      <c r="E1582" s="12" t="s">
        <v>87</v>
      </c>
    </row>
    <row r="1583" spans="1:5">
      <c r="A1583" s="12">
        <f t="shared" si="15"/>
        <v>44255</v>
      </c>
      <c r="B1583">
        <f>MONTH(DailyFXHistoricals[[#This Row],[Date]])</f>
        <v>2</v>
      </c>
      <c r="C1583">
        <f>YEAR(DailyFXHistoricals[[#This Row],[Date]])</f>
        <v>2021</v>
      </c>
      <c r="D1583" s="29">
        <f>AVERAGEIFS(D$3:D1582,$A$3:$A1582,"&gt;="&amp;Summary!$D$4-90,$E$3:$E1582,"Actual")</f>
        <v>107.29976410989013</v>
      </c>
      <c r="E1583" s="12" t="s">
        <v>87</v>
      </c>
    </row>
    <row r="1584" spans="1:5">
      <c r="A1584" s="12">
        <f t="shared" si="15"/>
        <v>44256</v>
      </c>
      <c r="B1584">
        <f>MONTH(DailyFXHistoricals[[#This Row],[Date]])</f>
        <v>3</v>
      </c>
      <c r="C1584">
        <f>YEAR(DailyFXHistoricals[[#This Row],[Date]])</f>
        <v>2021</v>
      </c>
      <c r="D1584" s="29">
        <f>AVERAGEIFS(D$3:D1583,$A$3:$A1583,"&gt;="&amp;Summary!$D$4-90,$E$3:$E1583,"Actual")</f>
        <v>107.29976410989013</v>
      </c>
      <c r="E1584" s="12" t="s">
        <v>87</v>
      </c>
    </row>
    <row r="1585" spans="1:5">
      <c r="A1585" s="12">
        <f t="shared" si="15"/>
        <v>44257</v>
      </c>
      <c r="B1585">
        <f>MONTH(DailyFXHistoricals[[#This Row],[Date]])</f>
        <v>3</v>
      </c>
      <c r="C1585">
        <f>YEAR(DailyFXHistoricals[[#This Row],[Date]])</f>
        <v>2021</v>
      </c>
      <c r="D1585" s="29">
        <f>AVERAGEIFS(D$3:D1584,$A$3:$A1584,"&gt;="&amp;Summary!$D$4-90,$E$3:$E1584,"Actual")</f>
        <v>107.29976410989013</v>
      </c>
      <c r="E1585" s="12" t="s">
        <v>87</v>
      </c>
    </row>
    <row r="1586" spans="1:5">
      <c r="A1586" s="12">
        <f t="shared" si="15"/>
        <v>44258</v>
      </c>
      <c r="B1586">
        <f>MONTH(DailyFXHistoricals[[#This Row],[Date]])</f>
        <v>3</v>
      </c>
      <c r="C1586">
        <f>YEAR(DailyFXHistoricals[[#This Row],[Date]])</f>
        <v>2021</v>
      </c>
      <c r="D1586" s="29">
        <f>AVERAGEIFS(D$3:D1585,$A$3:$A1585,"&gt;="&amp;Summary!$D$4-90,$E$3:$E1585,"Actual")</f>
        <v>107.29976410989013</v>
      </c>
      <c r="E1586" s="12" t="s">
        <v>87</v>
      </c>
    </row>
    <row r="1587" spans="1:5">
      <c r="A1587" s="12">
        <f t="shared" si="15"/>
        <v>44259</v>
      </c>
      <c r="B1587">
        <f>MONTH(DailyFXHistoricals[[#This Row],[Date]])</f>
        <v>3</v>
      </c>
      <c r="C1587">
        <f>YEAR(DailyFXHistoricals[[#This Row],[Date]])</f>
        <v>2021</v>
      </c>
      <c r="D1587" s="29">
        <f>AVERAGEIFS(D$3:D1586,$A$3:$A1586,"&gt;="&amp;Summary!$D$4-90,$E$3:$E1586,"Actual")</f>
        <v>107.29976410989013</v>
      </c>
      <c r="E1587" s="12" t="s">
        <v>87</v>
      </c>
    </row>
    <row r="1588" spans="1:5">
      <c r="A1588" s="12">
        <f t="shared" si="15"/>
        <v>44260</v>
      </c>
      <c r="B1588">
        <f>MONTH(DailyFXHistoricals[[#This Row],[Date]])</f>
        <v>3</v>
      </c>
      <c r="C1588">
        <f>YEAR(DailyFXHistoricals[[#This Row],[Date]])</f>
        <v>2021</v>
      </c>
      <c r="D1588" s="29">
        <f>AVERAGEIFS(D$3:D1587,$A$3:$A1587,"&gt;="&amp;Summary!$D$4-90,$E$3:$E1587,"Actual")</f>
        <v>107.29976410989013</v>
      </c>
      <c r="E1588" s="12" t="s">
        <v>87</v>
      </c>
    </row>
    <row r="1589" spans="1:5">
      <c r="A1589" s="12">
        <f t="shared" si="15"/>
        <v>44261</v>
      </c>
      <c r="B1589">
        <f>MONTH(DailyFXHistoricals[[#This Row],[Date]])</f>
        <v>3</v>
      </c>
      <c r="C1589">
        <f>YEAR(DailyFXHistoricals[[#This Row],[Date]])</f>
        <v>2021</v>
      </c>
      <c r="D1589" s="29">
        <f>AVERAGEIFS(D$3:D1588,$A$3:$A1588,"&gt;="&amp;Summary!$D$4-90,$E$3:$E1588,"Actual")</f>
        <v>107.29976410989013</v>
      </c>
      <c r="E1589" s="12" t="s">
        <v>87</v>
      </c>
    </row>
    <row r="1590" spans="1:5">
      <c r="A1590" s="12">
        <f t="shared" si="15"/>
        <v>44262</v>
      </c>
      <c r="B1590">
        <f>MONTH(DailyFXHistoricals[[#This Row],[Date]])</f>
        <v>3</v>
      </c>
      <c r="C1590">
        <f>YEAR(DailyFXHistoricals[[#This Row],[Date]])</f>
        <v>2021</v>
      </c>
      <c r="D1590" s="29">
        <f>AVERAGEIFS(D$3:D1589,$A$3:$A1589,"&gt;="&amp;Summary!$D$4-90,$E$3:$E1589,"Actual")</f>
        <v>107.29976410989013</v>
      </c>
      <c r="E1590" s="12" t="s">
        <v>87</v>
      </c>
    </row>
    <row r="1591" spans="1:5">
      <c r="A1591" s="12">
        <f t="shared" si="15"/>
        <v>44263</v>
      </c>
      <c r="B1591">
        <f>MONTH(DailyFXHistoricals[[#This Row],[Date]])</f>
        <v>3</v>
      </c>
      <c r="C1591">
        <f>YEAR(DailyFXHistoricals[[#This Row],[Date]])</f>
        <v>2021</v>
      </c>
      <c r="D1591" s="29">
        <f>AVERAGEIFS(D$3:D1590,$A$3:$A1590,"&gt;="&amp;Summary!$D$4-90,$E$3:$E1590,"Actual")</f>
        <v>107.29976410989013</v>
      </c>
      <c r="E1591" s="12" t="s">
        <v>87</v>
      </c>
    </row>
    <row r="1592" spans="1:5">
      <c r="A1592" s="12">
        <f t="shared" si="15"/>
        <v>44264</v>
      </c>
      <c r="B1592">
        <f>MONTH(DailyFXHistoricals[[#This Row],[Date]])</f>
        <v>3</v>
      </c>
      <c r="C1592">
        <f>YEAR(DailyFXHistoricals[[#This Row],[Date]])</f>
        <v>2021</v>
      </c>
      <c r="D1592" s="29">
        <f>AVERAGEIFS(D$3:D1591,$A$3:$A1591,"&gt;="&amp;Summary!$D$4-90,$E$3:$E1591,"Actual")</f>
        <v>107.29976410989013</v>
      </c>
      <c r="E1592" s="12" t="s">
        <v>87</v>
      </c>
    </row>
    <row r="1593" spans="1:5">
      <c r="A1593" s="12">
        <f t="shared" si="15"/>
        <v>44265</v>
      </c>
      <c r="B1593">
        <f>MONTH(DailyFXHistoricals[[#This Row],[Date]])</f>
        <v>3</v>
      </c>
      <c r="C1593">
        <f>YEAR(DailyFXHistoricals[[#This Row],[Date]])</f>
        <v>2021</v>
      </c>
      <c r="D1593" s="29">
        <f>AVERAGEIFS(D$3:D1592,$A$3:$A1592,"&gt;="&amp;Summary!$D$4-90,$E$3:$E1592,"Actual")</f>
        <v>107.29976410989013</v>
      </c>
      <c r="E1593" s="12" t="s">
        <v>87</v>
      </c>
    </row>
    <row r="1594" spans="1:5">
      <c r="A1594" s="12">
        <f t="shared" si="15"/>
        <v>44266</v>
      </c>
      <c r="B1594">
        <f>MONTH(DailyFXHistoricals[[#This Row],[Date]])</f>
        <v>3</v>
      </c>
      <c r="C1594">
        <f>YEAR(DailyFXHistoricals[[#This Row],[Date]])</f>
        <v>2021</v>
      </c>
      <c r="D1594" s="29">
        <f>AVERAGEIFS(D$3:D1593,$A$3:$A1593,"&gt;="&amp;Summary!$D$4-90,$E$3:$E1593,"Actual")</f>
        <v>107.29976410989013</v>
      </c>
      <c r="E1594" s="12" t="s">
        <v>87</v>
      </c>
    </row>
    <row r="1595" spans="1:5">
      <c r="A1595" s="12">
        <f t="shared" si="15"/>
        <v>44267</v>
      </c>
      <c r="B1595">
        <f>MONTH(DailyFXHistoricals[[#This Row],[Date]])</f>
        <v>3</v>
      </c>
      <c r="C1595">
        <f>YEAR(DailyFXHistoricals[[#This Row],[Date]])</f>
        <v>2021</v>
      </c>
      <c r="D1595" s="29">
        <f>AVERAGEIFS(D$3:D1594,$A$3:$A1594,"&gt;="&amp;Summary!$D$4-90,$E$3:$E1594,"Actual")</f>
        <v>107.29976410989013</v>
      </c>
      <c r="E1595" s="12" t="s">
        <v>87</v>
      </c>
    </row>
    <row r="1596" spans="1:5">
      <c r="A1596" s="12">
        <f t="shared" si="15"/>
        <v>44268</v>
      </c>
      <c r="B1596">
        <f>MONTH(DailyFXHistoricals[[#This Row],[Date]])</f>
        <v>3</v>
      </c>
      <c r="C1596">
        <f>YEAR(DailyFXHistoricals[[#This Row],[Date]])</f>
        <v>2021</v>
      </c>
      <c r="D1596" s="29">
        <f>AVERAGEIFS(D$3:D1595,$A$3:$A1595,"&gt;="&amp;Summary!$D$4-90,$E$3:$E1595,"Actual")</f>
        <v>107.29976410989013</v>
      </c>
      <c r="E1596" s="12" t="s">
        <v>87</v>
      </c>
    </row>
    <row r="1597" spans="1:5">
      <c r="A1597" s="12">
        <f t="shared" si="15"/>
        <v>44269</v>
      </c>
      <c r="B1597">
        <f>MONTH(DailyFXHistoricals[[#This Row],[Date]])</f>
        <v>3</v>
      </c>
      <c r="C1597">
        <f>YEAR(DailyFXHistoricals[[#This Row],[Date]])</f>
        <v>2021</v>
      </c>
      <c r="D1597" s="29">
        <f>AVERAGEIFS(D$3:D1596,$A$3:$A1596,"&gt;="&amp;Summary!$D$4-90,$E$3:$E1596,"Actual")</f>
        <v>107.29976410989013</v>
      </c>
      <c r="E1597" s="12" t="s">
        <v>87</v>
      </c>
    </row>
    <row r="1598" spans="1:5">
      <c r="A1598" s="12">
        <f t="shared" si="15"/>
        <v>44270</v>
      </c>
      <c r="B1598">
        <f>MONTH(DailyFXHistoricals[[#This Row],[Date]])</f>
        <v>3</v>
      </c>
      <c r="C1598">
        <f>YEAR(DailyFXHistoricals[[#This Row],[Date]])</f>
        <v>2021</v>
      </c>
      <c r="D1598" s="29">
        <f>AVERAGEIFS(D$3:D1597,$A$3:$A1597,"&gt;="&amp;Summary!$D$4-90,$E$3:$E1597,"Actual")</f>
        <v>107.29976410989013</v>
      </c>
      <c r="E1598" s="12" t="s">
        <v>87</v>
      </c>
    </row>
    <row r="1599" spans="1:5">
      <c r="A1599" s="12">
        <f t="shared" si="15"/>
        <v>44271</v>
      </c>
      <c r="B1599">
        <f>MONTH(DailyFXHistoricals[[#This Row],[Date]])</f>
        <v>3</v>
      </c>
      <c r="C1599">
        <f>YEAR(DailyFXHistoricals[[#This Row],[Date]])</f>
        <v>2021</v>
      </c>
      <c r="D1599" s="29">
        <f>AVERAGEIFS(D$3:D1598,$A$3:$A1598,"&gt;="&amp;Summary!$D$4-90,$E$3:$E1598,"Actual")</f>
        <v>107.29976410989013</v>
      </c>
      <c r="E1599" s="12" t="s">
        <v>87</v>
      </c>
    </row>
    <row r="1600" spans="1:5">
      <c r="A1600" s="12">
        <f t="shared" si="15"/>
        <v>44272</v>
      </c>
      <c r="B1600">
        <f>MONTH(DailyFXHistoricals[[#This Row],[Date]])</f>
        <v>3</v>
      </c>
      <c r="C1600">
        <f>YEAR(DailyFXHistoricals[[#This Row],[Date]])</f>
        <v>2021</v>
      </c>
      <c r="D1600" s="29">
        <f>AVERAGEIFS(D$3:D1599,$A$3:$A1599,"&gt;="&amp;Summary!$D$4-90,$E$3:$E1599,"Actual")</f>
        <v>107.29976410989013</v>
      </c>
      <c r="E1600" s="12" t="s">
        <v>87</v>
      </c>
    </row>
    <row r="1601" spans="1:5">
      <c r="A1601" s="12">
        <f t="shared" si="15"/>
        <v>44273</v>
      </c>
      <c r="B1601">
        <f>MONTH(DailyFXHistoricals[[#This Row],[Date]])</f>
        <v>3</v>
      </c>
      <c r="C1601">
        <f>YEAR(DailyFXHistoricals[[#This Row],[Date]])</f>
        <v>2021</v>
      </c>
      <c r="D1601" s="29">
        <f>AVERAGEIFS(D$3:D1600,$A$3:$A1600,"&gt;="&amp;Summary!$D$4-90,$E$3:$E1600,"Actual")</f>
        <v>107.29976410989013</v>
      </c>
      <c r="E1601" s="12" t="s">
        <v>87</v>
      </c>
    </row>
    <row r="1602" spans="1:5">
      <c r="A1602" s="12">
        <f t="shared" si="15"/>
        <v>44274</v>
      </c>
      <c r="B1602">
        <f>MONTH(DailyFXHistoricals[[#This Row],[Date]])</f>
        <v>3</v>
      </c>
      <c r="C1602">
        <f>YEAR(DailyFXHistoricals[[#This Row],[Date]])</f>
        <v>2021</v>
      </c>
      <c r="D1602" s="29">
        <f>AVERAGEIFS(D$3:D1601,$A$3:$A1601,"&gt;="&amp;Summary!$D$4-90,$E$3:$E1601,"Actual")</f>
        <v>107.29976410989013</v>
      </c>
      <c r="E1602" s="12" t="s">
        <v>87</v>
      </c>
    </row>
    <row r="1603" spans="1:5">
      <c r="A1603" s="12">
        <f t="shared" si="15"/>
        <v>44275</v>
      </c>
      <c r="B1603">
        <f>MONTH(DailyFXHistoricals[[#This Row],[Date]])</f>
        <v>3</v>
      </c>
      <c r="C1603">
        <f>YEAR(DailyFXHistoricals[[#This Row],[Date]])</f>
        <v>2021</v>
      </c>
      <c r="D1603" s="29">
        <f>AVERAGEIFS(D$3:D1602,$A$3:$A1602,"&gt;="&amp;Summary!$D$4-90,$E$3:$E1602,"Actual")</f>
        <v>107.29976410989013</v>
      </c>
      <c r="E1603" s="12" t="s">
        <v>87</v>
      </c>
    </row>
    <row r="1604" spans="1:5">
      <c r="A1604" s="12">
        <f t="shared" si="15"/>
        <v>44276</v>
      </c>
      <c r="B1604">
        <f>MONTH(DailyFXHistoricals[[#This Row],[Date]])</f>
        <v>3</v>
      </c>
      <c r="C1604">
        <f>YEAR(DailyFXHistoricals[[#This Row],[Date]])</f>
        <v>2021</v>
      </c>
      <c r="D1604" s="29">
        <f>AVERAGEIFS(D$3:D1603,$A$3:$A1603,"&gt;="&amp;Summary!$D$4-90,$E$3:$E1603,"Actual")</f>
        <v>107.29976410989013</v>
      </c>
      <c r="E1604" s="12" t="s">
        <v>87</v>
      </c>
    </row>
    <row r="1605" spans="1:5">
      <c r="A1605" s="12">
        <f t="shared" si="15"/>
        <v>44277</v>
      </c>
      <c r="B1605">
        <f>MONTH(DailyFXHistoricals[[#This Row],[Date]])</f>
        <v>3</v>
      </c>
      <c r="C1605">
        <f>YEAR(DailyFXHistoricals[[#This Row],[Date]])</f>
        <v>2021</v>
      </c>
      <c r="D1605" s="29">
        <f>AVERAGEIFS(D$3:D1604,$A$3:$A1604,"&gt;="&amp;Summary!$D$4-90,$E$3:$E1604,"Actual")</f>
        <v>107.29976410989013</v>
      </c>
      <c r="E1605" s="12" t="s">
        <v>87</v>
      </c>
    </row>
    <row r="1606" spans="1:5">
      <c r="A1606" s="12">
        <f t="shared" si="15"/>
        <v>44278</v>
      </c>
      <c r="B1606">
        <f>MONTH(DailyFXHistoricals[[#This Row],[Date]])</f>
        <v>3</v>
      </c>
      <c r="C1606">
        <f>YEAR(DailyFXHistoricals[[#This Row],[Date]])</f>
        <v>2021</v>
      </c>
      <c r="D1606" s="29">
        <f>AVERAGEIFS(D$3:D1605,$A$3:$A1605,"&gt;="&amp;Summary!$D$4-90,$E$3:$E1605,"Actual")</f>
        <v>107.29976410989013</v>
      </c>
      <c r="E1606" s="12" t="s">
        <v>87</v>
      </c>
    </row>
    <row r="1607" spans="1:5">
      <c r="A1607" s="12">
        <f t="shared" si="15"/>
        <v>44279</v>
      </c>
      <c r="B1607">
        <f>MONTH(DailyFXHistoricals[[#This Row],[Date]])</f>
        <v>3</v>
      </c>
      <c r="C1607">
        <f>YEAR(DailyFXHistoricals[[#This Row],[Date]])</f>
        <v>2021</v>
      </c>
      <c r="D1607" s="29">
        <f>AVERAGEIFS(D$3:D1606,$A$3:$A1606,"&gt;="&amp;Summary!$D$4-90,$E$3:$E1606,"Actual")</f>
        <v>107.29976410989013</v>
      </c>
      <c r="E1607" s="12" t="s">
        <v>87</v>
      </c>
    </row>
    <row r="1608" spans="1:5">
      <c r="A1608" s="12">
        <f t="shared" si="15"/>
        <v>44280</v>
      </c>
      <c r="B1608">
        <f>MONTH(DailyFXHistoricals[[#This Row],[Date]])</f>
        <v>3</v>
      </c>
      <c r="C1608">
        <f>YEAR(DailyFXHistoricals[[#This Row],[Date]])</f>
        <v>2021</v>
      </c>
      <c r="D1608" s="29">
        <f>AVERAGEIFS(D$3:D1607,$A$3:$A1607,"&gt;="&amp;Summary!$D$4-90,$E$3:$E1607,"Actual")</f>
        <v>107.29976410989013</v>
      </c>
      <c r="E1608" s="12" t="s">
        <v>87</v>
      </c>
    </row>
    <row r="1609" spans="1:5">
      <c r="A1609" s="12">
        <f t="shared" si="15"/>
        <v>44281</v>
      </c>
      <c r="B1609">
        <f>MONTH(DailyFXHistoricals[[#This Row],[Date]])</f>
        <v>3</v>
      </c>
      <c r="C1609">
        <f>YEAR(DailyFXHistoricals[[#This Row],[Date]])</f>
        <v>2021</v>
      </c>
      <c r="D1609" s="29">
        <f>AVERAGEIFS(D$3:D1608,$A$3:$A1608,"&gt;="&amp;Summary!$D$4-90,$E$3:$E1608,"Actual")</f>
        <v>107.29976410989013</v>
      </c>
      <c r="E1609" s="12" t="s">
        <v>87</v>
      </c>
    </row>
    <row r="1610" spans="1:5">
      <c r="A1610" s="12">
        <f t="shared" si="15"/>
        <v>44282</v>
      </c>
      <c r="B1610">
        <f>MONTH(DailyFXHistoricals[[#This Row],[Date]])</f>
        <v>3</v>
      </c>
      <c r="C1610">
        <f>YEAR(DailyFXHistoricals[[#This Row],[Date]])</f>
        <v>2021</v>
      </c>
      <c r="D1610" s="29">
        <f>AVERAGEIFS(D$3:D1609,$A$3:$A1609,"&gt;="&amp;Summary!$D$4-90,$E$3:$E1609,"Actual")</f>
        <v>107.29976410989013</v>
      </c>
      <c r="E1610" s="12" t="s">
        <v>87</v>
      </c>
    </row>
    <row r="1611" spans="1:5">
      <c r="A1611" s="12">
        <f t="shared" si="15"/>
        <v>44283</v>
      </c>
      <c r="B1611">
        <f>MONTH(DailyFXHistoricals[[#This Row],[Date]])</f>
        <v>3</v>
      </c>
      <c r="C1611">
        <f>YEAR(DailyFXHistoricals[[#This Row],[Date]])</f>
        <v>2021</v>
      </c>
      <c r="D1611" s="29">
        <f>AVERAGEIFS(D$3:D1610,$A$3:$A1610,"&gt;="&amp;Summary!$D$4-90,$E$3:$E1610,"Actual")</f>
        <v>107.29976410989013</v>
      </c>
      <c r="E1611" s="12" t="s">
        <v>87</v>
      </c>
    </row>
    <row r="1612" spans="1:5">
      <c r="A1612" s="12">
        <f t="shared" si="15"/>
        <v>44284</v>
      </c>
      <c r="B1612">
        <f>MONTH(DailyFXHistoricals[[#This Row],[Date]])</f>
        <v>3</v>
      </c>
      <c r="C1612">
        <f>YEAR(DailyFXHistoricals[[#This Row],[Date]])</f>
        <v>2021</v>
      </c>
      <c r="D1612" s="29">
        <f>AVERAGEIFS(D$3:D1611,$A$3:$A1611,"&gt;="&amp;Summary!$D$4-90,$E$3:$E1611,"Actual")</f>
        <v>107.29976410989013</v>
      </c>
      <c r="E1612" s="12" t="s">
        <v>87</v>
      </c>
    </row>
    <row r="1613" spans="1:5">
      <c r="A1613" s="12">
        <f t="shared" si="15"/>
        <v>44285</v>
      </c>
      <c r="B1613">
        <f>MONTH(DailyFXHistoricals[[#This Row],[Date]])</f>
        <v>3</v>
      </c>
      <c r="C1613">
        <f>YEAR(DailyFXHistoricals[[#This Row],[Date]])</f>
        <v>2021</v>
      </c>
      <c r="D1613" s="29">
        <f>AVERAGEIFS(D$3:D1612,$A$3:$A1612,"&gt;="&amp;Summary!$D$4-90,$E$3:$E1612,"Actual")</f>
        <v>107.29976410989013</v>
      </c>
      <c r="E1613" s="12" t="s">
        <v>87</v>
      </c>
    </row>
    <row r="1614" spans="1:5">
      <c r="A1614" s="12">
        <f t="shared" si="15"/>
        <v>44286</v>
      </c>
      <c r="B1614">
        <f>MONTH(DailyFXHistoricals[[#This Row],[Date]])</f>
        <v>3</v>
      </c>
      <c r="C1614">
        <f>YEAR(DailyFXHistoricals[[#This Row],[Date]])</f>
        <v>2021</v>
      </c>
      <c r="D1614" s="29">
        <f>AVERAGEIFS(D$3:D1613,$A$3:$A1613,"&gt;="&amp;Summary!$D$4-90,$E$3:$E1613,"Actual")</f>
        <v>107.29976410989013</v>
      </c>
      <c r="E1614" s="12" t="s">
        <v>87</v>
      </c>
    </row>
    <row r="1615" spans="1:5">
      <c r="A1615" s="12">
        <f t="shared" si="15"/>
        <v>44287</v>
      </c>
      <c r="B1615">
        <f>MONTH(DailyFXHistoricals[[#This Row],[Date]])</f>
        <v>4</v>
      </c>
      <c r="C1615">
        <f>YEAR(DailyFXHistoricals[[#This Row],[Date]])</f>
        <v>2021</v>
      </c>
      <c r="D1615" s="29">
        <f>AVERAGEIFS(D$3:D1614,$A$3:$A1614,"&gt;="&amp;Summary!$D$4-90,$E$3:$E1614,"Actual")</f>
        <v>107.29976410989013</v>
      </c>
      <c r="E1615" s="12" t="s">
        <v>87</v>
      </c>
    </row>
    <row r="1616" spans="1:5">
      <c r="A1616" s="12">
        <f t="shared" si="15"/>
        <v>44288</v>
      </c>
      <c r="B1616">
        <f>MONTH(DailyFXHistoricals[[#This Row],[Date]])</f>
        <v>4</v>
      </c>
      <c r="C1616">
        <f>YEAR(DailyFXHistoricals[[#This Row],[Date]])</f>
        <v>2021</v>
      </c>
      <c r="D1616" s="29">
        <f>AVERAGEIFS(D$3:D1615,$A$3:$A1615,"&gt;="&amp;Summary!$D$4-90,$E$3:$E1615,"Actual")</f>
        <v>107.29976410989013</v>
      </c>
      <c r="E1616" s="12" t="s">
        <v>87</v>
      </c>
    </row>
    <row r="1617" spans="1:5">
      <c r="A1617" s="12">
        <f t="shared" si="15"/>
        <v>44289</v>
      </c>
      <c r="B1617">
        <f>MONTH(DailyFXHistoricals[[#This Row],[Date]])</f>
        <v>4</v>
      </c>
      <c r="C1617">
        <f>YEAR(DailyFXHistoricals[[#This Row],[Date]])</f>
        <v>2021</v>
      </c>
      <c r="D1617" s="29">
        <f>AVERAGEIFS(D$3:D1616,$A$3:$A1616,"&gt;="&amp;Summary!$D$4-90,$E$3:$E1616,"Actual")</f>
        <v>107.29976410989013</v>
      </c>
      <c r="E1617" s="12" t="s">
        <v>87</v>
      </c>
    </row>
    <row r="1618" spans="1:5">
      <c r="A1618" s="12">
        <f t="shared" si="15"/>
        <v>44290</v>
      </c>
      <c r="B1618">
        <f>MONTH(DailyFXHistoricals[[#This Row],[Date]])</f>
        <v>4</v>
      </c>
      <c r="C1618">
        <f>YEAR(DailyFXHistoricals[[#This Row],[Date]])</f>
        <v>2021</v>
      </c>
      <c r="D1618" s="29">
        <f>AVERAGEIFS(D$3:D1617,$A$3:$A1617,"&gt;="&amp;Summary!$D$4-90,$E$3:$E1617,"Actual")</f>
        <v>107.29976410989013</v>
      </c>
      <c r="E1618" s="12" t="s">
        <v>87</v>
      </c>
    </row>
    <row r="1619" spans="1:5">
      <c r="A1619" s="12">
        <f t="shared" si="15"/>
        <v>44291</v>
      </c>
      <c r="B1619">
        <f>MONTH(DailyFXHistoricals[[#This Row],[Date]])</f>
        <v>4</v>
      </c>
      <c r="C1619">
        <f>YEAR(DailyFXHistoricals[[#This Row],[Date]])</f>
        <v>2021</v>
      </c>
      <c r="D1619" s="29">
        <f>AVERAGEIFS(D$3:D1618,$A$3:$A1618,"&gt;="&amp;Summary!$D$4-90,$E$3:$E1618,"Actual")</f>
        <v>107.29976410989013</v>
      </c>
      <c r="E1619" s="12" t="s">
        <v>87</v>
      </c>
    </row>
    <row r="1620" spans="1:5">
      <c r="A1620" s="12">
        <f t="shared" si="15"/>
        <v>44292</v>
      </c>
      <c r="B1620">
        <f>MONTH(DailyFXHistoricals[[#This Row],[Date]])</f>
        <v>4</v>
      </c>
      <c r="C1620">
        <f>YEAR(DailyFXHistoricals[[#This Row],[Date]])</f>
        <v>2021</v>
      </c>
      <c r="D1620" s="29">
        <f>AVERAGEIFS(D$3:D1619,$A$3:$A1619,"&gt;="&amp;Summary!$D$4-90,$E$3:$E1619,"Actual")</f>
        <v>107.29976410989013</v>
      </c>
      <c r="E1620" s="12" t="s">
        <v>87</v>
      </c>
    </row>
    <row r="1621" spans="1:5">
      <c r="A1621" s="12">
        <f t="shared" si="15"/>
        <v>44293</v>
      </c>
      <c r="B1621">
        <f>MONTH(DailyFXHistoricals[[#This Row],[Date]])</f>
        <v>4</v>
      </c>
      <c r="C1621">
        <f>YEAR(DailyFXHistoricals[[#This Row],[Date]])</f>
        <v>2021</v>
      </c>
      <c r="D1621" s="29">
        <f>AVERAGEIFS(D$3:D1620,$A$3:$A1620,"&gt;="&amp;Summary!$D$4-90,$E$3:$E1620,"Actual")</f>
        <v>107.29976410989013</v>
      </c>
      <c r="E1621" s="12" t="s">
        <v>87</v>
      </c>
    </row>
    <row r="1622" spans="1:5">
      <c r="A1622" s="12">
        <f t="shared" si="15"/>
        <v>44294</v>
      </c>
      <c r="B1622">
        <f>MONTH(DailyFXHistoricals[[#This Row],[Date]])</f>
        <v>4</v>
      </c>
      <c r="C1622">
        <f>YEAR(DailyFXHistoricals[[#This Row],[Date]])</f>
        <v>2021</v>
      </c>
      <c r="D1622" s="29">
        <f>AVERAGEIFS(D$3:D1621,$A$3:$A1621,"&gt;="&amp;Summary!$D$4-90,$E$3:$E1621,"Actual")</f>
        <v>107.29976410989013</v>
      </c>
      <c r="E1622" s="12" t="s">
        <v>87</v>
      </c>
    </row>
    <row r="1623" spans="1:5">
      <c r="A1623" s="12">
        <f t="shared" si="15"/>
        <v>44295</v>
      </c>
      <c r="B1623">
        <f>MONTH(DailyFXHistoricals[[#This Row],[Date]])</f>
        <v>4</v>
      </c>
      <c r="C1623">
        <f>YEAR(DailyFXHistoricals[[#This Row],[Date]])</f>
        <v>2021</v>
      </c>
      <c r="D1623" s="29">
        <f>AVERAGEIFS(D$3:D1622,$A$3:$A1622,"&gt;="&amp;Summary!$D$4-90,$E$3:$E1622,"Actual")</f>
        <v>107.29976410989013</v>
      </c>
      <c r="E1623" s="12" t="s">
        <v>87</v>
      </c>
    </row>
    <row r="1624" spans="1:5">
      <c r="A1624" s="12">
        <f t="shared" si="15"/>
        <v>44296</v>
      </c>
      <c r="B1624">
        <f>MONTH(DailyFXHistoricals[[#This Row],[Date]])</f>
        <v>4</v>
      </c>
      <c r="C1624">
        <f>YEAR(DailyFXHistoricals[[#This Row],[Date]])</f>
        <v>2021</v>
      </c>
      <c r="D1624" s="29">
        <f>AVERAGEIFS(D$3:D1623,$A$3:$A1623,"&gt;="&amp;Summary!$D$4-90,$E$3:$E1623,"Actual")</f>
        <v>107.29976410989013</v>
      </c>
      <c r="E1624" s="12" t="s">
        <v>87</v>
      </c>
    </row>
    <row r="1625" spans="1:5">
      <c r="A1625" s="12">
        <f t="shared" si="15"/>
        <v>44297</v>
      </c>
      <c r="B1625">
        <f>MONTH(DailyFXHistoricals[[#This Row],[Date]])</f>
        <v>4</v>
      </c>
      <c r="C1625">
        <f>YEAR(DailyFXHistoricals[[#This Row],[Date]])</f>
        <v>2021</v>
      </c>
      <c r="D1625" s="29">
        <f>AVERAGEIFS(D$3:D1624,$A$3:$A1624,"&gt;="&amp;Summary!$D$4-90,$E$3:$E1624,"Actual")</f>
        <v>107.29976410989013</v>
      </c>
      <c r="E1625" s="12" t="s">
        <v>87</v>
      </c>
    </row>
    <row r="1626" spans="1:5">
      <c r="A1626" s="12">
        <f t="shared" ref="A1626:A1689" si="16">A1625+1</f>
        <v>44298</v>
      </c>
      <c r="B1626">
        <f>MONTH(DailyFXHistoricals[[#This Row],[Date]])</f>
        <v>4</v>
      </c>
      <c r="C1626">
        <f>YEAR(DailyFXHistoricals[[#This Row],[Date]])</f>
        <v>2021</v>
      </c>
      <c r="D1626" s="29">
        <f>AVERAGEIFS(D$3:D1625,$A$3:$A1625,"&gt;="&amp;Summary!$D$4-90,$E$3:$E1625,"Actual")</f>
        <v>107.29976410989013</v>
      </c>
      <c r="E1626" s="12" t="s">
        <v>87</v>
      </c>
    </row>
    <row r="1627" spans="1:5">
      <c r="A1627" s="12">
        <f t="shared" si="16"/>
        <v>44299</v>
      </c>
      <c r="B1627">
        <f>MONTH(DailyFXHistoricals[[#This Row],[Date]])</f>
        <v>4</v>
      </c>
      <c r="C1627">
        <f>YEAR(DailyFXHistoricals[[#This Row],[Date]])</f>
        <v>2021</v>
      </c>
      <c r="D1627" s="29">
        <f>AVERAGEIFS(D$3:D1626,$A$3:$A1626,"&gt;="&amp;Summary!$D$4-90,$E$3:$E1626,"Actual")</f>
        <v>107.29976410989013</v>
      </c>
      <c r="E1627" s="12" t="s">
        <v>87</v>
      </c>
    </row>
    <row r="1628" spans="1:5">
      <c r="A1628" s="12">
        <f t="shared" si="16"/>
        <v>44300</v>
      </c>
      <c r="B1628">
        <f>MONTH(DailyFXHistoricals[[#This Row],[Date]])</f>
        <v>4</v>
      </c>
      <c r="C1628">
        <f>YEAR(DailyFXHistoricals[[#This Row],[Date]])</f>
        <v>2021</v>
      </c>
      <c r="D1628" s="29">
        <f>AVERAGEIFS(D$3:D1627,$A$3:$A1627,"&gt;="&amp;Summary!$D$4-90,$E$3:$E1627,"Actual")</f>
        <v>107.29976410989013</v>
      </c>
      <c r="E1628" s="12" t="s">
        <v>87</v>
      </c>
    </row>
    <row r="1629" spans="1:5">
      <c r="A1629" s="12">
        <f t="shared" si="16"/>
        <v>44301</v>
      </c>
      <c r="B1629">
        <f>MONTH(DailyFXHistoricals[[#This Row],[Date]])</f>
        <v>4</v>
      </c>
      <c r="C1629">
        <f>YEAR(DailyFXHistoricals[[#This Row],[Date]])</f>
        <v>2021</v>
      </c>
      <c r="D1629" s="29">
        <f>AVERAGEIFS(D$3:D1628,$A$3:$A1628,"&gt;="&amp;Summary!$D$4-90,$E$3:$E1628,"Actual")</f>
        <v>107.29976410989013</v>
      </c>
      <c r="E1629" s="12" t="s">
        <v>87</v>
      </c>
    </row>
    <row r="1630" spans="1:5">
      <c r="A1630" s="12">
        <f t="shared" si="16"/>
        <v>44302</v>
      </c>
      <c r="B1630">
        <f>MONTH(DailyFXHistoricals[[#This Row],[Date]])</f>
        <v>4</v>
      </c>
      <c r="C1630">
        <f>YEAR(DailyFXHistoricals[[#This Row],[Date]])</f>
        <v>2021</v>
      </c>
      <c r="D1630" s="29">
        <f>AVERAGEIFS(D$3:D1629,$A$3:$A1629,"&gt;="&amp;Summary!$D$4-90,$E$3:$E1629,"Actual")</f>
        <v>107.29976410989013</v>
      </c>
      <c r="E1630" s="12" t="s">
        <v>87</v>
      </c>
    </row>
    <row r="1631" spans="1:5">
      <c r="A1631" s="12">
        <f t="shared" si="16"/>
        <v>44303</v>
      </c>
      <c r="B1631">
        <f>MONTH(DailyFXHistoricals[[#This Row],[Date]])</f>
        <v>4</v>
      </c>
      <c r="C1631">
        <f>YEAR(DailyFXHistoricals[[#This Row],[Date]])</f>
        <v>2021</v>
      </c>
      <c r="D1631" s="29">
        <f>AVERAGEIFS(D$3:D1630,$A$3:$A1630,"&gt;="&amp;Summary!$D$4-90,$E$3:$E1630,"Actual")</f>
        <v>107.29976410989013</v>
      </c>
      <c r="E1631" s="12" t="s">
        <v>87</v>
      </c>
    </row>
    <row r="1632" spans="1:5">
      <c r="A1632" s="12">
        <f t="shared" si="16"/>
        <v>44304</v>
      </c>
      <c r="B1632">
        <f>MONTH(DailyFXHistoricals[[#This Row],[Date]])</f>
        <v>4</v>
      </c>
      <c r="C1632">
        <f>YEAR(DailyFXHistoricals[[#This Row],[Date]])</f>
        <v>2021</v>
      </c>
      <c r="D1632" s="29">
        <f>AVERAGEIFS(D$3:D1631,$A$3:$A1631,"&gt;="&amp;Summary!$D$4-90,$E$3:$E1631,"Actual")</f>
        <v>107.29976410989013</v>
      </c>
      <c r="E1632" s="12" t="s">
        <v>87</v>
      </c>
    </row>
    <row r="1633" spans="1:5">
      <c r="A1633" s="12">
        <f t="shared" si="16"/>
        <v>44305</v>
      </c>
      <c r="B1633">
        <f>MONTH(DailyFXHistoricals[[#This Row],[Date]])</f>
        <v>4</v>
      </c>
      <c r="C1633">
        <f>YEAR(DailyFXHistoricals[[#This Row],[Date]])</f>
        <v>2021</v>
      </c>
      <c r="D1633" s="29">
        <f>AVERAGEIFS(D$3:D1632,$A$3:$A1632,"&gt;="&amp;Summary!$D$4-90,$E$3:$E1632,"Actual")</f>
        <v>107.29976410989013</v>
      </c>
      <c r="E1633" s="12" t="s">
        <v>87</v>
      </c>
    </row>
    <row r="1634" spans="1:5">
      <c r="A1634" s="12">
        <f t="shared" si="16"/>
        <v>44306</v>
      </c>
      <c r="B1634">
        <f>MONTH(DailyFXHistoricals[[#This Row],[Date]])</f>
        <v>4</v>
      </c>
      <c r="C1634">
        <f>YEAR(DailyFXHistoricals[[#This Row],[Date]])</f>
        <v>2021</v>
      </c>
      <c r="D1634" s="29">
        <f>AVERAGEIFS(D$3:D1633,$A$3:$A1633,"&gt;="&amp;Summary!$D$4-90,$E$3:$E1633,"Actual")</f>
        <v>107.29976410989013</v>
      </c>
      <c r="E1634" s="12" t="s">
        <v>87</v>
      </c>
    </row>
    <row r="1635" spans="1:5">
      <c r="A1635" s="12">
        <f t="shared" si="16"/>
        <v>44307</v>
      </c>
      <c r="B1635">
        <f>MONTH(DailyFXHistoricals[[#This Row],[Date]])</f>
        <v>4</v>
      </c>
      <c r="C1635">
        <f>YEAR(DailyFXHistoricals[[#This Row],[Date]])</f>
        <v>2021</v>
      </c>
      <c r="D1635" s="29">
        <f>AVERAGEIFS(D$3:D1634,$A$3:$A1634,"&gt;="&amp;Summary!$D$4-90,$E$3:$E1634,"Actual")</f>
        <v>107.29976410989013</v>
      </c>
      <c r="E1635" s="12" t="s">
        <v>87</v>
      </c>
    </row>
    <row r="1636" spans="1:5">
      <c r="A1636" s="12">
        <f t="shared" si="16"/>
        <v>44308</v>
      </c>
      <c r="B1636">
        <f>MONTH(DailyFXHistoricals[[#This Row],[Date]])</f>
        <v>4</v>
      </c>
      <c r="C1636">
        <f>YEAR(DailyFXHistoricals[[#This Row],[Date]])</f>
        <v>2021</v>
      </c>
      <c r="D1636" s="29">
        <f>AVERAGEIFS(D$3:D1635,$A$3:$A1635,"&gt;="&amp;Summary!$D$4-90,$E$3:$E1635,"Actual")</f>
        <v>107.29976410989013</v>
      </c>
      <c r="E1636" s="12" t="s">
        <v>87</v>
      </c>
    </row>
    <row r="1637" spans="1:5">
      <c r="A1637" s="12">
        <f t="shared" si="16"/>
        <v>44309</v>
      </c>
      <c r="B1637">
        <f>MONTH(DailyFXHistoricals[[#This Row],[Date]])</f>
        <v>4</v>
      </c>
      <c r="C1637">
        <f>YEAR(DailyFXHistoricals[[#This Row],[Date]])</f>
        <v>2021</v>
      </c>
      <c r="D1637" s="29">
        <f>AVERAGEIFS(D$3:D1636,$A$3:$A1636,"&gt;="&amp;Summary!$D$4-90,$E$3:$E1636,"Actual")</f>
        <v>107.29976410989013</v>
      </c>
      <c r="E1637" s="12" t="s">
        <v>87</v>
      </c>
    </row>
    <row r="1638" spans="1:5">
      <c r="A1638" s="12">
        <f t="shared" si="16"/>
        <v>44310</v>
      </c>
      <c r="B1638">
        <f>MONTH(DailyFXHistoricals[[#This Row],[Date]])</f>
        <v>4</v>
      </c>
      <c r="C1638">
        <f>YEAR(DailyFXHistoricals[[#This Row],[Date]])</f>
        <v>2021</v>
      </c>
      <c r="D1638" s="29">
        <f>AVERAGEIFS(D$3:D1637,$A$3:$A1637,"&gt;="&amp;Summary!$D$4-90,$E$3:$E1637,"Actual")</f>
        <v>107.29976410989013</v>
      </c>
      <c r="E1638" s="12" t="s">
        <v>87</v>
      </c>
    </row>
    <row r="1639" spans="1:5">
      <c r="A1639" s="12">
        <f t="shared" si="16"/>
        <v>44311</v>
      </c>
      <c r="B1639">
        <f>MONTH(DailyFXHistoricals[[#This Row],[Date]])</f>
        <v>4</v>
      </c>
      <c r="C1639">
        <f>YEAR(DailyFXHistoricals[[#This Row],[Date]])</f>
        <v>2021</v>
      </c>
      <c r="D1639" s="29">
        <f>AVERAGEIFS(D$3:D1638,$A$3:$A1638,"&gt;="&amp;Summary!$D$4-90,$E$3:$E1638,"Actual")</f>
        <v>107.29976410989013</v>
      </c>
      <c r="E1639" s="12" t="s">
        <v>87</v>
      </c>
    </row>
    <row r="1640" spans="1:5">
      <c r="A1640" s="12">
        <f t="shared" si="16"/>
        <v>44312</v>
      </c>
      <c r="B1640">
        <f>MONTH(DailyFXHistoricals[[#This Row],[Date]])</f>
        <v>4</v>
      </c>
      <c r="C1640">
        <f>YEAR(DailyFXHistoricals[[#This Row],[Date]])</f>
        <v>2021</v>
      </c>
      <c r="D1640" s="29">
        <f>AVERAGEIFS(D$3:D1639,$A$3:$A1639,"&gt;="&amp;Summary!$D$4-90,$E$3:$E1639,"Actual")</f>
        <v>107.29976410989013</v>
      </c>
      <c r="E1640" s="12" t="s">
        <v>87</v>
      </c>
    </row>
    <row r="1641" spans="1:5">
      <c r="A1641" s="12">
        <f t="shared" si="16"/>
        <v>44313</v>
      </c>
      <c r="B1641">
        <f>MONTH(DailyFXHistoricals[[#This Row],[Date]])</f>
        <v>4</v>
      </c>
      <c r="C1641">
        <f>YEAR(DailyFXHistoricals[[#This Row],[Date]])</f>
        <v>2021</v>
      </c>
      <c r="D1641" s="29">
        <f>AVERAGEIFS(D$3:D1640,$A$3:$A1640,"&gt;="&amp;Summary!$D$4-90,$E$3:$E1640,"Actual")</f>
        <v>107.29976410989013</v>
      </c>
      <c r="E1641" s="12" t="s">
        <v>87</v>
      </c>
    </row>
    <row r="1642" spans="1:5">
      <c r="A1642" s="12">
        <f t="shared" si="16"/>
        <v>44314</v>
      </c>
      <c r="B1642">
        <f>MONTH(DailyFXHistoricals[[#This Row],[Date]])</f>
        <v>4</v>
      </c>
      <c r="C1642">
        <f>YEAR(DailyFXHistoricals[[#This Row],[Date]])</f>
        <v>2021</v>
      </c>
      <c r="D1642" s="29">
        <f>AVERAGEIFS(D$3:D1641,$A$3:$A1641,"&gt;="&amp;Summary!$D$4-90,$E$3:$E1641,"Actual")</f>
        <v>107.29976410989013</v>
      </c>
      <c r="E1642" s="12" t="s">
        <v>87</v>
      </c>
    </row>
    <row r="1643" spans="1:5">
      <c r="A1643" s="12">
        <f t="shared" si="16"/>
        <v>44315</v>
      </c>
      <c r="B1643">
        <f>MONTH(DailyFXHistoricals[[#This Row],[Date]])</f>
        <v>4</v>
      </c>
      <c r="C1643">
        <f>YEAR(DailyFXHistoricals[[#This Row],[Date]])</f>
        <v>2021</v>
      </c>
      <c r="D1643" s="29">
        <f>AVERAGEIFS(D$3:D1642,$A$3:$A1642,"&gt;="&amp;Summary!$D$4-90,$E$3:$E1642,"Actual")</f>
        <v>107.29976410989013</v>
      </c>
      <c r="E1643" s="12" t="s">
        <v>87</v>
      </c>
    </row>
    <row r="1644" spans="1:5">
      <c r="A1644" s="12">
        <f t="shared" si="16"/>
        <v>44316</v>
      </c>
      <c r="B1644">
        <f>MONTH(DailyFXHistoricals[[#This Row],[Date]])</f>
        <v>4</v>
      </c>
      <c r="C1644">
        <f>YEAR(DailyFXHistoricals[[#This Row],[Date]])</f>
        <v>2021</v>
      </c>
      <c r="D1644" s="29">
        <f>AVERAGEIFS(D$3:D1643,$A$3:$A1643,"&gt;="&amp;Summary!$D$4-90,$E$3:$E1643,"Actual")</f>
        <v>107.29976410989013</v>
      </c>
      <c r="E1644" s="12" t="s">
        <v>87</v>
      </c>
    </row>
    <row r="1645" spans="1:5">
      <c r="A1645" s="12">
        <f t="shared" si="16"/>
        <v>44317</v>
      </c>
      <c r="B1645">
        <f>MONTH(DailyFXHistoricals[[#This Row],[Date]])</f>
        <v>5</v>
      </c>
      <c r="C1645">
        <f>YEAR(DailyFXHistoricals[[#This Row],[Date]])</f>
        <v>2021</v>
      </c>
      <c r="D1645" s="29">
        <f>AVERAGEIFS(D$3:D1644,$A$3:$A1644,"&gt;="&amp;Summary!$D$4-90,$E$3:$E1644,"Actual")</f>
        <v>107.29976410989013</v>
      </c>
      <c r="E1645" s="12" t="s">
        <v>87</v>
      </c>
    </row>
    <row r="1646" spans="1:5">
      <c r="A1646" s="12">
        <f t="shared" si="16"/>
        <v>44318</v>
      </c>
      <c r="B1646">
        <f>MONTH(DailyFXHistoricals[[#This Row],[Date]])</f>
        <v>5</v>
      </c>
      <c r="C1646">
        <f>YEAR(DailyFXHistoricals[[#This Row],[Date]])</f>
        <v>2021</v>
      </c>
      <c r="D1646" s="29">
        <f>AVERAGEIFS(D$3:D1645,$A$3:$A1645,"&gt;="&amp;Summary!$D$4-90,$E$3:$E1645,"Actual")</f>
        <v>107.29976410989013</v>
      </c>
      <c r="E1646" s="12" t="s">
        <v>87</v>
      </c>
    </row>
    <row r="1647" spans="1:5">
      <c r="A1647" s="12">
        <f t="shared" si="16"/>
        <v>44319</v>
      </c>
      <c r="B1647">
        <f>MONTH(DailyFXHistoricals[[#This Row],[Date]])</f>
        <v>5</v>
      </c>
      <c r="C1647">
        <f>YEAR(DailyFXHistoricals[[#This Row],[Date]])</f>
        <v>2021</v>
      </c>
      <c r="D1647" s="29">
        <f>AVERAGEIFS(D$3:D1646,$A$3:$A1646,"&gt;="&amp;Summary!$D$4-90,$E$3:$E1646,"Actual")</f>
        <v>107.29976410989013</v>
      </c>
      <c r="E1647" s="12" t="s">
        <v>87</v>
      </c>
    </row>
    <row r="1648" spans="1:5">
      <c r="A1648" s="12">
        <f t="shared" si="16"/>
        <v>44320</v>
      </c>
      <c r="B1648">
        <f>MONTH(DailyFXHistoricals[[#This Row],[Date]])</f>
        <v>5</v>
      </c>
      <c r="C1648">
        <f>YEAR(DailyFXHistoricals[[#This Row],[Date]])</f>
        <v>2021</v>
      </c>
      <c r="D1648" s="29">
        <f>AVERAGEIFS(D$3:D1647,$A$3:$A1647,"&gt;="&amp;Summary!$D$4-90,$E$3:$E1647,"Actual")</f>
        <v>107.29976410989013</v>
      </c>
      <c r="E1648" s="12" t="s">
        <v>87</v>
      </c>
    </row>
    <row r="1649" spans="1:5">
      <c r="A1649" s="12">
        <f t="shared" si="16"/>
        <v>44321</v>
      </c>
      <c r="B1649">
        <f>MONTH(DailyFXHistoricals[[#This Row],[Date]])</f>
        <v>5</v>
      </c>
      <c r="C1649">
        <f>YEAR(DailyFXHistoricals[[#This Row],[Date]])</f>
        <v>2021</v>
      </c>
      <c r="D1649" s="29">
        <f>AVERAGEIFS(D$3:D1648,$A$3:$A1648,"&gt;="&amp;Summary!$D$4-90,$E$3:$E1648,"Actual")</f>
        <v>107.29976410989013</v>
      </c>
      <c r="E1649" s="12" t="s">
        <v>87</v>
      </c>
    </row>
    <row r="1650" spans="1:5">
      <c r="A1650" s="12">
        <f t="shared" si="16"/>
        <v>44322</v>
      </c>
      <c r="B1650">
        <f>MONTH(DailyFXHistoricals[[#This Row],[Date]])</f>
        <v>5</v>
      </c>
      <c r="C1650">
        <f>YEAR(DailyFXHistoricals[[#This Row],[Date]])</f>
        <v>2021</v>
      </c>
      <c r="D1650" s="29">
        <f>AVERAGEIFS(D$3:D1649,$A$3:$A1649,"&gt;="&amp;Summary!$D$4-90,$E$3:$E1649,"Actual")</f>
        <v>107.29976410989013</v>
      </c>
      <c r="E1650" s="12" t="s">
        <v>87</v>
      </c>
    </row>
    <row r="1651" spans="1:5">
      <c r="A1651" s="12">
        <f t="shared" si="16"/>
        <v>44323</v>
      </c>
      <c r="B1651">
        <f>MONTH(DailyFXHistoricals[[#This Row],[Date]])</f>
        <v>5</v>
      </c>
      <c r="C1651">
        <f>YEAR(DailyFXHistoricals[[#This Row],[Date]])</f>
        <v>2021</v>
      </c>
      <c r="D1651" s="29">
        <f>AVERAGEIFS(D$3:D1650,$A$3:$A1650,"&gt;="&amp;Summary!$D$4-90,$E$3:$E1650,"Actual")</f>
        <v>107.29976410989013</v>
      </c>
      <c r="E1651" s="12" t="s">
        <v>87</v>
      </c>
    </row>
    <row r="1652" spans="1:5">
      <c r="A1652" s="12">
        <f t="shared" si="16"/>
        <v>44324</v>
      </c>
      <c r="B1652">
        <f>MONTH(DailyFXHistoricals[[#This Row],[Date]])</f>
        <v>5</v>
      </c>
      <c r="C1652">
        <f>YEAR(DailyFXHistoricals[[#This Row],[Date]])</f>
        <v>2021</v>
      </c>
      <c r="D1652" s="29">
        <f>AVERAGEIFS(D$3:D1651,$A$3:$A1651,"&gt;="&amp;Summary!$D$4-90,$E$3:$E1651,"Actual")</f>
        <v>107.29976410989013</v>
      </c>
      <c r="E1652" s="12" t="s">
        <v>87</v>
      </c>
    </row>
    <row r="1653" spans="1:5">
      <c r="A1653" s="12">
        <f t="shared" si="16"/>
        <v>44325</v>
      </c>
      <c r="B1653">
        <f>MONTH(DailyFXHistoricals[[#This Row],[Date]])</f>
        <v>5</v>
      </c>
      <c r="C1653">
        <f>YEAR(DailyFXHistoricals[[#This Row],[Date]])</f>
        <v>2021</v>
      </c>
      <c r="D1653" s="29">
        <f>AVERAGEIFS(D$3:D1652,$A$3:$A1652,"&gt;="&amp;Summary!$D$4-90,$E$3:$E1652,"Actual")</f>
        <v>107.29976410989013</v>
      </c>
      <c r="E1653" s="12" t="s">
        <v>87</v>
      </c>
    </row>
    <row r="1654" spans="1:5">
      <c r="A1654" s="12">
        <f t="shared" si="16"/>
        <v>44326</v>
      </c>
      <c r="B1654">
        <f>MONTH(DailyFXHistoricals[[#This Row],[Date]])</f>
        <v>5</v>
      </c>
      <c r="C1654">
        <f>YEAR(DailyFXHistoricals[[#This Row],[Date]])</f>
        <v>2021</v>
      </c>
      <c r="D1654" s="29">
        <f>AVERAGEIFS(D$3:D1653,$A$3:$A1653,"&gt;="&amp;Summary!$D$4-90,$E$3:$E1653,"Actual")</f>
        <v>107.29976410989013</v>
      </c>
      <c r="E1654" s="12" t="s">
        <v>87</v>
      </c>
    </row>
    <row r="1655" spans="1:5">
      <c r="A1655" s="12">
        <f t="shared" si="16"/>
        <v>44327</v>
      </c>
      <c r="B1655">
        <f>MONTH(DailyFXHistoricals[[#This Row],[Date]])</f>
        <v>5</v>
      </c>
      <c r="C1655">
        <f>YEAR(DailyFXHistoricals[[#This Row],[Date]])</f>
        <v>2021</v>
      </c>
      <c r="D1655" s="29">
        <f>AVERAGEIFS(D$3:D1654,$A$3:$A1654,"&gt;="&amp;Summary!$D$4-90,$E$3:$E1654,"Actual")</f>
        <v>107.29976410989013</v>
      </c>
      <c r="E1655" s="12" t="s">
        <v>87</v>
      </c>
    </row>
    <row r="1656" spans="1:5">
      <c r="A1656" s="12">
        <f t="shared" si="16"/>
        <v>44328</v>
      </c>
      <c r="B1656">
        <f>MONTH(DailyFXHistoricals[[#This Row],[Date]])</f>
        <v>5</v>
      </c>
      <c r="C1656">
        <f>YEAR(DailyFXHistoricals[[#This Row],[Date]])</f>
        <v>2021</v>
      </c>
      <c r="D1656" s="29">
        <f>AVERAGEIFS(D$3:D1655,$A$3:$A1655,"&gt;="&amp;Summary!$D$4-90,$E$3:$E1655,"Actual")</f>
        <v>107.29976410989013</v>
      </c>
      <c r="E1656" s="12" t="s">
        <v>87</v>
      </c>
    </row>
    <row r="1657" spans="1:5">
      <c r="A1657" s="12">
        <f t="shared" si="16"/>
        <v>44329</v>
      </c>
      <c r="B1657">
        <f>MONTH(DailyFXHistoricals[[#This Row],[Date]])</f>
        <v>5</v>
      </c>
      <c r="C1657">
        <f>YEAR(DailyFXHistoricals[[#This Row],[Date]])</f>
        <v>2021</v>
      </c>
      <c r="D1657" s="29">
        <f>AVERAGEIFS(D$3:D1656,$A$3:$A1656,"&gt;="&amp;Summary!$D$4-90,$E$3:$E1656,"Actual")</f>
        <v>107.29976410989013</v>
      </c>
      <c r="E1657" s="12" t="s">
        <v>87</v>
      </c>
    </row>
    <row r="1658" spans="1:5">
      <c r="A1658" s="12">
        <f t="shared" si="16"/>
        <v>44330</v>
      </c>
      <c r="B1658">
        <f>MONTH(DailyFXHistoricals[[#This Row],[Date]])</f>
        <v>5</v>
      </c>
      <c r="C1658">
        <f>YEAR(DailyFXHistoricals[[#This Row],[Date]])</f>
        <v>2021</v>
      </c>
      <c r="D1658" s="29">
        <f>AVERAGEIFS(D$3:D1657,$A$3:$A1657,"&gt;="&amp;Summary!$D$4-90,$E$3:$E1657,"Actual")</f>
        <v>107.29976410989013</v>
      </c>
      <c r="E1658" s="12" t="s">
        <v>87</v>
      </c>
    </row>
    <row r="1659" spans="1:5">
      <c r="A1659" s="12">
        <f t="shared" si="16"/>
        <v>44331</v>
      </c>
      <c r="B1659">
        <f>MONTH(DailyFXHistoricals[[#This Row],[Date]])</f>
        <v>5</v>
      </c>
      <c r="C1659">
        <f>YEAR(DailyFXHistoricals[[#This Row],[Date]])</f>
        <v>2021</v>
      </c>
      <c r="D1659" s="29">
        <f>AVERAGEIFS(D$3:D1658,$A$3:$A1658,"&gt;="&amp;Summary!$D$4-90,$E$3:$E1658,"Actual")</f>
        <v>107.29976410989013</v>
      </c>
      <c r="E1659" s="12" t="s">
        <v>87</v>
      </c>
    </row>
    <row r="1660" spans="1:5">
      <c r="A1660" s="12">
        <f t="shared" si="16"/>
        <v>44332</v>
      </c>
      <c r="B1660">
        <f>MONTH(DailyFXHistoricals[[#This Row],[Date]])</f>
        <v>5</v>
      </c>
      <c r="C1660">
        <f>YEAR(DailyFXHistoricals[[#This Row],[Date]])</f>
        <v>2021</v>
      </c>
      <c r="D1660" s="29">
        <f>AVERAGEIFS(D$3:D1659,$A$3:$A1659,"&gt;="&amp;Summary!$D$4-90,$E$3:$E1659,"Actual")</f>
        <v>107.29976410989013</v>
      </c>
      <c r="E1660" s="12" t="s">
        <v>87</v>
      </c>
    </row>
    <row r="1661" spans="1:5">
      <c r="A1661" s="12">
        <f t="shared" si="16"/>
        <v>44333</v>
      </c>
      <c r="B1661">
        <f>MONTH(DailyFXHistoricals[[#This Row],[Date]])</f>
        <v>5</v>
      </c>
      <c r="C1661">
        <f>YEAR(DailyFXHistoricals[[#This Row],[Date]])</f>
        <v>2021</v>
      </c>
      <c r="D1661" s="29">
        <f>AVERAGEIFS(D$3:D1660,$A$3:$A1660,"&gt;="&amp;Summary!$D$4-90,$E$3:$E1660,"Actual")</f>
        <v>107.29976410989013</v>
      </c>
      <c r="E1661" s="12" t="s">
        <v>87</v>
      </c>
    </row>
    <row r="1662" spans="1:5">
      <c r="A1662" s="12">
        <f t="shared" si="16"/>
        <v>44334</v>
      </c>
      <c r="B1662">
        <f>MONTH(DailyFXHistoricals[[#This Row],[Date]])</f>
        <v>5</v>
      </c>
      <c r="C1662">
        <f>YEAR(DailyFXHistoricals[[#This Row],[Date]])</f>
        <v>2021</v>
      </c>
      <c r="D1662" s="29">
        <f>AVERAGEIFS(D$3:D1661,$A$3:$A1661,"&gt;="&amp;Summary!$D$4-90,$E$3:$E1661,"Actual")</f>
        <v>107.29976410989013</v>
      </c>
      <c r="E1662" s="12" t="s">
        <v>87</v>
      </c>
    </row>
    <row r="1663" spans="1:5">
      <c r="A1663" s="12">
        <f t="shared" si="16"/>
        <v>44335</v>
      </c>
      <c r="B1663">
        <f>MONTH(DailyFXHistoricals[[#This Row],[Date]])</f>
        <v>5</v>
      </c>
      <c r="C1663">
        <f>YEAR(DailyFXHistoricals[[#This Row],[Date]])</f>
        <v>2021</v>
      </c>
      <c r="D1663" s="29">
        <f>AVERAGEIFS(D$3:D1662,$A$3:$A1662,"&gt;="&amp;Summary!$D$4-90,$E$3:$E1662,"Actual")</f>
        <v>107.29976410989013</v>
      </c>
      <c r="E1663" s="12" t="s">
        <v>87</v>
      </c>
    </row>
    <row r="1664" spans="1:5">
      <c r="A1664" s="12">
        <f t="shared" si="16"/>
        <v>44336</v>
      </c>
      <c r="B1664">
        <f>MONTH(DailyFXHistoricals[[#This Row],[Date]])</f>
        <v>5</v>
      </c>
      <c r="C1664">
        <f>YEAR(DailyFXHistoricals[[#This Row],[Date]])</f>
        <v>2021</v>
      </c>
      <c r="D1664" s="29">
        <f>AVERAGEIFS(D$3:D1663,$A$3:$A1663,"&gt;="&amp;Summary!$D$4-90,$E$3:$E1663,"Actual")</f>
        <v>107.29976410989013</v>
      </c>
      <c r="E1664" s="12" t="s">
        <v>87</v>
      </c>
    </row>
    <row r="1665" spans="1:5">
      <c r="A1665" s="12">
        <f t="shared" si="16"/>
        <v>44337</v>
      </c>
      <c r="B1665">
        <f>MONTH(DailyFXHistoricals[[#This Row],[Date]])</f>
        <v>5</v>
      </c>
      <c r="C1665">
        <f>YEAR(DailyFXHistoricals[[#This Row],[Date]])</f>
        <v>2021</v>
      </c>
      <c r="D1665" s="29">
        <f>AVERAGEIFS(D$3:D1664,$A$3:$A1664,"&gt;="&amp;Summary!$D$4-90,$E$3:$E1664,"Actual")</f>
        <v>107.29976410989013</v>
      </c>
      <c r="E1665" s="12" t="s">
        <v>87</v>
      </c>
    </row>
    <row r="1666" spans="1:5">
      <c r="A1666" s="12">
        <f t="shared" si="16"/>
        <v>44338</v>
      </c>
      <c r="B1666">
        <f>MONTH(DailyFXHistoricals[[#This Row],[Date]])</f>
        <v>5</v>
      </c>
      <c r="C1666">
        <f>YEAR(DailyFXHistoricals[[#This Row],[Date]])</f>
        <v>2021</v>
      </c>
      <c r="D1666" s="29">
        <f>AVERAGEIFS(D$3:D1665,$A$3:$A1665,"&gt;="&amp;Summary!$D$4-90,$E$3:$E1665,"Actual")</f>
        <v>107.29976410989013</v>
      </c>
      <c r="E1666" s="12" t="s">
        <v>87</v>
      </c>
    </row>
    <row r="1667" spans="1:5">
      <c r="A1667" s="12">
        <f t="shared" si="16"/>
        <v>44339</v>
      </c>
      <c r="B1667">
        <f>MONTH(DailyFXHistoricals[[#This Row],[Date]])</f>
        <v>5</v>
      </c>
      <c r="C1667">
        <f>YEAR(DailyFXHistoricals[[#This Row],[Date]])</f>
        <v>2021</v>
      </c>
      <c r="D1667" s="29">
        <f>AVERAGEIFS(D$3:D1666,$A$3:$A1666,"&gt;="&amp;Summary!$D$4-90,$E$3:$E1666,"Actual")</f>
        <v>107.29976410989013</v>
      </c>
      <c r="E1667" s="12" t="s">
        <v>87</v>
      </c>
    </row>
    <row r="1668" spans="1:5">
      <c r="A1668" s="12">
        <f t="shared" si="16"/>
        <v>44340</v>
      </c>
      <c r="B1668">
        <f>MONTH(DailyFXHistoricals[[#This Row],[Date]])</f>
        <v>5</v>
      </c>
      <c r="C1668">
        <f>YEAR(DailyFXHistoricals[[#This Row],[Date]])</f>
        <v>2021</v>
      </c>
      <c r="D1668" s="29">
        <f>AVERAGEIFS(D$3:D1667,$A$3:$A1667,"&gt;="&amp;Summary!$D$4-90,$E$3:$E1667,"Actual")</f>
        <v>107.29976410989013</v>
      </c>
      <c r="E1668" s="12" t="s">
        <v>87</v>
      </c>
    </row>
    <row r="1669" spans="1:5">
      <c r="A1669" s="12">
        <f t="shared" si="16"/>
        <v>44341</v>
      </c>
      <c r="B1669">
        <f>MONTH(DailyFXHistoricals[[#This Row],[Date]])</f>
        <v>5</v>
      </c>
      <c r="C1669">
        <f>YEAR(DailyFXHistoricals[[#This Row],[Date]])</f>
        <v>2021</v>
      </c>
      <c r="D1669" s="29">
        <f>AVERAGEIFS(D$3:D1668,$A$3:$A1668,"&gt;="&amp;Summary!$D$4-90,$E$3:$E1668,"Actual")</f>
        <v>107.29976410989013</v>
      </c>
      <c r="E1669" s="12" t="s">
        <v>87</v>
      </c>
    </row>
    <row r="1670" spans="1:5">
      <c r="A1670" s="12">
        <f t="shared" si="16"/>
        <v>44342</v>
      </c>
      <c r="B1670">
        <f>MONTH(DailyFXHistoricals[[#This Row],[Date]])</f>
        <v>5</v>
      </c>
      <c r="C1670">
        <f>YEAR(DailyFXHistoricals[[#This Row],[Date]])</f>
        <v>2021</v>
      </c>
      <c r="D1670" s="29">
        <f>AVERAGEIFS(D$3:D1669,$A$3:$A1669,"&gt;="&amp;Summary!$D$4-90,$E$3:$E1669,"Actual")</f>
        <v>107.29976410989013</v>
      </c>
      <c r="E1670" s="12" t="s">
        <v>87</v>
      </c>
    </row>
    <row r="1671" spans="1:5">
      <c r="A1671" s="12">
        <f t="shared" si="16"/>
        <v>44343</v>
      </c>
      <c r="B1671">
        <f>MONTH(DailyFXHistoricals[[#This Row],[Date]])</f>
        <v>5</v>
      </c>
      <c r="C1671">
        <f>YEAR(DailyFXHistoricals[[#This Row],[Date]])</f>
        <v>2021</v>
      </c>
      <c r="D1671" s="29">
        <f>AVERAGEIFS(D$3:D1670,$A$3:$A1670,"&gt;="&amp;Summary!$D$4-90,$E$3:$E1670,"Actual")</f>
        <v>107.29976410989013</v>
      </c>
      <c r="E1671" s="12" t="s">
        <v>87</v>
      </c>
    </row>
    <row r="1672" spans="1:5">
      <c r="A1672" s="12">
        <f t="shared" si="16"/>
        <v>44344</v>
      </c>
      <c r="B1672">
        <f>MONTH(DailyFXHistoricals[[#This Row],[Date]])</f>
        <v>5</v>
      </c>
      <c r="C1672">
        <f>YEAR(DailyFXHistoricals[[#This Row],[Date]])</f>
        <v>2021</v>
      </c>
      <c r="D1672" s="29">
        <f>AVERAGEIFS(D$3:D1671,$A$3:$A1671,"&gt;="&amp;Summary!$D$4-90,$E$3:$E1671,"Actual")</f>
        <v>107.29976410989013</v>
      </c>
      <c r="E1672" s="12" t="s">
        <v>87</v>
      </c>
    </row>
    <row r="1673" spans="1:5">
      <c r="A1673" s="12">
        <f t="shared" si="16"/>
        <v>44345</v>
      </c>
      <c r="B1673">
        <f>MONTH(DailyFXHistoricals[[#This Row],[Date]])</f>
        <v>5</v>
      </c>
      <c r="C1673">
        <f>YEAR(DailyFXHistoricals[[#This Row],[Date]])</f>
        <v>2021</v>
      </c>
      <c r="D1673" s="29">
        <f>AVERAGEIFS(D$3:D1672,$A$3:$A1672,"&gt;="&amp;Summary!$D$4-90,$E$3:$E1672,"Actual")</f>
        <v>107.29976410989013</v>
      </c>
      <c r="E1673" s="12" t="s">
        <v>87</v>
      </c>
    </row>
    <row r="1674" spans="1:5">
      <c r="A1674" s="12">
        <f t="shared" si="16"/>
        <v>44346</v>
      </c>
      <c r="B1674">
        <f>MONTH(DailyFXHistoricals[[#This Row],[Date]])</f>
        <v>5</v>
      </c>
      <c r="C1674">
        <f>YEAR(DailyFXHistoricals[[#This Row],[Date]])</f>
        <v>2021</v>
      </c>
      <c r="D1674" s="29">
        <f>AVERAGEIFS(D$3:D1673,$A$3:$A1673,"&gt;="&amp;Summary!$D$4-90,$E$3:$E1673,"Actual")</f>
        <v>107.29976410989013</v>
      </c>
      <c r="E1674" s="12" t="s">
        <v>87</v>
      </c>
    </row>
    <row r="1675" spans="1:5">
      <c r="A1675" s="12">
        <f t="shared" si="16"/>
        <v>44347</v>
      </c>
      <c r="B1675">
        <f>MONTH(DailyFXHistoricals[[#This Row],[Date]])</f>
        <v>5</v>
      </c>
      <c r="C1675">
        <f>YEAR(DailyFXHistoricals[[#This Row],[Date]])</f>
        <v>2021</v>
      </c>
      <c r="D1675" s="29">
        <f>AVERAGEIFS(D$3:D1674,$A$3:$A1674,"&gt;="&amp;Summary!$D$4-90,$E$3:$E1674,"Actual")</f>
        <v>107.29976410989013</v>
      </c>
      <c r="E1675" s="12" t="s">
        <v>87</v>
      </c>
    </row>
    <row r="1676" spans="1:5">
      <c r="A1676" s="12">
        <f t="shared" si="16"/>
        <v>44348</v>
      </c>
      <c r="B1676">
        <f>MONTH(DailyFXHistoricals[[#This Row],[Date]])</f>
        <v>6</v>
      </c>
      <c r="C1676">
        <f>YEAR(DailyFXHistoricals[[#This Row],[Date]])</f>
        <v>2021</v>
      </c>
      <c r="D1676" s="29">
        <f>AVERAGEIFS(D$3:D1675,$A$3:$A1675,"&gt;="&amp;Summary!$D$4-90,$E$3:$E1675,"Actual")</f>
        <v>107.29976410989013</v>
      </c>
      <c r="E1676" s="12" t="s">
        <v>87</v>
      </c>
    </row>
    <row r="1677" spans="1:5">
      <c r="A1677" s="12">
        <f t="shared" si="16"/>
        <v>44349</v>
      </c>
      <c r="B1677">
        <f>MONTH(DailyFXHistoricals[[#This Row],[Date]])</f>
        <v>6</v>
      </c>
      <c r="C1677">
        <f>YEAR(DailyFXHistoricals[[#This Row],[Date]])</f>
        <v>2021</v>
      </c>
      <c r="D1677" s="29">
        <f>AVERAGEIFS(D$3:D1676,$A$3:$A1676,"&gt;="&amp;Summary!$D$4-90,$E$3:$E1676,"Actual")</f>
        <v>107.29976410989013</v>
      </c>
      <c r="E1677" s="12" t="s">
        <v>87</v>
      </c>
    </row>
    <row r="1678" spans="1:5">
      <c r="A1678" s="12">
        <f t="shared" si="16"/>
        <v>44350</v>
      </c>
      <c r="B1678">
        <f>MONTH(DailyFXHistoricals[[#This Row],[Date]])</f>
        <v>6</v>
      </c>
      <c r="C1678">
        <f>YEAR(DailyFXHistoricals[[#This Row],[Date]])</f>
        <v>2021</v>
      </c>
      <c r="D1678" s="29">
        <f>AVERAGEIFS(D$3:D1677,$A$3:$A1677,"&gt;="&amp;Summary!$D$4-90,$E$3:$E1677,"Actual")</f>
        <v>107.29976410989013</v>
      </c>
      <c r="E1678" s="12" t="s">
        <v>87</v>
      </c>
    </row>
    <row r="1679" spans="1:5">
      <c r="A1679" s="12">
        <f t="shared" si="16"/>
        <v>44351</v>
      </c>
      <c r="B1679">
        <f>MONTH(DailyFXHistoricals[[#This Row],[Date]])</f>
        <v>6</v>
      </c>
      <c r="C1679">
        <f>YEAR(DailyFXHistoricals[[#This Row],[Date]])</f>
        <v>2021</v>
      </c>
      <c r="D1679" s="29">
        <f>AVERAGEIFS(D$3:D1678,$A$3:$A1678,"&gt;="&amp;Summary!$D$4-90,$E$3:$E1678,"Actual")</f>
        <v>107.29976410989013</v>
      </c>
      <c r="E1679" s="12" t="s">
        <v>87</v>
      </c>
    </row>
    <row r="1680" spans="1:5">
      <c r="A1680" s="12">
        <f t="shared" si="16"/>
        <v>44352</v>
      </c>
      <c r="B1680">
        <f>MONTH(DailyFXHistoricals[[#This Row],[Date]])</f>
        <v>6</v>
      </c>
      <c r="C1680">
        <f>YEAR(DailyFXHistoricals[[#This Row],[Date]])</f>
        <v>2021</v>
      </c>
      <c r="D1680" s="29">
        <f>AVERAGEIFS(D$3:D1679,$A$3:$A1679,"&gt;="&amp;Summary!$D$4-90,$E$3:$E1679,"Actual")</f>
        <v>107.29976410989013</v>
      </c>
      <c r="E1680" s="12" t="s">
        <v>87</v>
      </c>
    </row>
    <row r="1681" spans="1:5">
      <c r="A1681" s="12">
        <f t="shared" si="16"/>
        <v>44353</v>
      </c>
      <c r="B1681">
        <f>MONTH(DailyFXHistoricals[[#This Row],[Date]])</f>
        <v>6</v>
      </c>
      <c r="C1681">
        <f>YEAR(DailyFXHistoricals[[#This Row],[Date]])</f>
        <v>2021</v>
      </c>
      <c r="D1681" s="29">
        <f>AVERAGEIFS(D$3:D1680,$A$3:$A1680,"&gt;="&amp;Summary!$D$4-90,$E$3:$E1680,"Actual")</f>
        <v>107.29976410989013</v>
      </c>
      <c r="E1681" s="12" t="s">
        <v>87</v>
      </c>
    </row>
    <row r="1682" spans="1:5">
      <c r="A1682" s="12">
        <f t="shared" si="16"/>
        <v>44354</v>
      </c>
      <c r="B1682">
        <f>MONTH(DailyFXHistoricals[[#This Row],[Date]])</f>
        <v>6</v>
      </c>
      <c r="C1682">
        <f>YEAR(DailyFXHistoricals[[#This Row],[Date]])</f>
        <v>2021</v>
      </c>
      <c r="D1682" s="29">
        <f>AVERAGEIFS(D$3:D1681,$A$3:$A1681,"&gt;="&amp;Summary!$D$4-90,$E$3:$E1681,"Actual")</f>
        <v>107.29976410989013</v>
      </c>
      <c r="E1682" s="12" t="s">
        <v>87</v>
      </c>
    </row>
    <row r="1683" spans="1:5">
      <c r="A1683" s="12">
        <f t="shared" si="16"/>
        <v>44355</v>
      </c>
      <c r="B1683">
        <f>MONTH(DailyFXHistoricals[[#This Row],[Date]])</f>
        <v>6</v>
      </c>
      <c r="C1683">
        <f>YEAR(DailyFXHistoricals[[#This Row],[Date]])</f>
        <v>2021</v>
      </c>
      <c r="D1683" s="29">
        <f>AVERAGEIFS(D$3:D1682,$A$3:$A1682,"&gt;="&amp;Summary!$D$4-90,$E$3:$E1682,"Actual")</f>
        <v>107.29976410989013</v>
      </c>
      <c r="E1683" s="12" t="s">
        <v>87</v>
      </c>
    </row>
    <row r="1684" spans="1:5">
      <c r="A1684" s="12">
        <f t="shared" si="16"/>
        <v>44356</v>
      </c>
      <c r="B1684">
        <f>MONTH(DailyFXHistoricals[[#This Row],[Date]])</f>
        <v>6</v>
      </c>
      <c r="C1684">
        <f>YEAR(DailyFXHistoricals[[#This Row],[Date]])</f>
        <v>2021</v>
      </c>
      <c r="D1684" s="29">
        <f>AVERAGEIFS(D$3:D1683,$A$3:$A1683,"&gt;="&amp;Summary!$D$4-90,$E$3:$E1683,"Actual")</f>
        <v>107.29976410989013</v>
      </c>
      <c r="E1684" s="12" t="s">
        <v>87</v>
      </c>
    </row>
    <row r="1685" spans="1:5">
      <c r="A1685" s="12">
        <f t="shared" si="16"/>
        <v>44357</v>
      </c>
      <c r="B1685">
        <f>MONTH(DailyFXHistoricals[[#This Row],[Date]])</f>
        <v>6</v>
      </c>
      <c r="C1685">
        <f>YEAR(DailyFXHistoricals[[#This Row],[Date]])</f>
        <v>2021</v>
      </c>
      <c r="D1685" s="29">
        <f>AVERAGEIFS(D$3:D1684,$A$3:$A1684,"&gt;="&amp;Summary!$D$4-90,$E$3:$E1684,"Actual")</f>
        <v>107.29976410989013</v>
      </c>
      <c r="E1685" s="12" t="s">
        <v>87</v>
      </c>
    </row>
    <row r="1686" spans="1:5">
      <c r="A1686" s="12">
        <f t="shared" si="16"/>
        <v>44358</v>
      </c>
      <c r="B1686">
        <f>MONTH(DailyFXHistoricals[[#This Row],[Date]])</f>
        <v>6</v>
      </c>
      <c r="C1686">
        <f>YEAR(DailyFXHistoricals[[#This Row],[Date]])</f>
        <v>2021</v>
      </c>
      <c r="D1686" s="29">
        <f>AVERAGEIFS(D$3:D1685,$A$3:$A1685,"&gt;="&amp;Summary!$D$4-90,$E$3:$E1685,"Actual")</f>
        <v>107.29976410989013</v>
      </c>
      <c r="E1686" s="12" t="s">
        <v>87</v>
      </c>
    </row>
    <row r="1687" spans="1:5">
      <c r="A1687" s="12">
        <f t="shared" si="16"/>
        <v>44359</v>
      </c>
      <c r="B1687">
        <f>MONTH(DailyFXHistoricals[[#This Row],[Date]])</f>
        <v>6</v>
      </c>
      <c r="C1687">
        <f>YEAR(DailyFXHistoricals[[#This Row],[Date]])</f>
        <v>2021</v>
      </c>
      <c r="D1687" s="29">
        <f>AVERAGEIFS(D$3:D1686,$A$3:$A1686,"&gt;="&amp;Summary!$D$4-90,$E$3:$E1686,"Actual")</f>
        <v>107.29976410989013</v>
      </c>
      <c r="E1687" s="12" t="s">
        <v>87</v>
      </c>
    </row>
    <row r="1688" spans="1:5">
      <c r="A1688" s="12">
        <f t="shared" si="16"/>
        <v>44360</v>
      </c>
      <c r="B1688">
        <f>MONTH(DailyFXHistoricals[[#This Row],[Date]])</f>
        <v>6</v>
      </c>
      <c r="C1688">
        <f>YEAR(DailyFXHistoricals[[#This Row],[Date]])</f>
        <v>2021</v>
      </c>
      <c r="D1688" s="29">
        <f>AVERAGEIFS(D$3:D1687,$A$3:$A1687,"&gt;="&amp;Summary!$D$4-90,$E$3:$E1687,"Actual")</f>
        <v>107.29976410989013</v>
      </c>
      <c r="E1688" s="12" t="s">
        <v>87</v>
      </c>
    </row>
    <row r="1689" spans="1:5">
      <c r="A1689" s="12">
        <f t="shared" si="16"/>
        <v>44361</v>
      </c>
      <c r="B1689">
        <f>MONTH(DailyFXHistoricals[[#This Row],[Date]])</f>
        <v>6</v>
      </c>
      <c r="C1689">
        <f>YEAR(DailyFXHistoricals[[#This Row],[Date]])</f>
        <v>2021</v>
      </c>
      <c r="D1689" s="29">
        <f>AVERAGEIFS(D$3:D1688,$A$3:$A1688,"&gt;="&amp;Summary!$D$4-90,$E$3:$E1688,"Actual")</f>
        <v>107.29976410989013</v>
      </c>
      <c r="E1689" s="12" t="s">
        <v>87</v>
      </c>
    </row>
    <row r="1690" spans="1:5">
      <c r="A1690" s="12">
        <f t="shared" ref="A1690:A1753" si="17">A1689+1</f>
        <v>44362</v>
      </c>
      <c r="B1690">
        <f>MONTH(DailyFXHistoricals[[#This Row],[Date]])</f>
        <v>6</v>
      </c>
      <c r="C1690">
        <f>YEAR(DailyFXHistoricals[[#This Row],[Date]])</f>
        <v>2021</v>
      </c>
      <c r="D1690" s="29">
        <f>AVERAGEIFS(D$3:D1689,$A$3:$A1689,"&gt;="&amp;Summary!$D$4-90,$E$3:$E1689,"Actual")</f>
        <v>107.29976410989013</v>
      </c>
      <c r="E1690" s="12" t="s">
        <v>87</v>
      </c>
    </row>
    <row r="1691" spans="1:5">
      <c r="A1691" s="12">
        <f t="shared" si="17"/>
        <v>44363</v>
      </c>
      <c r="B1691">
        <f>MONTH(DailyFXHistoricals[[#This Row],[Date]])</f>
        <v>6</v>
      </c>
      <c r="C1691">
        <f>YEAR(DailyFXHistoricals[[#This Row],[Date]])</f>
        <v>2021</v>
      </c>
      <c r="D1691" s="29">
        <f>AVERAGEIFS(D$3:D1690,$A$3:$A1690,"&gt;="&amp;Summary!$D$4-90,$E$3:$E1690,"Actual")</f>
        <v>107.29976410989013</v>
      </c>
      <c r="E1691" s="12" t="s">
        <v>87</v>
      </c>
    </row>
    <row r="1692" spans="1:5">
      <c r="A1692" s="12">
        <f t="shared" si="17"/>
        <v>44364</v>
      </c>
      <c r="B1692">
        <f>MONTH(DailyFXHistoricals[[#This Row],[Date]])</f>
        <v>6</v>
      </c>
      <c r="C1692">
        <f>YEAR(DailyFXHistoricals[[#This Row],[Date]])</f>
        <v>2021</v>
      </c>
      <c r="D1692" s="29">
        <f>AVERAGEIFS(D$3:D1691,$A$3:$A1691,"&gt;="&amp;Summary!$D$4-90,$E$3:$E1691,"Actual")</f>
        <v>107.29976410989013</v>
      </c>
      <c r="E1692" s="12" t="s">
        <v>87</v>
      </c>
    </row>
    <row r="1693" spans="1:5">
      <c r="A1693" s="12">
        <f t="shared" si="17"/>
        <v>44365</v>
      </c>
      <c r="B1693">
        <f>MONTH(DailyFXHistoricals[[#This Row],[Date]])</f>
        <v>6</v>
      </c>
      <c r="C1693">
        <f>YEAR(DailyFXHistoricals[[#This Row],[Date]])</f>
        <v>2021</v>
      </c>
      <c r="D1693" s="29">
        <f>AVERAGEIFS(D$3:D1692,$A$3:$A1692,"&gt;="&amp;Summary!$D$4-90,$E$3:$E1692,"Actual")</f>
        <v>107.29976410989013</v>
      </c>
      <c r="E1693" s="12" t="s">
        <v>87</v>
      </c>
    </row>
    <row r="1694" spans="1:5">
      <c r="A1694" s="12">
        <f t="shared" si="17"/>
        <v>44366</v>
      </c>
      <c r="B1694">
        <f>MONTH(DailyFXHistoricals[[#This Row],[Date]])</f>
        <v>6</v>
      </c>
      <c r="C1694">
        <f>YEAR(DailyFXHistoricals[[#This Row],[Date]])</f>
        <v>2021</v>
      </c>
      <c r="D1694" s="29">
        <f>AVERAGEIFS(D$3:D1693,$A$3:$A1693,"&gt;="&amp;Summary!$D$4-90,$E$3:$E1693,"Actual")</f>
        <v>107.29976410989013</v>
      </c>
      <c r="E1694" s="12" t="s">
        <v>87</v>
      </c>
    </row>
    <row r="1695" spans="1:5">
      <c r="A1695" s="12">
        <f t="shared" si="17"/>
        <v>44367</v>
      </c>
      <c r="B1695">
        <f>MONTH(DailyFXHistoricals[[#This Row],[Date]])</f>
        <v>6</v>
      </c>
      <c r="C1695">
        <f>YEAR(DailyFXHistoricals[[#This Row],[Date]])</f>
        <v>2021</v>
      </c>
      <c r="D1695" s="29">
        <f>AVERAGEIFS(D$3:D1694,$A$3:$A1694,"&gt;="&amp;Summary!$D$4-90,$E$3:$E1694,"Actual")</f>
        <v>107.29976410989013</v>
      </c>
      <c r="E1695" s="12" t="s">
        <v>87</v>
      </c>
    </row>
    <row r="1696" spans="1:5">
      <c r="A1696" s="12">
        <f t="shared" si="17"/>
        <v>44368</v>
      </c>
      <c r="B1696">
        <f>MONTH(DailyFXHistoricals[[#This Row],[Date]])</f>
        <v>6</v>
      </c>
      <c r="C1696">
        <f>YEAR(DailyFXHistoricals[[#This Row],[Date]])</f>
        <v>2021</v>
      </c>
      <c r="D1696" s="29">
        <f>AVERAGEIFS(D$3:D1695,$A$3:$A1695,"&gt;="&amp;Summary!$D$4-90,$E$3:$E1695,"Actual")</f>
        <v>107.29976410989013</v>
      </c>
      <c r="E1696" s="12" t="s">
        <v>87</v>
      </c>
    </row>
    <row r="1697" spans="1:5">
      <c r="A1697" s="12">
        <f t="shared" si="17"/>
        <v>44369</v>
      </c>
      <c r="B1697">
        <f>MONTH(DailyFXHistoricals[[#This Row],[Date]])</f>
        <v>6</v>
      </c>
      <c r="C1697">
        <f>YEAR(DailyFXHistoricals[[#This Row],[Date]])</f>
        <v>2021</v>
      </c>
      <c r="D1697" s="29">
        <f>AVERAGEIFS(D$3:D1696,$A$3:$A1696,"&gt;="&amp;Summary!$D$4-90,$E$3:$E1696,"Actual")</f>
        <v>107.29976410989013</v>
      </c>
      <c r="E1697" s="12" t="s">
        <v>87</v>
      </c>
    </row>
    <row r="1698" spans="1:5">
      <c r="A1698" s="12">
        <f t="shared" si="17"/>
        <v>44370</v>
      </c>
      <c r="B1698">
        <f>MONTH(DailyFXHistoricals[[#This Row],[Date]])</f>
        <v>6</v>
      </c>
      <c r="C1698">
        <f>YEAR(DailyFXHistoricals[[#This Row],[Date]])</f>
        <v>2021</v>
      </c>
      <c r="D1698" s="29">
        <f>AVERAGEIFS(D$3:D1697,$A$3:$A1697,"&gt;="&amp;Summary!$D$4-90,$E$3:$E1697,"Actual")</f>
        <v>107.29976410989013</v>
      </c>
      <c r="E1698" s="12" t="s">
        <v>87</v>
      </c>
    </row>
    <row r="1699" spans="1:5">
      <c r="A1699" s="12">
        <f t="shared" si="17"/>
        <v>44371</v>
      </c>
      <c r="B1699">
        <f>MONTH(DailyFXHistoricals[[#This Row],[Date]])</f>
        <v>6</v>
      </c>
      <c r="C1699">
        <f>YEAR(DailyFXHistoricals[[#This Row],[Date]])</f>
        <v>2021</v>
      </c>
      <c r="D1699" s="29">
        <f>AVERAGEIFS(D$3:D1698,$A$3:$A1698,"&gt;="&amp;Summary!$D$4-90,$E$3:$E1698,"Actual")</f>
        <v>107.29976410989013</v>
      </c>
      <c r="E1699" s="12" t="s">
        <v>87</v>
      </c>
    </row>
    <row r="1700" spans="1:5">
      <c r="A1700" s="12">
        <f t="shared" si="17"/>
        <v>44372</v>
      </c>
      <c r="B1700">
        <f>MONTH(DailyFXHistoricals[[#This Row],[Date]])</f>
        <v>6</v>
      </c>
      <c r="C1700">
        <f>YEAR(DailyFXHistoricals[[#This Row],[Date]])</f>
        <v>2021</v>
      </c>
      <c r="D1700" s="29">
        <f>AVERAGEIFS(D$3:D1699,$A$3:$A1699,"&gt;="&amp;Summary!$D$4-90,$E$3:$E1699,"Actual")</f>
        <v>107.29976410989013</v>
      </c>
      <c r="E1700" s="12" t="s">
        <v>87</v>
      </c>
    </row>
    <row r="1701" spans="1:5">
      <c r="A1701" s="12">
        <f t="shared" si="17"/>
        <v>44373</v>
      </c>
      <c r="B1701">
        <f>MONTH(DailyFXHistoricals[[#This Row],[Date]])</f>
        <v>6</v>
      </c>
      <c r="C1701">
        <f>YEAR(DailyFXHistoricals[[#This Row],[Date]])</f>
        <v>2021</v>
      </c>
      <c r="D1701" s="29">
        <f>AVERAGEIFS(D$3:D1700,$A$3:$A1700,"&gt;="&amp;Summary!$D$4-90,$E$3:$E1700,"Actual")</f>
        <v>107.29976410989013</v>
      </c>
      <c r="E1701" s="12" t="s">
        <v>87</v>
      </c>
    </row>
    <row r="1702" spans="1:5">
      <c r="A1702" s="12">
        <f t="shared" si="17"/>
        <v>44374</v>
      </c>
      <c r="B1702">
        <f>MONTH(DailyFXHistoricals[[#This Row],[Date]])</f>
        <v>6</v>
      </c>
      <c r="C1702">
        <f>YEAR(DailyFXHistoricals[[#This Row],[Date]])</f>
        <v>2021</v>
      </c>
      <c r="D1702" s="29">
        <f>AVERAGEIFS(D$3:D1701,$A$3:$A1701,"&gt;="&amp;Summary!$D$4-90,$E$3:$E1701,"Actual")</f>
        <v>107.29976410989013</v>
      </c>
      <c r="E1702" s="12" t="s">
        <v>87</v>
      </c>
    </row>
    <row r="1703" spans="1:5">
      <c r="A1703" s="12">
        <f t="shared" si="17"/>
        <v>44375</v>
      </c>
      <c r="B1703">
        <f>MONTH(DailyFXHistoricals[[#This Row],[Date]])</f>
        <v>6</v>
      </c>
      <c r="C1703">
        <f>YEAR(DailyFXHistoricals[[#This Row],[Date]])</f>
        <v>2021</v>
      </c>
      <c r="D1703" s="29">
        <f>AVERAGEIFS(D$3:D1702,$A$3:$A1702,"&gt;="&amp;Summary!$D$4-90,$E$3:$E1702,"Actual")</f>
        <v>107.29976410989013</v>
      </c>
      <c r="E1703" s="12" t="s">
        <v>87</v>
      </c>
    </row>
    <row r="1704" spans="1:5">
      <c r="A1704" s="12">
        <f t="shared" si="17"/>
        <v>44376</v>
      </c>
      <c r="B1704">
        <f>MONTH(DailyFXHistoricals[[#This Row],[Date]])</f>
        <v>6</v>
      </c>
      <c r="C1704">
        <f>YEAR(DailyFXHistoricals[[#This Row],[Date]])</f>
        <v>2021</v>
      </c>
      <c r="D1704" s="29">
        <f>AVERAGEIFS(D$3:D1703,$A$3:$A1703,"&gt;="&amp;Summary!$D$4-90,$E$3:$E1703,"Actual")</f>
        <v>107.29976410989013</v>
      </c>
      <c r="E1704" s="12" t="s">
        <v>87</v>
      </c>
    </row>
    <row r="1705" spans="1:5">
      <c r="A1705" s="12">
        <f t="shared" si="17"/>
        <v>44377</v>
      </c>
      <c r="B1705">
        <f>MONTH(DailyFXHistoricals[[#This Row],[Date]])</f>
        <v>6</v>
      </c>
      <c r="C1705">
        <f>YEAR(DailyFXHistoricals[[#This Row],[Date]])</f>
        <v>2021</v>
      </c>
      <c r="D1705" s="29">
        <f>AVERAGEIFS(D$3:D1704,$A$3:$A1704,"&gt;="&amp;Summary!$D$4-90,$E$3:$E1704,"Actual")</f>
        <v>107.29976410989013</v>
      </c>
      <c r="E1705" s="12" t="s">
        <v>87</v>
      </c>
    </row>
    <row r="1706" spans="1:5">
      <c r="A1706" s="12">
        <f t="shared" si="17"/>
        <v>44378</v>
      </c>
      <c r="B1706">
        <f>MONTH(DailyFXHistoricals[[#This Row],[Date]])</f>
        <v>7</v>
      </c>
      <c r="C1706">
        <f>YEAR(DailyFXHistoricals[[#This Row],[Date]])</f>
        <v>2021</v>
      </c>
      <c r="D1706" s="29">
        <f>AVERAGEIFS(D$3:D1705,$A$3:$A1705,"&gt;="&amp;Summary!$D$4-90,$E$3:$E1705,"Actual")</f>
        <v>107.29976410989013</v>
      </c>
      <c r="E1706" s="12" t="s">
        <v>87</v>
      </c>
    </row>
    <row r="1707" spans="1:5">
      <c r="A1707" s="12">
        <f t="shared" si="17"/>
        <v>44379</v>
      </c>
      <c r="B1707">
        <f>MONTH(DailyFXHistoricals[[#This Row],[Date]])</f>
        <v>7</v>
      </c>
      <c r="C1707">
        <f>YEAR(DailyFXHistoricals[[#This Row],[Date]])</f>
        <v>2021</v>
      </c>
      <c r="D1707" s="29">
        <f>AVERAGEIFS(D$3:D1706,$A$3:$A1706,"&gt;="&amp;Summary!$D$4-90,$E$3:$E1706,"Actual")</f>
        <v>107.29976410989013</v>
      </c>
      <c r="E1707" s="12" t="s">
        <v>87</v>
      </c>
    </row>
    <row r="1708" spans="1:5">
      <c r="A1708" s="12">
        <f t="shared" si="17"/>
        <v>44380</v>
      </c>
      <c r="B1708">
        <f>MONTH(DailyFXHistoricals[[#This Row],[Date]])</f>
        <v>7</v>
      </c>
      <c r="C1708">
        <f>YEAR(DailyFXHistoricals[[#This Row],[Date]])</f>
        <v>2021</v>
      </c>
      <c r="D1708" s="29">
        <f>AVERAGEIFS(D$3:D1707,$A$3:$A1707,"&gt;="&amp;Summary!$D$4-90,$E$3:$E1707,"Actual")</f>
        <v>107.29976410989013</v>
      </c>
      <c r="E1708" s="12" t="s">
        <v>87</v>
      </c>
    </row>
    <row r="1709" spans="1:5">
      <c r="A1709" s="12">
        <f t="shared" si="17"/>
        <v>44381</v>
      </c>
      <c r="B1709">
        <f>MONTH(DailyFXHistoricals[[#This Row],[Date]])</f>
        <v>7</v>
      </c>
      <c r="C1709">
        <f>YEAR(DailyFXHistoricals[[#This Row],[Date]])</f>
        <v>2021</v>
      </c>
      <c r="D1709" s="29">
        <f>AVERAGEIFS(D$3:D1708,$A$3:$A1708,"&gt;="&amp;Summary!$D$4-90,$E$3:$E1708,"Actual")</f>
        <v>107.29976410989013</v>
      </c>
      <c r="E1709" s="12" t="s">
        <v>87</v>
      </c>
    </row>
    <row r="1710" spans="1:5">
      <c r="A1710" s="12">
        <f t="shared" si="17"/>
        <v>44382</v>
      </c>
      <c r="B1710">
        <f>MONTH(DailyFXHistoricals[[#This Row],[Date]])</f>
        <v>7</v>
      </c>
      <c r="C1710">
        <f>YEAR(DailyFXHistoricals[[#This Row],[Date]])</f>
        <v>2021</v>
      </c>
      <c r="D1710" s="29">
        <f>AVERAGEIFS(D$3:D1709,$A$3:$A1709,"&gt;="&amp;Summary!$D$4-90,$E$3:$E1709,"Actual")</f>
        <v>107.29976410989013</v>
      </c>
      <c r="E1710" s="12" t="s">
        <v>87</v>
      </c>
    </row>
    <row r="1711" spans="1:5">
      <c r="A1711" s="12">
        <f t="shared" si="17"/>
        <v>44383</v>
      </c>
      <c r="B1711">
        <f>MONTH(DailyFXHistoricals[[#This Row],[Date]])</f>
        <v>7</v>
      </c>
      <c r="C1711">
        <f>YEAR(DailyFXHistoricals[[#This Row],[Date]])</f>
        <v>2021</v>
      </c>
      <c r="D1711" s="29">
        <f>AVERAGEIFS(D$3:D1710,$A$3:$A1710,"&gt;="&amp;Summary!$D$4-90,$E$3:$E1710,"Actual")</f>
        <v>107.29976410989013</v>
      </c>
      <c r="E1711" s="12" t="s">
        <v>87</v>
      </c>
    </row>
    <row r="1712" spans="1:5">
      <c r="A1712" s="12">
        <f t="shared" si="17"/>
        <v>44384</v>
      </c>
      <c r="B1712">
        <f>MONTH(DailyFXHistoricals[[#This Row],[Date]])</f>
        <v>7</v>
      </c>
      <c r="C1712">
        <f>YEAR(DailyFXHistoricals[[#This Row],[Date]])</f>
        <v>2021</v>
      </c>
      <c r="D1712" s="29">
        <f>AVERAGEIFS(D$3:D1711,$A$3:$A1711,"&gt;="&amp;Summary!$D$4-90,$E$3:$E1711,"Actual")</f>
        <v>107.29976410989013</v>
      </c>
      <c r="E1712" s="12" t="s">
        <v>87</v>
      </c>
    </row>
    <row r="1713" spans="1:5">
      <c r="A1713" s="12">
        <f t="shared" si="17"/>
        <v>44385</v>
      </c>
      <c r="B1713">
        <f>MONTH(DailyFXHistoricals[[#This Row],[Date]])</f>
        <v>7</v>
      </c>
      <c r="C1713">
        <f>YEAR(DailyFXHistoricals[[#This Row],[Date]])</f>
        <v>2021</v>
      </c>
      <c r="D1713" s="29">
        <f>AVERAGEIFS(D$3:D1712,$A$3:$A1712,"&gt;="&amp;Summary!$D$4-90,$E$3:$E1712,"Actual")</f>
        <v>107.29976410989013</v>
      </c>
      <c r="E1713" s="12" t="s">
        <v>87</v>
      </c>
    </row>
    <row r="1714" spans="1:5">
      <c r="A1714" s="12">
        <f t="shared" si="17"/>
        <v>44386</v>
      </c>
      <c r="B1714">
        <f>MONTH(DailyFXHistoricals[[#This Row],[Date]])</f>
        <v>7</v>
      </c>
      <c r="C1714">
        <f>YEAR(DailyFXHistoricals[[#This Row],[Date]])</f>
        <v>2021</v>
      </c>
      <c r="D1714" s="29">
        <f>AVERAGEIFS(D$3:D1713,$A$3:$A1713,"&gt;="&amp;Summary!$D$4-90,$E$3:$E1713,"Actual")</f>
        <v>107.29976410989013</v>
      </c>
      <c r="E1714" s="12" t="s">
        <v>87</v>
      </c>
    </row>
    <row r="1715" spans="1:5">
      <c r="A1715" s="12">
        <f t="shared" si="17"/>
        <v>44387</v>
      </c>
      <c r="B1715">
        <f>MONTH(DailyFXHistoricals[[#This Row],[Date]])</f>
        <v>7</v>
      </c>
      <c r="C1715">
        <f>YEAR(DailyFXHistoricals[[#This Row],[Date]])</f>
        <v>2021</v>
      </c>
      <c r="D1715" s="29">
        <f>AVERAGEIFS(D$3:D1714,$A$3:$A1714,"&gt;="&amp;Summary!$D$4-90,$E$3:$E1714,"Actual")</f>
        <v>107.29976410989013</v>
      </c>
      <c r="E1715" s="12" t="s">
        <v>87</v>
      </c>
    </row>
    <row r="1716" spans="1:5">
      <c r="A1716" s="12">
        <f t="shared" si="17"/>
        <v>44388</v>
      </c>
      <c r="B1716">
        <f>MONTH(DailyFXHistoricals[[#This Row],[Date]])</f>
        <v>7</v>
      </c>
      <c r="C1716">
        <f>YEAR(DailyFXHistoricals[[#This Row],[Date]])</f>
        <v>2021</v>
      </c>
      <c r="D1716" s="29">
        <f>AVERAGEIFS(D$3:D1715,$A$3:$A1715,"&gt;="&amp;Summary!$D$4-90,$E$3:$E1715,"Actual")</f>
        <v>107.29976410989013</v>
      </c>
      <c r="E1716" s="12" t="s">
        <v>87</v>
      </c>
    </row>
    <row r="1717" spans="1:5">
      <c r="A1717" s="12">
        <f t="shared" si="17"/>
        <v>44389</v>
      </c>
      <c r="B1717">
        <f>MONTH(DailyFXHistoricals[[#This Row],[Date]])</f>
        <v>7</v>
      </c>
      <c r="C1717">
        <f>YEAR(DailyFXHistoricals[[#This Row],[Date]])</f>
        <v>2021</v>
      </c>
      <c r="D1717" s="29">
        <f>AVERAGEIFS(D$3:D1716,$A$3:$A1716,"&gt;="&amp;Summary!$D$4-90,$E$3:$E1716,"Actual")</f>
        <v>107.29976410989013</v>
      </c>
      <c r="E1717" s="12" t="s">
        <v>87</v>
      </c>
    </row>
    <row r="1718" spans="1:5">
      <c r="A1718" s="12">
        <f t="shared" si="17"/>
        <v>44390</v>
      </c>
      <c r="B1718">
        <f>MONTH(DailyFXHistoricals[[#This Row],[Date]])</f>
        <v>7</v>
      </c>
      <c r="C1718">
        <f>YEAR(DailyFXHistoricals[[#This Row],[Date]])</f>
        <v>2021</v>
      </c>
      <c r="D1718" s="29">
        <f>AVERAGEIFS(D$3:D1717,$A$3:$A1717,"&gt;="&amp;Summary!$D$4-90,$E$3:$E1717,"Actual")</f>
        <v>107.29976410989013</v>
      </c>
      <c r="E1718" s="12" t="s">
        <v>87</v>
      </c>
    </row>
    <row r="1719" spans="1:5">
      <c r="A1719" s="12">
        <f t="shared" si="17"/>
        <v>44391</v>
      </c>
      <c r="B1719">
        <f>MONTH(DailyFXHistoricals[[#This Row],[Date]])</f>
        <v>7</v>
      </c>
      <c r="C1719">
        <f>YEAR(DailyFXHistoricals[[#This Row],[Date]])</f>
        <v>2021</v>
      </c>
      <c r="D1719" s="29">
        <f>AVERAGEIFS(D$3:D1718,$A$3:$A1718,"&gt;="&amp;Summary!$D$4-90,$E$3:$E1718,"Actual")</f>
        <v>107.29976410989013</v>
      </c>
      <c r="E1719" s="12" t="s">
        <v>87</v>
      </c>
    </row>
    <row r="1720" spans="1:5">
      <c r="A1720" s="12">
        <f t="shared" si="17"/>
        <v>44392</v>
      </c>
      <c r="B1720">
        <f>MONTH(DailyFXHistoricals[[#This Row],[Date]])</f>
        <v>7</v>
      </c>
      <c r="C1720">
        <f>YEAR(DailyFXHistoricals[[#This Row],[Date]])</f>
        <v>2021</v>
      </c>
      <c r="D1720" s="29">
        <f>AVERAGEIFS(D$3:D1719,$A$3:$A1719,"&gt;="&amp;Summary!$D$4-90,$E$3:$E1719,"Actual")</f>
        <v>107.29976410989013</v>
      </c>
      <c r="E1720" s="12" t="s">
        <v>87</v>
      </c>
    </row>
    <row r="1721" spans="1:5">
      <c r="A1721" s="12">
        <f t="shared" si="17"/>
        <v>44393</v>
      </c>
      <c r="B1721">
        <f>MONTH(DailyFXHistoricals[[#This Row],[Date]])</f>
        <v>7</v>
      </c>
      <c r="C1721">
        <f>YEAR(DailyFXHistoricals[[#This Row],[Date]])</f>
        <v>2021</v>
      </c>
      <c r="D1721" s="29">
        <f>AVERAGEIFS(D$3:D1720,$A$3:$A1720,"&gt;="&amp;Summary!$D$4-90,$E$3:$E1720,"Actual")</f>
        <v>107.29976410989013</v>
      </c>
      <c r="E1721" s="12" t="s">
        <v>87</v>
      </c>
    </row>
    <row r="1722" spans="1:5">
      <c r="A1722" s="12">
        <f t="shared" si="17"/>
        <v>44394</v>
      </c>
      <c r="B1722">
        <f>MONTH(DailyFXHistoricals[[#This Row],[Date]])</f>
        <v>7</v>
      </c>
      <c r="C1722">
        <f>YEAR(DailyFXHistoricals[[#This Row],[Date]])</f>
        <v>2021</v>
      </c>
      <c r="D1722" s="29">
        <f>AVERAGEIFS(D$3:D1721,$A$3:$A1721,"&gt;="&amp;Summary!$D$4-90,$E$3:$E1721,"Actual")</f>
        <v>107.29976410989013</v>
      </c>
      <c r="E1722" s="12" t="s">
        <v>87</v>
      </c>
    </row>
    <row r="1723" spans="1:5">
      <c r="A1723" s="12">
        <f t="shared" si="17"/>
        <v>44395</v>
      </c>
      <c r="B1723">
        <f>MONTH(DailyFXHistoricals[[#This Row],[Date]])</f>
        <v>7</v>
      </c>
      <c r="C1723">
        <f>YEAR(DailyFXHistoricals[[#This Row],[Date]])</f>
        <v>2021</v>
      </c>
      <c r="D1723" s="29">
        <f>AVERAGEIFS(D$3:D1722,$A$3:$A1722,"&gt;="&amp;Summary!$D$4-90,$E$3:$E1722,"Actual")</f>
        <v>107.29976410989013</v>
      </c>
      <c r="E1723" s="12" t="s">
        <v>87</v>
      </c>
    </row>
    <row r="1724" spans="1:5">
      <c r="A1724" s="12">
        <f t="shared" si="17"/>
        <v>44396</v>
      </c>
      <c r="B1724">
        <f>MONTH(DailyFXHistoricals[[#This Row],[Date]])</f>
        <v>7</v>
      </c>
      <c r="C1724">
        <f>YEAR(DailyFXHistoricals[[#This Row],[Date]])</f>
        <v>2021</v>
      </c>
      <c r="D1724" s="29">
        <f>AVERAGEIFS(D$3:D1723,$A$3:$A1723,"&gt;="&amp;Summary!$D$4-90,$E$3:$E1723,"Actual")</f>
        <v>107.29976410989013</v>
      </c>
      <c r="E1724" s="12" t="s">
        <v>87</v>
      </c>
    </row>
    <row r="1725" spans="1:5">
      <c r="A1725" s="12">
        <f t="shared" si="17"/>
        <v>44397</v>
      </c>
      <c r="B1725">
        <f>MONTH(DailyFXHistoricals[[#This Row],[Date]])</f>
        <v>7</v>
      </c>
      <c r="C1725">
        <f>YEAR(DailyFXHistoricals[[#This Row],[Date]])</f>
        <v>2021</v>
      </c>
      <c r="D1725" s="29">
        <f>AVERAGEIFS(D$3:D1724,$A$3:$A1724,"&gt;="&amp;Summary!$D$4-90,$E$3:$E1724,"Actual")</f>
        <v>107.29976410989013</v>
      </c>
      <c r="E1725" s="12" t="s">
        <v>87</v>
      </c>
    </row>
    <row r="1726" spans="1:5">
      <c r="A1726" s="12">
        <f t="shared" si="17"/>
        <v>44398</v>
      </c>
      <c r="B1726">
        <f>MONTH(DailyFXHistoricals[[#This Row],[Date]])</f>
        <v>7</v>
      </c>
      <c r="C1726">
        <f>YEAR(DailyFXHistoricals[[#This Row],[Date]])</f>
        <v>2021</v>
      </c>
      <c r="D1726" s="29">
        <f>AVERAGEIFS(D$3:D1725,$A$3:$A1725,"&gt;="&amp;Summary!$D$4-90,$E$3:$E1725,"Actual")</f>
        <v>107.29976410989013</v>
      </c>
      <c r="E1726" s="12" t="s">
        <v>87</v>
      </c>
    </row>
    <row r="1727" spans="1:5">
      <c r="A1727" s="12">
        <f t="shared" si="17"/>
        <v>44399</v>
      </c>
      <c r="B1727">
        <f>MONTH(DailyFXHistoricals[[#This Row],[Date]])</f>
        <v>7</v>
      </c>
      <c r="C1727">
        <f>YEAR(DailyFXHistoricals[[#This Row],[Date]])</f>
        <v>2021</v>
      </c>
      <c r="D1727" s="29">
        <f>AVERAGEIFS(D$3:D1726,$A$3:$A1726,"&gt;="&amp;Summary!$D$4-90,$E$3:$E1726,"Actual")</f>
        <v>107.29976410989013</v>
      </c>
      <c r="E1727" s="12" t="s">
        <v>87</v>
      </c>
    </row>
    <row r="1728" spans="1:5">
      <c r="A1728" s="12">
        <f t="shared" si="17"/>
        <v>44400</v>
      </c>
      <c r="B1728">
        <f>MONTH(DailyFXHistoricals[[#This Row],[Date]])</f>
        <v>7</v>
      </c>
      <c r="C1728">
        <f>YEAR(DailyFXHistoricals[[#This Row],[Date]])</f>
        <v>2021</v>
      </c>
      <c r="D1728" s="29">
        <f>AVERAGEIFS(D$3:D1727,$A$3:$A1727,"&gt;="&amp;Summary!$D$4-90,$E$3:$E1727,"Actual")</f>
        <v>107.29976410989013</v>
      </c>
      <c r="E1728" s="12" t="s">
        <v>87</v>
      </c>
    </row>
    <row r="1729" spans="1:5">
      <c r="A1729" s="12">
        <f t="shared" si="17"/>
        <v>44401</v>
      </c>
      <c r="B1729">
        <f>MONTH(DailyFXHistoricals[[#This Row],[Date]])</f>
        <v>7</v>
      </c>
      <c r="C1729">
        <f>YEAR(DailyFXHistoricals[[#This Row],[Date]])</f>
        <v>2021</v>
      </c>
      <c r="D1729" s="29">
        <f>AVERAGEIFS(D$3:D1728,$A$3:$A1728,"&gt;="&amp;Summary!$D$4-90,$E$3:$E1728,"Actual")</f>
        <v>107.29976410989013</v>
      </c>
      <c r="E1729" s="12" t="s">
        <v>87</v>
      </c>
    </row>
    <row r="1730" spans="1:5">
      <c r="A1730" s="12">
        <f t="shared" si="17"/>
        <v>44402</v>
      </c>
      <c r="B1730">
        <f>MONTH(DailyFXHistoricals[[#This Row],[Date]])</f>
        <v>7</v>
      </c>
      <c r="C1730">
        <f>YEAR(DailyFXHistoricals[[#This Row],[Date]])</f>
        <v>2021</v>
      </c>
      <c r="D1730" s="29">
        <f>AVERAGEIFS(D$3:D1729,$A$3:$A1729,"&gt;="&amp;Summary!$D$4-90,$E$3:$E1729,"Actual")</f>
        <v>107.29976410989013</v>
      </c>
      <c r="E1730" s="12" t="s">
        <v>87</v>
      </c>
    </row>
    <row r="1731" spans="1:5">
      <c r="A1731" s="12">
        <f t="shared" si="17"/>
        <v>44403</v>
      </c>
      <c r="B1731">
        <f>MONTH(DailyFXHistoricals[[#This Row],[Date]])</f>
        <v>7</v>
      </c>
      <c r="C1731">
        <f>YEAR(DailyFXHistoricals[[#This Row],[Date]])</f>
        <v>2021</v>
      </c>
      <c r="D1731" s="29">
        <f>AVERAGEIFS(D$3:D1730,$A$3:$A1730,"&gt;="&amp;Summary!$D$4-90,$E$3:$E1730,"Actual")</f>
        <v>107.29976410989013</v>
      </c>
      <c r="E1731" s="12" t="s">
        <v>87</v>
      </c>
    </row>
    <row r="1732" spans="1:5">
      <c r="A1732" s="12">
        <f t="shared" si="17"/>
        <v>44404</v>
      </c>
      <c r="B1732">
        <f>MONTH(DailyFXHistoricals[[#This Row],[Date]])</f>
        <v>7</v>
      </c>
      <c r="C1732">
        <f>YEAR(DailyFXHistoricals[[#This Row],[Date]])</f>
        <v>2021</v>
      </c>
      <c r="D1732" s="29">
        <f>AVERAGEIFS(D$3:D1731,$A$3:$A1731,"&gt;="&amp;Summary!$D$4-90,$E$3:$E1731,"Actual")</f>
        <v>107.29976410989013</v>
      </c>
      <c r="E1732" s="12" t="s">
        <v>87</v>
      </c>
    </row>
    <row r="1733" spans="1:5">
      <c r="A1733" s="12">
        <f t="shared" si="17"/>
        <v>44405</v>
      </c>
      <c r="B1733">
        <f>MONTH(DailyFXHistoricals[[#This Row],[Date]])</f>
        <v>7</v>
      </c>
      <c r="C1733">
        <f>YEAR(DailyFXHistoricals[[#This Row],[Date]])</f>
        <v>2021</v>
      </c>
      <c r="D1733" s="29">
        <f>AVERAGEIFS(D$3:D1732,$A$3:$A1732,"&gt;="&amp;Summary!$D$4-90,$E$3:$E1732,"Actual")</f>
        <v>107.29976410989013</v>
      </c>
      <c r="E1733" s="12" t="s">
        <v>87</v>
      </c>
    </row>
    <row r="1734" spans="1:5">
      <c r="A1734" s="12">
        <f t="shared" si="17"/>
        <v>44406</v>
      </c>
      <c r="B1734">
        <f>MONTH(DailyFXHistoricals[[#This Row],[Date]])</f>
        <v>7</v>
      </c>
      <c r="C1734">
        <f>YEAR(DailyFXHistoricals[[#This Row],[Date]])</f>
        <v>2021</v>
      </c>
      <c r="D1734" s="29">
        <f>AVERAGEIFS(D$3:D1733,$A$3:$A1733,"&gt;="&amp;Summary!$D$4-90,$E$3:$E1733,"Actual")</f>
        <v>107.29976410989013</v>
      </c>
      <c r="E1734" s="12" t="s">
        <v>87</v>
      </c>
    </row>
    <row r="1735" spans="1:5">
      <c r="A1735" s="12">
        <f t="shared" si="17"/>
        <v>44407</v>
      </c>
      <c r="B1735">
        <f>MONTH(DailyFXHistoricals[[#This Row],[Date]])</f>
        <v>7</v>
      </c>
      <c r="C1735">
        <f>YEAR(DailyFXHistoricals[[#This Row],[Date]])</f>
        <v>2021</v>
      </c>
      <c r="D1735" s="29">
        <f>AVERAGEIFS(D$3:D1734,$A$3:$A1734,"&gt;="&amp;Summary!$D$4-90,$E$3:$E1734,"Actual")</f>
        <v>107.29976410989013</v>
      </c>
      <c r="E1735" s="12" t="s">
        <v>87</v>
      </c>
    </row>
    <row r="1736" spans="1:5">
      <c r="A1736" s="12">
        <f t="shared" si="17"/>
        <v>44408</v>
      </c>
      <c r="B1736">
        <f>MONTH(DailyFXHistoricals[[#This Row],[Date]])</f>
        <v>7</v>
      </c>
      <c r="C1736">
        <f>YEAR(DailyFXHistoricals[[#This Row],[Date]])</f>
        <v>2021</v>
      </c>
      <c r="D1736" s="29">
        <f>AVERAGEIFS(D$3:D1735,$A$3:$A1735,"&gt;="&amp;Summary!$D$4-90,$E$3:$E1735,"Actual")</f>
        <v>107.29976410989013</v>
      </c>
      <c r="E1736" s="12" t="s">
        <v>87</v>
      </c>
    </row>
    <row r="1737" spans="1:5">
      <c r="A1737" s="12">
        <f t="shared" si="17"/>
        <v>44409</v>
      </c>
      <c r="B1737">
        <f>MONTH(DailyFXHistoricals[[#This Row],[Date]])</f>
        <v>8</v>
      </c>
      <c r="C1737">
        <f>YEAR(DailyFXHistoricals[[#This Row],[Date]])</f>
        <v>2021</v>
      </c>
      <c r="D1737" s="29">
        <f>AVERAGEIFS(D$3:D1736,$A$3:$A1736,"&gt;="&amp;Summary!$D$4-90,$E$3:$E1736,"Actual")</f>
        <v>107.29976410989013</v>
      </c>
      <c r="E1737" s="12" t="s">
        <v>87</v>
      </c>
    </row>
    <row r="1738" spans="1:5">
      <c r="A1738" s="12">
        <f t="shared" si="17"/>
        <v>44410</v>
      </c>
      <c r="B1738">
        <f>MONTH(DailyFXHistoricals[[#This Row],[Date]])</f>
        <v>8</v>
      </c>
      <c r="C1738">
        <f>YEAR(DailyFXHistoricals[[#This Row],[Date]])</f>
        <v>2021</v>
      </c>
      <c r="D1738" s="29">
        <f>AVERAGEIFS(D$3:D1737,$A$3:$A1737,"&gt;="&amp;Summary!$D$4-90,$E$3:$E1737,"Actual")</f>
        <v>107.29976410989013</v>
      </c>
      <c r="E1738" s="12" t="s">
        <v>87</v>
      </c>
    </row>
    <row r="1739" spans="1:5">
      <c r="A1739" s="12">
        <f t="shared" si="17"/>
        <v>44411</v>
      </c>
      <c r="B1739">
        <f>MONTH(DailyFXHistoricals[[#This Row],[Date]])</f>
        <v>8</v>
      </c>
      <c r="C1739">
        <f>YEAR(DailyFXHistoricals[[#This Row],[Date]])</f>
        <v>2021</v>
      </c>
      <c r="D1739" s="29">
        <f>AVERAGEIFS(D$3:D1738,$A$3:$A1738,"&gt;="&amp;Summary!$D$4-90,$E$3:$E1738,"Actual")</f>
        <v>107.29976410989013</v>
      </c>
      <c r="E1739" s="12" t="s">
        <v>87</v>
      </c>
    </row>
    <row r="1740" spans="1:5">
      <c r="A1740" s="12">
        <f t="shared" si="17"/>
        <v>44412</v>
      </c>
      <c r="B1740">
        <f>MONTH(DailyFXHistoricals[[#This Row],[Date]])</f>
        <v>8</v>
      </c>
      <c r="C1740">
        <f>YEAR(DailyFXHistoricals[[#This Row],[Date]])</f>
        <v>2021</v>
      </c>
      <c r="D1740" s="29">
        <f>AVERAGEIFS(D$3:D1739,$A$3:$A1739,"&gt;="&amp;Summary!$D$4-90,$E$3:$E1739,"Actual")</f>
        <v>107.29976410989013</v>
      </c>
      <c r="E1740" s="12" t="s">
        <v>87</v>
      </c>
    </row>
    <row r="1741" spans="1:5">
      <c r="A1741" s="12">
        <f t="shared" si="17"/>
        <v>44413</v>
      </c>
      <c r="B1741">
        <f>MONTH(DailyFXHistoricals[[#This Row],[Date]])</f>
        <v>8</v>
      </c>
      <c r="C1741">
        <f>YEAR(DailyFXHistoricals[[#This Row],[Date]])</f>
        <v>2021</v>
      </c>
      <c r="D1741" s="29">
        <f>AVERAGEIFS(D$3:D1740,$A$3:$A1740,"&gt;="&amp;Summary!$D$4-90,$E$3:$E1740,"Actual")</f>
        <v>107.29976410989013</v>
      </c>
      <c r="E1741" s="12" t="s">
        <v>87</v>
      </c>
    </row>
    <row r="1742" spans="1:5">
      <c r="A1742" s="12">
        <f t="shared" si="17"/>
        <v>44414</v>
      </c>
      <c r="B1742">
        <f>MONTH(DailyFXHistoricals[[#This Row],[Date]])</f>
        <v>8</v>
      </c>
      <c r="C1742">
        <f>YEAR(DailyFXHistoricals[[#This Row],[Date]])</f>
        <v>2021</v>
      </c>
      <c r="D1742" s="29">
        <f>AVERAGEIFS(D$3:D1741,$A$3:$A1741,"&gt;="&amp;Summary!$D$4-90,$E$3:$E1741,"Actual")</f>
        <v>107.29976410989013</v>
      </c>
      <c r="E1742" s="12" t="s">
        <v>87</v>
      </c>
    </row>
    <row r="1743" spans="1:5">
      <c r="A1743" s="12">
        <f t="shared" si="17"/>
        <v>44415</v>
      </c>
      <c r="B1743">
        <f>MONTH(DailyFXHistoricals[[#This Row],[Date]])</f>
        <v>8</v>
      </c>
      <c r="C1743">
        <f>YEAR(DailyFXHistoricals[[#This Row],[Date]])</f>
        <v>2021</v>
      </c>
      <c r="D1743" s="29">
        <f>AVERAGEIFS(D$3:D1742,$A$3:$A1742,"&gt;="&amp;Summary!$D$4-90,$E$3:$E1742,"Actual")</f>
        <v>107.29976410989013</v>
      </c>
      <c r="E1743" s="12" t="s">
        <v>87</v>
      </c>
    </row>
    <row r="1744" spans="1:5">
      <c r="A1744" s="12">
        <f t="shared" si="17"/>
        <v>44416</v>
      </c>
      <c r="B1744">
        <f>MONTH(DailyFXHistoricals[[#This Row],[Date]])</f>
        <v>8</v>
      </c>
      <c r="C1744">
        <f>YEAR(DailyFXHistoricals[[#This Row],[Date]])</f>
        <v>2021</v>
      </c>
      <c r="D1744" s="29">
        <f>AVERAGEIFS(D$3:D1743,$A$3:$A1743,"&gt;="&amp;Summary!$D$4-90,$E$3:$E1743,"Actual")</f>
        <v>107.29976410989013</v>
      </c>
      <c r="E1744" s="12" t="s">
        <v>87</v>
      </c>
    </row>
    <row r="1745" spans="1:5">
      <c r="A1745" s="12">
        <f t="shared" si="17"/>
        <v>44417</v>
      </c>
      <c r="B1745">
        <f>MONTH(DailyFXHistoricals[[#This Row],[Date]])</f>
        <v>8</v>
      </c>
      <c r="C1745">
        <f>YEAR(DailyFXHistoricals[[#This Row],[Date]])</f>
        <v>2021</v>
      </c>
      <c r="D1745" s="29">
        <f>AVERAGEIFS(D$3:D1744,$A$3:$A1744,"&gt;="&amp;Summary!$D$4-90,$E$3:$E1744,"Actual")</f>
        <v>107.29976410989013</v>
      </c>
      <c r="E1745" s="12" t="s">
        <v>87</v>
      </c>
    </row>
    <row r="1746" spans="1:5">
      <c r="A1746" s="12">
        <f t="shared" si="17"/>
        <v>44418</v>
      </c>
      <c r="B1746">
        <f>MONTH(DailyFXHistoricals[[#This Row],[Date]])</f>
        <v>8</v>
      </c>
      <c r="C1746">
        <f>YEAR(DailyFXHistoricals[[#This Row],[Date]])</f>
        <v>2021</v>
      </c>
      <c r="D1746" s="29">
        <f>AVERAGEIFS(D$3:D1745,$A$3:$A1745,"&gt;="&amp;Summary!$D$4-90,$E$3:$E1745,"Actual")</f>
        <v>107.29976410989013</v>
      </c>
      <c r="E1746" s="12" t="s">
        <v>87</v>
      </c>
    </row>
    <row r="1747" spans="1:5">
      <c r="A1747" s="12">
        <f t="shared" si="17"/>
        <v>44419</v>
      </c>
      <c r="B1747">
        <f>MONTH(DailyFXHistoricals[[#This Row],[Date]])</f>
        <v>8</v>
      </c>
      <c r="C1747">
        <f>YEAR(DailyFXHistoricals[[#This Row],[Date]])</f>
        <v>2021</v>
      </c>
      <c r="D1747" s="29">
        <f>AVERAGEIFS(D$3:D1746,$A$3:$A1746,"&gt;="&amp;Summary!$D$4-90,$E$3:$E1746,"Actual")</f>
        <v>107.29976410989013</v>
      </c>
      <c r="E1747" s="12" t="s">
        <v>87</v>
      </c>
    </row>
    <row r="1748" spans="1:5">
      <c r="A1748" s="12">
        <f t="shared" si="17"/>
        <v>44420</v>
      </c>
      <c r="B1748">
        <f>MONTH(DailyFXHistoricals[[#This Row],[Date]])</f>
        <v>8</v>
      </c>
      <c r="C1748">
        <f>YEAR(DailyFXHistoricals[[#This Row],[Date]])</f>
        <v>2021</v>
      </c>
      <c r="D1748" s="29">
        <f>AVERAGEIFS(D$3:D1747,$A$3:$A1747,"&gt;="&amp;Summary!$D$4-90,$E$3:$E1747,"Actual")</f>
        <v>107.29976410989013</v>
      </c>
      <c r="E1748" s="12" t="s">
        <v>87</v>
      </c>
    </row>
    <row r="1749" spans="1:5">
      <c r="A1749" s="12">
        <f t="shared" si="17"/>
        <v>44421</v>
      </c>
      <c r="B1749">
        <f>MONTH(DailyFXHistoricals[[#This Row],[Date]])</f>
        <v>8</v>
      </c>
      <c r="C1749">
        <f>YEAR(DailyFXHistoricals[[#This Row],[Date]])</f>
        <v>2021</v>
      </c>
      <c r="D1749" s="29">
        <f>AVERAGEIFS(D$3:D1748,$A$3:$A1748,"&gt;="&amp;Summary!$D$4-90,$E$3:$E1748,"Actual")</f>
        <v>107.29976410989013</v>
      </c>
      <c r="E1749" s="12" t="s">
        <v>87</v>
      </c>
    </row>
    <row r="1750" spans="1:5">
      <c r="A1750" s="12">
        <f t="shared" si="17"/>
        <v>44422</v>
      </c>
      <c r="B1750">
        <f>MONTH(DailyFXHistoricals[[#This Row],[Date]])</f>
        <v>8</v>
      </c>
      <c r="C1750">
        <f>YEAR(DailyFXHistoricals[[#This Row],[Date]])</f>
        <v>2021</v>
      </c>
      <c r="D1750" s="29">
        <f>AVERAGEIFS(D$3:D1749,$A$3:$A1749,"&gt;="&amp;Summary!$D$4-90,$E$3:$E1749,"Actual")</f>
        <v>107.29976410989013</v>
      </c>
      <c r="E1750" s="12" t="s">
        <v>87</v>
      </c>
    </row>
    <row r="1751" spans="1:5">
      <c r="A1751" s="12">
        <f t="shared" si="17"/>
        <v>44423</v>
      </c>
      <c r="B1751">
        <f>MONTH(DailyFXHistoricals[[#This Row],[Date]])</f>
        <v>8</v>
      </c>
      <c r="C1751">
        <f>YEAR(DailyFXHistoricals[[#This Row],[Date]])</f>
        <v>2021</v>
      </c>
      <c r="D1751" s="29">
        <f>AVERAGEIFS(D$3:D1750,$A$3:$A1750,"&gt;="&amp;Summary!$D$4-90,$E$3:$E1750,"Actual")</f>
        <v>107.29976410989013</v>
      </c>
      <c r="E1751" s="12" t="s">
        <v>87</v>
      </c>
    </row>
    <row r="1752" spans="1:5">
      <c r="A1752" s="12">
        <f t="shared" si="17"/>
        <v>44424</v>
      </c>
      <c r="B1752">
        <f>MONTH(DailyFXHistoricals[[#This Row],[Date]])</f>
        <v>8</v>
      </c>
      <c r="C1752">
        <f>YEAR(DailyFXHistoricals[[#This Row],[Date]])</f>
        <v>2021</v>
      </c>
      <c r="D1752" s="29">
        <f>AVERAGEIFS(D$3:D1751,$A$3:$A1751,"&gt;="&amp;Summary!$D$4-90,$E$3:$E1751,"Actual")</f>
        <v>107.29976410989013</v>
      </c>
      <c r="E1752" s="12" t="s">
        <v>87</v>
      </c>
    </row>
    <row r="1753" spans="1:5">
      <c r="A1753" s="12">
        <f t="shared" si="17"/>
        <v>44425</v>
      </c>
      <c r="B1753">
        <f>MONTH(DailyFXHistoricals[[#This Row],[Date]])</f>
        <v>8</v>
      </c>
      <c r="C1753">
        <f>YEAR(DailyFXHistoricals[[#This Row],[Date]])</f>
        <v>2021</v>
      </c>
      <c r="D1753" s="29">
        <f>AVERAGEIFS(D$3:D1752,$A$3:$A1752,"&gt;="&amp;Summary!$D$4-90,$E$3:$E1752,"Actual")</f>
        <v>107.29976410989013</v>
      </c>
      <c r="E1753" s="12" t="s">
        <v>87</v>
      </c>
    </row>
    <row r="1754" spans="1:5">
      <c r="A1754" s="12">
        <f t="shared" ref="A1754:A1817" si="18">A1753+1</f>
        <v>44426</v>
      </c>
      <c r="B1754">
        <f>MONTH(DailyFXHistoricals[[#This Row],[Date]])</f>
        <v>8</v>
      </c>
      <c r="C1754">
        <f>YEAR(DailyFXHistoricals[[#This Row],[Date]])</f>
        <v>2021</v>
      </c>
      <c r="D1754" s="29">
        <f>AVERAGEIFS(D$3:D1753,$A$3:$A1753,"&gt;="&amp;Summary!$D$4-90,$E$3:$E1753,"Actual")</f>
        <v>107.29976410989013</v>
      </c>
      <c r="E1754" s="12" t="s">
        <v>87</v>
      </c>
    </row>
    <row r="1755" spans="1:5">
      <c r="A1755" s="12">
        <f t="shared" si="18"/>
        <v>44427</v>
      </c>
      <c r="B1755">
        <f>MONTH(DailyFXHistoricals[[#This Row],[Date]])</f>
        <v>8</v>
      </c>
      <c r="C1755">
        <f>YEAR(DailyFXHistoricals[[#This Row],[Date]])</f>
        <v>2021</v>
      </c>
      <c r="D1755" s="29">
        <f>AVERAGEIFS(D$3:D1754,$A$3:$A1754,"&gt;="&amp;Summary!$D$4-90,$E$3:$E1754,"Actual")</f>
        <v>107.29976410989013</v>
      </c>
      <c r="E1755" s="12" t="s">
        <v>87</v>
      </c>
    </row>
    <row r="1756" spans="1:5">
      <c r="A1756" s="12">
        <f t="shared" si="18"/>
        <v>44428</v>
      </c>
      <c r="B1756">
        <f>MONTH(DailyFXHistoricals[[#This Row],[Date]])</f>
        <v>8</v>
      </c>
      <c r="C1756">
        <f>YEAR(DailyFXHistoricals[[#This Row],[Date]])</f>
        <v>2021</v>
      </c>
      <c r="D1756" s="29">
        <f>AVERAGEIFS(D$3:D1755,$A$3:$A1755,"&gt;="&amp;Summary!$D$4-90,$E$3:$E1755,"Actual")</f>
        <v>107.29976410989013</v>
      </c>
      <c r="E1756" s="12" t="s">
        <v>87</v>
      </c>
    </row>
    <row r="1757" spans="1:5">
      <c r="A1757" s="12">
        <f t="shared" si="18"/>
        <v>44429</v>
      </c>
      <c r="B1757">
        <f>MONTH(DailyFXHistoricals[[#This Row],[Date]])</f>
        <v>8</v>
      </c>
      <c r="C1757">
        <f>YEAR(DailyFXHistoricals[[#This Row],[Date]])</f>
        <v>2021</v>
      </c>
      <c r="D1757" s="29">
        <f>AVERAGEIFS(D$3:D1756,$A$3:$A1756,"&gt;="&amp;Summary!$D$4-90,$E$3:$E1756,"Actual")</f>
        <v>107.29976410989013</v>
      </c>
      <c r="E1757" s="12" t="s">
        <v>87</v>
      </c>
    </row>
    <row r="1758" spans="1:5">
      <c r="A1758" s="12">
        <f t="shared" si="18"/>
        <v>44430</v>
      </c>
      <c r="B1758">
        <f>MONTH(DailyFXHistoricals[[#This Row],[Date]])</f>
        <v>8</v>
      </c>
      <c r="C1758">
        <f>YEAR(DailyFXHistoricals[[#This Row],[Date]])</f>
        <v>2021</v>
      </c>
      <c r="D1758" s="29">
        <f>AVERAGEIFS(D$3:D1757,$A$3:$A1757,"&gt;="&amp;Summary!$D$4-90,$E$3:$E1757,"Actual")</f>
        <v>107.29976410989013</v>
      </c>
      <c r="E1758" s="12" t="s">
        <v>87</v>
      </c>
    </row>
    <row r="1759" spans="1:5">
      <c r="A1759" s="12">
        <f t="shared" si="18"/>
        <v>44431</v>
      </c>
      <c r="B1759">
        <f>MONTH(DailyFXHistoricals[[#This Row],[Date]])</f>
        <v>8</v>
      </c>
      <c r="C1759">
        <f>YEAR(DailyFXHistoricals[[#This Row],[Date]])</f>
        <v>2021</v>
      </c>
      <c r="D1759" s="29">
        <f>AVERAGEIFS(D$3:D1758,$A$3:$A1758,"&gt;="&amp;Summary!$D$4-90,$E$3:$E1758,"Actual")</f>
        <v>107.29976410989013</v>
      </c>
      <c r="E1759" s="12" t="s">
        <v>87</v>
      </c>
    </row>
    <row r="1760" spans="1:5">
      <c r="A1760" s="12">
        <f t="shared" si="18"/>
        <v>44432</v>
      </c>
      <c r="B1760">
        <f>MONTH(DailyFXHistoricals[[#This Row],[Date]])</f>
        <v>8</v>
      </c>
      <c r="C1760">
        <f>YEAR(DailyFXHistoricals[[#This Row],[Date]])</f>
        <v>2021</v>
      </c>
      <c r="D1760" s="29">
        <f>AVERAGEIFS(D$3:D1759,$A$3:$A1759,"&gt;="&amp;Summary!$D$4-90,$E$3:$E1759,"Actual")</f>
        <v>107.29976410989013</v>
      </c>
      <c r="E1760" s="12" t="s">
        <v>87</v>
      </c>
    </row>
    <row r="1761" spans="1:5">
      <c r="A1761" s="12">
        <f t="shared" si="18"/>
        <v>44433</v>
      </c>
      <c r="B1761">
        <f>MONTH(DailyFXHistoricals[[#This Row],[Date]])</f>
        <v>8</v>
      </c>
      <c r="C1761">
        <f>YEAR(DailyFXHistoricals[[#This Row],[Date]])</f>
        <v>2021</v>
      </c>
      <c r="D1761" s="29">
        <f>AVERAGEIFS(D$3:D1760,$A$3:$A1760,"&gt;="&amp;Summary!$D$4-90,$E$3:$E1760,"Actual")</f>
        <v>107.29976410989013</v>
      </c>
      <c r="E1761" s="12" t="s">
        <v>87</v>
      </c>
    </row>
    <row r="1762" spans="1:5">
      <c r="A1762" s="12">
        <f t="shared" si="18"/>
        <v>44434</v>
      </c>
      <c r="B1762">
        <f>MONTH(DailyFXHistoricals[[#This Row],[Date]])</f>
        <v>8</v>
      </c>
      <c r="C1762">
        <f>YEAR(DailyFXHistoricals[[#This Row],[Date]])</f>
        <v>2021</v>
      </c>
      <c r="D1762" s="29">
        <f>AVERAGEIFS(D$3:D1761,$A$3:$A1761,"&gt;="&amp;Summary!$D$4-90,$E$3:$E1761,"Actual")</f>
        <v>107.29976410989013</v>
      </c>
      <c r="E1762" s="12" t="s">
        <v>87</v>
      </c>
    </row>
    <row r="1763" spans="1:5">
      <c r="A1763" s="12">
        <f t="shared" si="18"/>
        <v>44435</v>
      </c>
      <c r="B1763">
        <f>MONTH(DailyFXHistoricals[[#This Row],[Date]])</f>
        <v>8</v>
      </c>
      <c r="C1763">
        <f>YEAR(DailyFXHistoricals[[#This Row],[Date]])</f>
        <v>2021</v>
      </c>
      <c r="D1763" s="29">
        <f>AVERAGEIFS(D$3:D1762,$A$3:$A1762,"&gt;="&amp;Summary!$D$4-90,$E$3:$E1762,"Actual")</f>
        <v>107.29976410989013</v>
      </c>
      <c r="E1763" s="12" t="s">
        <v>87</v>
      </c>
    </row>
    <row r="1764" spans="1:5">
      <c r="A1764" s="12">
        <f t="shared" si="18"/>
        <v>44436</v>
      </c>
      <c r="B1764">
        <f>MONTH(DailyFXHistoricals[[#This Row],[Date]])</f>
        <v>8</v>
      </c>
      <c r="C1764">
        <f>YEAR(DailyFXHistoricals[[#This Row],[Date]])</f>
        <v>2021</v>
      </c>
      <c r="D1764" s="29">
        <f>AVERAGEIFS(D$3:D1763,$A$3:$A1763,"&gt;="&amp;Summary!$D$4-90,$E$3:$E1763,"Actual")</f>
        <v>107.29976410989013</v>
      </c>
      <c r="E1764" s="12" t="s">
        <v>87</v>
      </c>
    </row>
    <row r="1765" spans="1:5">
      <c r="A1765" s="12">
        <f t="shared" si="18"/>
        <v>44437</v>
      </c>
      <c r="B1765">
        <f>MONTH(DailyFXHistoricals[[#This Row],[Date]])</f>
        <v>8</v>
      </c>
      <c r="C1765">
        <f>YEAR(DailyFXHistoricals[[#This Row],[Date]])</f>
        <v>2021</v>
      </c>
      <c r="D1765" s="29">
        <f>AVERAGEIFS(D$3:D1764,$A$3:$A1764,"&gt;="&amp;Summary!$D$4-90,$E$3:$E1764,"Actual")</f>
        <v>107.29976410989013</v>
      </c>
      <c r="E1765" s="12" t="s">
        <v>87</v>
      </c>
    </row>
    <row r="1766" spans="1:5">
      <c r="A1766" s="12">
        <f t="shared" si="18"/>
        <v>44438</v>
      </c>
      <c r="B1766">
        <f>MONTH(DailyFXHistoricals[[#This Row],[Date]])</f>
        <v>8</v>
      </c>
      <c r="C1766">
        <f>YEAR(DailyFXHistoricals[[#This Row],[Date]])</f>
        <v>2021</v>
      </c>
      <c r="D1766" s="29">
        <f>AVERAGEIFS(D$3:D1765,$A$3:$A1765,"&gt;="&amp;Summary!$D$4-90,$E$3:$E1765,"Actual")</f>
        <v>107.29976410989013</v>
      </c>
      <c r="E1766" s="12" t="s">
        <v>87</v>
      </c>
    </row>
    <row r="1767" spans="1:5">
      <c r="A1767" s="12">
        <f t="shared" si="18"/>
        <v>44439</v>
      </c>
      <c r="B1767">
        <f>MONTH(DailyFXHistoricals[[#This Row],[Date]])</f>
        <v>8</v>
      </c>
      <c r="C1767">
        <f>YEAR(DailyFXHistoricals[[#This Row],[Date]])</f>
        <v>2021</v>
      </c>
      <c r="D1767" s="29">
        <f>AVERAGEIFS(D$3:D1766,$A$3:$A1766,"&gt;="&amp;Summary!$D$4-90,$E$3:$E1766,"Actual")</f>
        <v>107.29976410989013</v>
      </c>
      <c r="E1767" s="12" t="s">
        <v>87</v>
      </c>
    </row>
    <row r="1768" spans="1:5">
      <c r="A1768" s="12">
        <f t="shared" si="18"/>
        <v>44440</v>
      </c>
      <c r="B1768">
        <f>MONTH(DailyFXHistoricals[[#This Row],[Date]])</f>
        <v>9</v>
      </c>
      <c r="C1768">
        <f>YEAR(DailyFXHistoricals[[#This Row],[Date]])</f>
        <v>2021</v>
      </c>
      <c r="D1768" s="29">
        <f>AVERAGEIFS(D$3:D1767,$A$3:$A1767,"&gt;="&amp;Summary!$D$4-90,$E$3:$E1767,"Actual")</f>
        <v>107.29976410989013</v>
      </c>
      <c r="E1768" s="12" t="s">
        <v>87</v>
      </c>
    </row>
    <row r="1769" spans="1:5">
      <c r="A1769" s="12">
        <f t="shared" si="18"/>
        <v>44441</v>
      </c>
      <c r="B1769">
        <f>MONTH(DailyFXHistoricals[[#This Row],[Date]])</f>
        <v>9</v>
      </c>
      <c r="C1769">
        <f>YEAR(DailyFXHistoricals[[#This Row],[Date]])</f>
        <v>2021</v>
      </c>
      <c r="D1769" s="29">
        <f>AVERAGEIFS(D$3:D1768,$A$3:$A1768,"&gt;="&amp;Summary!$D$4-90,$E$3:$E1768,"Actual")</f>
        <v>107.29976410989013</v>
      </c>
      <c r="E1769" s="12" t="s">
        <v>87</v>
      </c>
    </row>
    <row r="1770" spans="1:5">
      <c r="A1770" s="12">
        <f t="shared" si="18"/>
        <v>44442</v>
      </c>
      <c r="B1770">
        <f>MONTH(DailyFXHistoricals[[#This Row],[Date]])</f>
        <v>9</v>
      </c>
      <c r="C1770">
        <f>YEAR(DailyFXHistoricals[[#This Row],[Date]])</f>
        <v>2021</v>
      </c>
      <c r="D1770" s="29">
        <f>AVERAGEIFS(D$3:D1769,$A$3:$A1769,"&gt;="&amp;Summary!$D$4-90,$E$3:$E1769,"Actual")</f>
        <v>107.29976410989013</v>
      </c>
      <c r="E1770" s="12" t="s">
        <v>87</v>
      </c>
    </row>
    <row r="1771" spans="1:5">
      <c r="A1771" s="12">
        <f t="shared" si="18"/>
        <v>44443</v>
      </c>
      <c r="B1771">
        <f>MONTH(DailyFXHistoricals[[#This Row],[Date]])</f>
        <v>9</v>
      </c>
      <c r="C1771">
        <f>YEAR(DailyFXHistoricals[[#This Row],[Date]])</f>
        <v>2021</v>
      </c>
      <c r="D1771" s="29">
        <f>AVERAGEIFS(D$3:D1770,$A$3:$A1770,"&gt;="&amp;Summary!$D$4-90,$E$3:$E1770,"Actual")</f>
        <v>107.29976410989013</v>
      </c>
      <c r="E1771" s="12" t="s">
        <v>87</v>
      </c>
    </row>
    <row r="1772" spans="1:5">
      <c r="A1772" s="12">
        <f t="shared" si="18"/>
        <v>44444</v>
      </c>
      <c r="B1772">
        <f>MONTH(DailyFXHistoricals[[#This Row],[Date]])</f>
        <v>9</v>
      </c>
      <c r="C1772">
        <f>YEAR(DailyFXHistoricals[[#This Row],[Date]])</f>
        <v>2021</v>
      </c>
      <c r="D1772" s="29">
        <f>AVERAGEIFS(D$3:D1771,$A$3:$A1771,"&gt;="&amp;Summary!$D$4-90,$E$3:$E1771,"Actual")</f>
        <v>107.29976410989013</v>
      </c>
      <c r="E1772" s="12" t="s">
        <v>87</v>
      </c>
    </row>
    <row r="1773" spans="1:5">
      <c r="A1773" s="12">
        <f t="shared" si="18"/>
        <v>44445</v>
      </c>
      <c r="B1773">
        <f>MONTH(DailyFXHistoricals[[#This Row],[Date]])</f>
        <v>9</v>
      </c>
      <c r="C1773">
        <f>YEAR(DailyFXHistoricals[[#This Row],[Date]])</f>
        <v>2021</v>
      </c>
      <c r="D1773" s="29">
        <f>AVERAGEIFS(D$3:D1772,$A$3:$A1772,"&gt;="&amp;Summary!$D$4-90,$E$3:$E1772,"Actual")</f>
        <v>107.29976410989013</v>
      </c>
      <c r="E1773" s="12" t="s">
        <v>87</v>
      </c>
    </row>
    <row r="1774" spans="1:5">
      <c r="A1774" s="12">
        <f t="shared" si="18"/>
        <v>44446</v>
      </c>
      <c r="B1774">
        <f>MONTH(DailyFXHistoricals[[#This Row],[Date]])</f>
        <v>9</v>
      </c>
      <c r="C1774">
        <f>YEAR(DailyFXHistoricals[[#This Row],[Date]])</f>
        <v>2021</v>
      </c>
      <c r="D1774" s="29">
        <f>AVERAGEIFS(D$3:D1773,$A$3:$A1773,"&gt;="&amp;Summary!$D$4-90,$E$3:$E1773,"Actual")</f>
        <v>107.29976410989013</v>
      </c>
      <c r="E1774" s="12" t="s">
        <v>87</v>
      </c>
    </row>
    <row r="1775" spans="1:5">
      <c r="A1775" s="12">
        <f t="shared" si="18"/>
        <v>44447</v>
      </c>
      <c r="B1775">
        <f>MONTH(DailyFXHistoricals[[#This Row],[Date]])</f>
        <v>9</v>
      </c>
      <c r="C1775">
        <f>YEAR(DailyFXHistoricals[[#This Row],[Date]])</f>
        <v>2021</v>
      </c>
      <c r="D1775" s="29">
        <f>AVERAGEIFS(D$3:D1774,$A$3:$A1774,"&gt;="&amp;Summary!$D$4-90,$E$3:$E1774,"Actual")</f>
        <v>107.29976410989013</v>
      </c>
      <c r="E1775" s="12" t="s">
        <v>87</v>
      </c>
    </row>
    <row r="1776" spans="1:5">
      <c r="A1776" s="12">
        <f t="shared" si="18"/>
        <v>44448</v>
      </c>
      <c r="B1776">
        <f>MONTH(DailyFXHistoricals[[#This Row],[Date]])</f>
        <v>9</v>
      </c>
      <c r="C1776">
        <f>YEAR(DailyFXHistoricals[[#This Row],[Date]])</f>
        <v>2021</v>
      </c>
      <c r="D1776" s="29">
        <f>AVERAGEIFS(D$3:D1775,$A$3:$A1775,"&gt;="&amp;Summary!$D$4-90,$E$3:$E1775,"Actual")</f>
        <v>107.29976410989013</v>
      </c>
      <c r="E1776" s="12" t="s">
        <v>87</v>
      </c>
    </row>
    <row r="1777" spans="1:5">
      <c r="A1777" s="12">
        <f t="shared" si="18"/>
        <v>44449</v>
      </c>
      <c r="B1777">
        <f>MONTH(DailyFXHistoricals[[#This Row],[Date]])</f>
        <v>9</v>
      </c>
      <c r="C1777">
        <f>YEAR(DailyFXHistoricals[[#This Row],[Date]])</f>
        <v>2021</v>
      </c>
      <c r="D1777" s="29">
        <f>AVERAGEIFS(D$3:D1776,$A$3:$A1776,"&gt;="&amp;Summary!$D$4-90,$E$3:$E1776,"Actual")</f>
        <v>107.29976410989013</v>
      </c>
      <c r="E1777" s="12" t="s">
        <v>87</v>
      </c>
    </row>
    <row r="1778" spans="1:5">
      <c r="A1778" s="12">
        <f t="shared" si="18"/>
        <v>44450</v>
      </c>
      <c r="B1778">
        <f>MONTH(DailyFXHistoricals[[#This Row],[Date]])</f>
        <v>9</v>
      </c>
      <c r="C1778">
        <f>YEAR(DailyFXHistoricals[[#This Row],[Date]])</f>
        <v>2021</v>
      </c>
      <c r="D1778" s="29">
        <f>AVERAGEIFS(D$3:D1777,$A$3:$A1777,"&gt;="&amp;Summary!$D$4-90,$E$3:$E1777,"Actual")</f>
        <v>107.29976410989013</v>
      </c>
      <c r="E1778" s="12" t="s">
        <v>87</v>
      </c>
    </row>
    <row r="1779" spans="1:5">
      <c r="A1779" s="12">
        <f t="shared" si="18"/>
        <v>44451</v>
      </c>
      <c r="B1779">
        <f>MONTH(DailyFXHistoricals[[#This Row],[Date]])</f>
        <v>9</v>
      </c>
      <c r="C1779">
        <f>YEAR(DailyFXHistoricals[[#This Row],[Date]])</f>
        <v>2021</v>
      </c>
      <c r="D1779" s="29">
        <f>AVERAGEIFS(D$3:D1778,$A$3:$A1778,"&gt;="&amp;Summary!$D$4-90,$E$3:$E1778,"Actual")</f>
        <v>107.29976410989013</v>
      </c>
      <c r="E1779" s="12" t="s">
        <v>87</v>
      </c>
    </row>
    <row r="1780" spans="1:5">
      <c r="A1780" s="12">
        <f t="shared" si="18"/>
        <v>44452</v>
      </c>
      <c r="B1780">
        <f>MONTH(DailyFXHistoricals[[#This Row],[Date]])</f>
        <v>9</v>
      </c>
      <c r="C1780">
        <f>YEAR(DailyFXHistoricals[[#This Row],[Date]])</f>
        <v>2021</v>
      </c>
      <c r="D1780" s="29">
        <f>AVERAGEIFS(D$3:D1779,$A$3:$A1779,"&gt;="&amp;Summary!$D$4-90,$E$3:$E1779,"Actual")</f>
        <v>107.29976410989013</v>
      </c>
      <c r="E1780" s="12" t="s">
        <v>87</v>
      </c>
    </row>
    <row r="1781" spans="1:5">
      <c r="A1781" s="12">
        <f t="shared" si="18"/>
        <v>44453</v>
      </c>
      <c r="B1781">
        <f>MONTH(DailyFXHistoricals[[#This Row],[Date]])</f>
        <v>9</v>
      </c>
      <c r="C1781">
        <f>YEAR(DailyFXHistoricals[[#This Row],[Date]])</f>
        <v>2021</v>
      </c>
      <c r="D1781" s="29">
        <f>AVERAGEIFS(D$3:D1780,$A$3:$A1780,"&gt;="&amp;Summary!$D$4-90,$E$3:$E1780,"Actual")</f>
        <v>107.29976410989013</v>
      </c>
      <c r="E1781" s="12" t="s">
        <v>87</v>
      </c>
    </row>
    <row r="1782" spans="1:5">
      <c r="A1782" s="12">
        <f t="shared" si="18"/>
        <v>44454</v>
      </c>
      <c r="B1782">
        <f>MONTH(DailyFXHistoricals[[#This Row],[Date]])</f>
        <v>9</v>
      </c>
      <c r="C1782">
        <f>YEAR(DailyFXHistoricals[[#This Row],[Date]])</f>
        <v>2021</v>
      </c>
      <c r="D1782" s="29">
        <f>AVERAGEIFS(D$3:D1781,$A$3:$A1781,"&gt;="&amp;Summary!$D$4-90,$E$3:$E1781,"Actual")</f>
        <v>107.29976410989013</v>
      </c>
      <c r="E1782" s="12" t="s">
        <v>87</v>
      </c>
    </row>
    <row r="1783" spans="1:5">
      <c r="A1783" s="12">
        <f t="shared" si="18"/>
        <v>44455</v>
      </c>
      <c r="B1783">
        <f>MONTH(DailyFXHistoricals[[#This Row],[Date]])</f>
        <v>9</v>
      </c>
      <c r="C1783">
        <f>YEAR(DailyFXHistoricals[[#This Row],[Date]])</f>
        <v>2021</v>
      </c>
      <c r="D1783" s="29">
        <f>AVERAGEIFS(D$3:D1782,$A$3:$A1782,"&gt;="&amp;Summary!$D$4-90,$E$3:$E1782,"Actual")</f>
        <v>107.29976410989013</v>
      </c>
      <c r="E1783" s="12" t="s">
        <v>87</v>
      </c>
    </row>
    <row r="1784" spans="1:5">
      <c r="A1784" s="12">
        <f t="shared" si="18"/>
        <v>44456</v>
      </c>
      <c r="B1784">
        <f>MONTH(DailyFXHistoricals[[#This Row],[Date]])</f>
        <v>9</v>
      </c>
      <c r="C1784">
        <f>YEAR(DailyFXHistoricals[[#This Row],[Date]])</f>
        <v>2021</v>
      </c>
      <c r="D1784" s="29">
        <f>AVERAGEIFS(D$3:D1783,$A$3:$A1783,"&gt;="&amp;Summary!$D$4-90,$E$3:$E1783,"Actual")</f>
        <v>107.29976410989013</v>
      </c>
      <c r="E1784" s="12" t="s">
        <v>87</v>
      </c>
    </row>
    <row r="1785" spans="1:5">
      <c r="A1785" s="12">
        <f t="shared" si="18"/>
        <v>44457</v>
      </c>
      <c r="B1785">
        <f>MONTH(DailyFXHistoricals[[#This Row],[Date]])</f>
        <v>9</v>
      </c>
      <c r="C1785">
        <f>YEAR(DailyFXHistoricals[[#This Row],[Date]])</f>
        <v>2021</v>
      </c>
      <c r="D1785" s="29">
        <f>AVERAGEIFS(D$3:D1784,$A$3:$A1784,"&gt;="&amp;Summary!$D$4-90,$E$3:$E1784,"Actual")</f>
        <v>107.29976410989013</v>
      </c>
      <c r="E1785" s="12" t="s">
        <v>87</v>
      </c>
    </row>
    <row r="1786" spans="1:5">
      <c r="A1786" s="12">
        <f t="shared" si="18"/>
        <v>44458</v>
      </c>
      <c r="B1786">
        <f>MONTH(DailyFXHistoricals[[#This Row],[Date]])</f>
        <v>9</v>
      </c>
      <c r="C1786">
        <f>YEAR(DailyFXHistoricals[[#This Row],[Date]])</f>
        <v>2021</v>
      </c>
      <c r="D1786" s="29">
        <f>AVERAGEIFS(D$3:D1785,$A$3:$A1785,"&gt;="&amp;Summary!$D$4-90,$E$3:$E1785,"Actual")</f>
        <v>107.29976410989013</v>
      </c>
      <c r="E1786" s="12" t="s">
        <v>87</v>
      </c>
    </row>
    <row r="1787" spans="1:5">
      <c r="A1787" s="12">
        <f t="shared" si="18"/>
        <v>44459</v>
      </c>
      <c r="B1787">
        <f>MONTH(DailyFXHistoricals[[#This Row],[Date]])</f>
        <v>9</v>
      </c>
      <c r="C1787">
        <f>YEAR(DailyFXHistoricals[[#This Row],[Date]])</f>
        <v>2021</v>
      </c>
      <c r="D1787" s="29">
        <f>AVERAGEIFS(D$3:D1786,$A$3:$A1786,"&gt;="&amp;Summary!$D$4-90,$E$3:$E1786,"Actual")</f>
        <v>107.29976410989013</v>
      </c>
      <c r="E1787" s="12" t="s">
        <v>87</v>
      </c>
    </row>
    <row r="1788" spans="1:5">
      <c r="A1788" s="12">
        <f t="shared" si="18"/>
        <v>44460</v>
      </c>
      <c r="B1788">
        <f>MONTH(DailyFXHistoricals[[#This Row],[Date]])</f>
        <v>9</v>
      </c>
      <c r="C1788">
        <f>YEAR(DailyFXHistoricals[[#This Row],[Date]])</f>
        <v>2021</v>
      </c>
      <c r="D1788" s="29">
        <f>AVERAGEIFS(D$3:D1787,$A$3:$A1787,"&gt;="&amp;Summary!$D$4-90,$E$3:$E1787,"Actual")</f>
        <v>107.29976410989013</v>
      </c>
      <c r="E1788" s="12" t="s">
        <v>87</v>
      </c>
    </row>
    <row r="1789" spans="1:5">
      <c r="A1789" s="12">
        <f t="shared" si="18"/>
        <v>44461</v>
      </c>
      <c r="B1789">
        <f>MONTH(DailyFXHistoricals[[#This Row],[Date]])</f>
        <v>9</v>
      </c>
      <c r="C1789">
        <f>YEAR(DailyFXHistoricals[[#This Row],[Date]])</f>
        <v>2021</v>
      </c>
      <c r="D1789" s="29">
        <f>AVERAGEIFS(D$3:D1788,$A$3:$A1788,"&gt;="&amp;Summary!$D$4-90,$E$3:$E1788,"Actual")</f>
        <v>107.29976410989013</v>
      </c>
      <c r="E1789" s="12" t="s">
        <v>87</v>
      </c>
    </row>
    <row r="1790" spans="1:5">
      <c r="A1790" s="12">
        <f t="shared" si="18"/>
        <v>44462</v>
      </c>
      <c r="B1790">
        <f>MONTH(DailyFXHistoricals[[#This Row],[Date]])</f>
        <v>9</v>
      </c>
      <c r="C1790">
        <f>YEAR(DailyFXHistoricals[[#This Row],[Date]])</f>
        <v>2021</v>
      </c>
      <c r="D1790" s="29">
        <f>AVERAGEIFS(D$3:D1789,$A$3:$A1789,"&gt;="&amp;Summary!$D$4-90,$E$3:$E1789,"Actual")</f>
        <v>107.29976410989013</v>
      </c>
      <c r="E1790" s="12" t="s">
        <v>87</v>
      </c>
    </row>
    <row r="1791" spans="1:5">
      <c r="A1791" s="12">
        <f t="shared" si="18"/>
        <v>44463</v>
      </c>
      <c r="B1791">
        <f>MONTH(DailyFXHistoricals[[#This Row],[Date]])</f>
        <v>9</v>
      </c>
      <c r="C1791">
        <f>YEAR(DailyFXHistoricals[[#This Row],[Date]])</f>
        <v>2021</v>
      </c>
      <c r="D1791" s="29">
        <f>AVERAGEIFS(D$3:D1790,$A$3:$A1790,"&gt;="&amp;Summary!$D$4-90,$E$3:$E1790,"Actual")</f>
        <v>107.29976410989013</v>
      </c>
      <c r="E1791" s="12" t="s">
        <v>87</v>
      </c>
    </row>
    <row r="1792" spans="1:5">
      <c r="A1792" s="12">
        <f t="shared" si="18"/>
        <v>44464</v>
      </c>
      <c r="B1792">
        <f>MONTH(DailyFXHistoricals[[#This Row],[Date]])</f>
        <v>9</v>
      </c>
      <c r="C1792">
        <f>YEAR(DailyFXHistoricals[[#This Row],[Date]])</f>
        <v>2021</v>
      </c>
      <c r="D1792" s="29">
        <f>AVERAGEIFS(D$3:D1791,$A$3:$A1791,"&gt;="&amp;Summary!$D$4-90,$E$3:$E1791,"Actual")</f>
        <v>107.29976410989013</v>
      </c>
      <c r="E1792" s="12" t="s">
        <v>87</v>
      </c>
    </row>
    <row r="1793" spans="1:5">
      <c r="A1793" s="12">
        <f t="shared" si="18"/>
        <v>44465</v>
      </c>
      <c r="B1793">
        <f>MONTH(DailyFXHistoricals[[#This Row],[Date]])</f>
        <v>9</v>
      </c>
      <c r="C1793">
        <f>YEAR(DailyFXHistoricals[[#This Row],[Date]])</f>
        <v>2021</v>
      </c>
      <c r="D1793" s="29">
        <f>AVERAGEIFS(D$3:D1792,$A$3:$A1792,"&gt;="&amp;Summary!$D$4-90,$E$3:$E1792,"Actual")</f>
        <v>107.29976410989013</v>
      </c>
      <c r="E1793" s="12" t="s">
        <v>87</v>
      </c>
    </row>
    <row r="1794" spans="1:5">
      <c r="A1794" s="12">
        <f t="shared" si="18"/>
        <v>44466</v>
      </c>
      <c r="B1794">
        <f>MONTH(DailyFXHistoricals[[#This Row],[Date]])</f>
        <v>9</v>
      </c>
      <c r="C1794">
        <f>YEAR(DailyFXHistoricals[[#This Row],[Date]])</f>
        <v>2021</v>
      </c>
      <c r="D1794" s="29">
        <f>AVERAGEIFS(D$3:D1793,$A$3:$A1793,"&gt;="&amp;Summary!$D$4-90,$E$3:$E1793,"Actual")</f>
        <v>107.29976410989013</v>
      </c>
      <c r="E1794" s="12" t="s">
        <v>87</v>
      </c>
    </row>
    <row r="1795" spans="1:5">
      <c r="A1795" s="12">
        <f t="shared" si="18"/>
        <v>44467</v>
      </c>
      <c r="B1795">
        <f>MONTH(DailyFXHistoricals[[#This Row],[Date]])</f>
        <v>9</v>
      </c>
      <c r="C1795">
        <f>YEAR(DailyFXHistoricals[[#This Row],[Date]])</f>
        <v>2021</v>
      </c>
      <c r="D1795" s="29">
        <f>AVERAGEIFS(D$3:D1794,$A$3:$A1794,"&gt;="&amp;Summary!$D$4-90,$E$3:$E1794,"Actual")</f>
        <v>107.29976410989013</v>
      </c>
      <c r="E1795" s="12" t="s">
        <v>87</v>
      </c>
    </row>
    <row r="1796" spans="1:5">
      <c r="A1796" s="12">
        <f t="shared" si="18"/>
        <v>44468</v>
      </c>
      <c r="B1796">
        <f>MONTH(DailyFXHistoricals[[#This Row],[Date]])</f>
        <v>9</v>
      </c>
      <c r="C1796">
        <f>YEAR(DailyFXHistoricals[[#This Row],[Date]])</f>
        <v>2021</v>
      </c>
      <c r="D1796" s="29">
        <f>AVERAGEIFS(D$3:D1795,$A$3:$A1795,"&gt;="&amp;Summary!$D$4-90,$E$3:$E1795,"Actual")</f>
        <v>107.29976410989013</v>
      </c>
      <c r="E1796" s="12" t="s">
        <v>87</v>
      </c>
    </row>
    <row r="1797" spans="1:5">
      <c r="A1797" s="12">
        <f t="shared" si="18"/>
        <v>44469</v>
      </c>
      <c r="B1797">
        <f>MONTH(DailyFXHistoricals[[#This Row],[Date]])</f>
        <v>9</v>
      </c>
      <c r="C1797">
        <f>YEAR(DailyFXHistoricals[[#This Row],[Date]])</f>
        <v>2021</v>
      </c>
      <c r="D1797" s="29">
        <f>AVERAGEIFS(D$3:D1796,$A$3:$A1796,"&gt;="&amp;Summary!$D$4-90,$E$3:$E1796,"Actual")</f>
        <v>107.29976410989013</v>
      </c>
      <c r="E1797" s="12" t="s">
        <v>87</v>
      </c>
    </row>
    <row r="1798" spans="1:5">
      <c r="A1798" s="12">
        <f t="shared" si="18"/>
        <v>44470</v>
      </c>
      <c r="B1798">
        <f>MONTH(DailyFXHistoricals[[#This Row],[Date]])</f>
        <v>10</v>
      </c>
      <c r="C1798">
        <f>YEAR(DailyFXHistoricals[[#This Row],[Date]])</f>
        <v>2021</v>
      </c>
      <c r="D1798" s="29">
        <f>AVERAGEIFS(D$3:D1797,$A$3:$A1797,"&gt;="&amp;Summary!$D$4-90,$E$3:$E1797,"Actual")</f>
        <v>107.29976410989013</v>
      </c>
      <c r="E1798" s="12" t="s">
        <v>87</v>
      </c>
    </row>
    <row r="1799" spans="1:5">
      <c r="A1799" s="12">
        <f t="shared" si="18"/>
        <v>44471</v>
      </c>
      <c r="B1799">
        <f>MONTH(DailyFXHistoricals[[#This Row],[Date]])</f>
        <v>10</v>
      </c>
      <c r="C1799">
        <f>YEAR(DailyFXHistoricals[[#This Row],[Date]])</f>
        <v>2021</v>
      </c>
      <c r="D1799" s="29">
        <f>AVERAGEIFS(D$3:D1798,$A$3:$A1798,"&gt;="&amp;Summary!$D$4-90,$E$3:$E1798,"Actual")</f>
        <v>107.29976410989013</v>
      </c>
      <c r="E1799" s="12" t="s">
        <v>87</v>
      </c>
    </row>
    <row r="1800" spans="1:5">
      <c r="A1800" s="12">
        <f t="shared" si="18"/>
        <v>44472</v>
      </c>
      <c r="B1800">
        <f>MONTH(DailyFXHistoricals[[#This Row],[Date]])</f>
        <v>10</v>
      </c>
      <c r="C1800">
        <f>YEAR(DailyFXHistoricals[[#This Row],[Date]])</f>
        <v>2021</v>
      </c>
      <c r="D1800" s="29">
        <f>AVERAGEIFS(D$3:D1799,$A$3:$A1799,"&gt;="&amp;Summary!$D$4-90,$E$3:$E1799,"Actual")</f>
        <v>107.29976410989013</v>
      </c>
      <c r="E1800" s="12" t="s">
        <v>87</v>
      </c>
    </row>
    <row r="1801" spans="1:5">
      <c r="A1801" s="12">
        <f t="shared" si="18"/>
        <v>44473</v>
      </c>
      <c r="B1801">
        <f>MONTH(DailyFXHistoricals[[#This Row],[Date]])</f>
        <v>10</v>
      </c>
      <c r="C1801">
        <f>YEAR(DailyFXHistoricals[[#This Row],[Date]])</f>
        <v>2021</v>
      </c>
      <c r="D1801" s="29">
        <f>AVERAGEIFS(D$3:D1800,$A$3:$A1800,"&gt;="&amp;Summary!$D$4-90,$E$3:$E1800,"Actual")</f>
        <v>107.29976410989013</v>
      </c>
      <c r="E1801" s="12" t="s">
        <v>87</v>
      </c>
    </row>
    <row r="1802" spans="1:5">
      <c r="A1802" s="12">
        <f t="shared" si="18"/>
        <v>44474</v>
      </c>
      <c r="B1802">
        <f>MONTH(DailyFXHistoricals[[#This Row],[Date]])</f>
        <v>10</v>
      </c>
      <c r="C1802">
        <f>YEAR(DailyFXHistoricals[[#This Row],[Date]])</f>
        <v>2021</v>
      </c>
      <c r="D1802" s="29">
        <f>AVERAGEIFS(D$3:D1801,$A$3:$A1801,"&gt;="&amp;Summary!$D$4-90,$E$3:$E1801,"Actual")</f>
        <v>107.29976410989013</v>
      </c>
      <c r="E1802" s="12" t="s">
        <v>87</v>
      </c>
    </row>
    <row r="1803" spans="1:5">
      <c r="A1803" s="12">
        <f t="shared" si="18"/>
        <v>44475</v>
      </c>
      <c r="B1803">
        <f>MONTH(DailyFXHistoricals[[#This Row],[Date]])</f>
        <v>10</v>
      </c>
      <c r="C1803">
        <f>YEAR(DailyFXHistoricals[[#This Row],[Date]])</f>
        <v>2021</v>
      </c>
      <c r="D1803" s="29">
        <f>AVERAGEIFS(D$3:D1802,$A$3:$A1802,"&gt;="&amp;Summary!$D$4-90,$E$3:$E1802,"Actual")</f>
        <v>107.29976410989013</v>
      </c>
      <c r="E1803" s="12" t="s">
        <v>87</v>
      </c>
    </row>
    <row r="1804" spans="1:5">
      <c r="A1804" s="12">
        <f t="shared" si="18"/>
        <v>44476</v>
      </c>
      <c r="B1804">
        <f>MONTH(DailyFXHistoricals[[#This Row],[Date]])</f>
        <v>10</v>
      </c>
      <c r="C1804">
        <f>YEAR(DailyFXHistoricals[[#This Row],[Date]])</f>
        <v>2021</v>
      </c>
      <c r="D1804" s="29">
        <f>AVERAGEIFS(D$3:D1803,$A$3:$A1803,"&gt;="&amp;Summary!$D$4-90,$E$3:$E1803,"Actual")</f>
        <v>107.29976410989013</v>
      </c>
      <c r="E1804" s="12" t="s">
        <v>87</v>
      </c>
    </row>
    <row r="1805" spans="1:5">
      <c r="A1805" s="12">
        <f t="shared" si="18"/>
        <v>44477</v>
      </c>
      <c r="B1805">
        <f>MONTH(DailyFXHistoricals[[#This Row],[Date]])</f>
        <v>10</v>
      </c>
      <c r="C1805">
        <f>YEAR(DailyFXHistoricals[[#This Row],[Date]])</f>
        <v>2021</v>
      </c>
      <c r="D1805" s="29">
        <f>AVERAGEIFS(D$3:D1804,$A$3:$A1804,"&gt;="&amp;Summary!$D$4-90,$E$3:$E1804,"Actual")</f>
        <v>107.29976410989013</v>
      </c>
      <c r="E1805" s="12" t="s">
        <v>87</v>
      </c>
    </row>
    <row r="1806" spans="1:5">
      <c r="A1806" s="12">
        <f t="shared" si="18"/>
        <v>44478</v>
      </c>
      <c r="B1806">
        <f>MONTH(DailyFXHistoricals[[#This Row],[Date]])</f>
        <v>10</v>
      </c>
      <c r="C1806">
        <f>YEAR(DailyFXHistoricals[[#This Row],[Date]])</f>
        <v>2021</v>
      </c>
      <c r="D1806" s="29">
        <f>AVERAGEIFS(D$3:D1805,$A$3:$A1805,"&gt;="&amp;Summary!$D$4-90,$E$3:$E1805,"Actual")</f>
        <v>107.29976410989013</v>
      </c>
      <c r="E1806" s="12" t="s">
        <v>87</v>
      </c>
    </row>
    <row r="1807" spans="1:5">
      <c r="A1807" s="12">
        <f t="shared" si="18"/>
        <v>44479</v>
      </c>
      <c r="B1807">
        <f>MONTH(DailyFXHistoricals[[#This Row],[Date]])</f>
        <v>10</v>
      </c>
      <c r="C1807">
        <f>YEAR(DailyFXHistoricals[[#This Row],[Date]])</f>
        <v>2021</v>
      </c>
      <c r="D1807" s="29">
        <f>AVERAGEIFS(D$3:D1806,$A$3:$A1806,"&gt;="&amp;Summary!$D$4-90,$E$3:$E1806,"Actual")</f>
        <v>107.29976410989013</v>
      </c>
      <c r="E1807" s="12" t="s">
        <v>87</v>
      </c>
    </row>
    <row r="1808" spans="1:5">
      <c r="A1808" s="12">
        <f t="shared" si="18"/>
        <v>44480</v>
      </c>
      <c r="B1808">
        <f>MONTH(DailyFXHistoricals[[#This Row],[Date]])</f>
        <v>10</v>
      </c>
      <c r="C1808">
        <f>YEAR(DailyFXHistoricals[[#This Row],[Date]])</f>
        <v>2021</v>
      </c>
      <c r="D1808" s="29">
        <f>AVERAGEIFS(D$3:D1807,$A$3:$A1807,"&gt;="&amp;Summary!$D$4-90,$E$3:$E1807,"Actual")</f>
        <v>107.29976410989013</v>
      </c>
      <c r="E1808" s="12" t="s">
        <v>87</v>
      </c>
    </row>
    <row r="1809" spans="1:5">
      <c r="A1809" s="12">
        <f t="shared" si="18"/>
        <v>44481</v>
      </c>
      <c r="B1809">
        <f>MONTH(DailyFXHistoricals[[#This Row],[Date]])</f>
        <v>10</v>
      </c>
      <c r="C1809">
        <f>YEAR(DailyFXHistoricals[[#This Row],[Date]])</f>
        <v>2021</v>
      </c>
      <c r="D1809" s="29">
        <f>AVERAGEIFS(D$3:D1808,$A$3:$A1808,"&gt;="&amp;Summary!$D$4-90,$E$3:$E1808,"Actual")</f>
        <v>107.29976410989013</v>
      </c>
      <c r="E1809" s="12" t="s">
        <v>87</v>
      </c>
    </row>
    <row r="1810" spans="1:5">
      <c r="A1810" s="12">
        <f t="shared" si="18"/>
        <v>44482</v>
      </c>
      <c r="B1810">
        <f>MONTH(DailyFXHistoricals[[#This Row],[Date]])</f>
        <v>10</v>
      </c>
      <c r="C1810">
        <f>YEAR(DailyFXHistoricals[[#This Row],[Date]])</f>
        <v>2021</v>
      </c>
      <c r="D1810" s="29">
        <f>AVERAGEIFS(D$3:D1809,$A$3:$A1809,"&gt;="&amp;Summary!$D$4-90,$E$3:$E1809,"Actual")</f>
        <v>107.29976410989013</v>
      </c>
      <c r="E1810" s="12" t="s">
        <v>87</v>
      </c>
    </row>
    <row r="1811" spans="1:5">
      <c r="A1811" s="12">
        <f t="shared" si="18"/>
        <v>44483</v>
      </c>
      <c r="B1811">
        <f>MONTH(DailyFXHistoricals[[#This Row],[Date]])</f>
        <v>10</v>
      </c>
      <c r="C1811">
        <f>YEAR(DailyFXHistoricals[[#This Row],[Date]])</f>
        <v>2021</v>
      </c>
      <c r="D1811" s="29">
        <f>AVERAGEIFS(D$3:D1810,$A$3:$A1810,"&gt;="&amp;Summary!$D$4-90,$E$3:$E1810,"Actual")</f>
        <v>107.29976410989013</v>
      </c>
      <c r="E1811" s="12" t="s">
        <v>87</v>
      </c>
    </row>
    <row r="1812" spans="1:5">
      <c r="A1812" s="12">
        <f t="shared" si="18"/>
        <v>44484</v>
      </c>
      <c r="B1812">
        <f>MONTH(DailyFXHistoricals[[#This Row],[Date]])</f>
        <v>10</v>
      </c>
      <c r="C1812">
        <f>YEAR(DailyFXHistoricals[[#This Row],[Date]])</f>
        <v>2021</v>
      </c>
      <c r="D1812" s="29">
        <f>AVERAGEIFS(D$3:D1811,$A$3:$A1811,"&gt;="&amp;Summary!$D$4-90,$E$3:$E1811,"Actual")</f>
        <v>107.29976410989013</v>
      </c>
      <c r="E1812" s="12" t="s">
        <v>87</v>
      </c>
    </row>
    <row r="1813" spans="1:5">
      <c r="A1813" s="12">
        <f t="shared" si="18"/>
        <v>44485</v>
      </c>
      <c r="B1813">
        <f>MONTH(DailyFXHistoricals[[#This Row],[Date]])</f>
        <v>10</v>
      </c>
      <c r="C1813">
        <f>YEAR(DailyFXHistoricals[[#This Row],[Date]])</f>
        <v>2021</v>
      </c>
      <c r="D1813" s="29">
        <f>AVERAGEIFS(D$3:D1812,$A$3:$A1812,"&gt;="&amp;Summary!$D$4-90,$E$3:$E1812,"Actual")</f>
        <v>107.29976410989013</v>
      </c>
      <c r="E1813" s="12" t="s">
        <v>87</v>
      </c>
    </row>
    <row r="1814" spans="1:5">
      <c r="A1814" s="12">
        <f t="shared" si="18"/>
        <v>44486</v>
      </c>
      <c r="B1814">
        <f>MONTH(DailyFXHistoricals[[#This Row],[Date]])</f>
        <v>10</v>
      </c>
      <c r="C1814">
        <f>YEAR(DailyFXHistoricals[[#This Row],[Date]])</f>
        <v>2021</v>
      </c>
      <c r="D1814" s="29">
        <f>AVERAGEIFS(D$3:D1813,$A$3:$A1813,"&gt;="&amp;Summary!$D$4-90,$E$3:$E1813,"Actual")</f>
        <v>107.29976410989013</v>
      </c>
      <c r="E1814" s="12" t="s">
        <v>87</v>
      </c>
    </row>
    <row r="1815" spans="1:5">
      <c r="A1815" s="12">
        <f t="shared" si="18"/>
        <v>44487</v>
      </c>
      <c r="B1815">
        <f>MONTH(DailyFXHistoricals[[#This Row],[Date]])</f>
        <v>10</v>
      </c>
      <c r="C1815">
        <f>YEAR(DailyFXHistoricals[[#This Row],[Date]])</f>
        <v>2021</v>
      </c>
      <c r="D1815" s="29">
        <f>AVERAGEIFS(D$3:D1814,$A$3:$A1814,"&gt;="&amp;Summary!$D$4-90,$E$3:$E1814,"Actual")</f>
        <v>107.29976410989013</v>
      </c>
      <c r="E1815" s="12" t="s">
        <v>87</v>
      </c>
    </row>
    <row r="1816" spans="1:5">
      <c r="A1816" s="12">
        <f t="shared" si="18"/>
        <v>44488</v>
      </c>
      <c r="B1816">
        <f>MONTH(DailyFXHistoricals[[#This Row],[Date]])</f>
        <v>10</v>
      </c>
      <c r="C1816">
        <f>YEAR(DailyFXHistoricals[[#This Row],[Date]])</f>
        <v>2021</v>
      </c>
      <c r="D1816" s="29">
        <f>AVERAGEIFS(D$3:D1815,$A$3:$A1815,"&gt;="&amp;Summary!$D$4-90,$E$3:$E1815,"Actual")</f>
        <v>107.29976410989013</v>
      </c>
      <c r="E1816" s="12" t="s">
        <v>87</v>
      </c>
    </row>
    <row r="1817" spans="1:5">
      <c r="A1817" s="12">
        <f t="shared" si="18"/>
        <v>44489</v>
      </c>
      <c r="B1817">
        <f>MONTH(DailyFXHistoricals[[#This Row],[Date]])</f>
        <v>10</v>
      </c>
      <c r="C1817">
        <f>YEAR(DailyFXHistoricals[[#This Row],[Date]])</f>
        <v>2021</v>
      </c>
      <c r="D1817" s="29">
        <f>AVERAGEIFS(D$3:D1816,$A$3:$A1816,"&gt;="&amp;Summary!$D$4-90,$E$3:$E1816,"Actual")</f>
        <v>107.29976410989013</v>
      </c>
      <c r="E1817" s="12" t="s">
        <v>87</v>
      </c>
    </row>
    <row r="1818" spans="1:5">
      <c r="A1818" s="12">
        <f t="shared" ref="A1818:A1875" si="19">A1817+1</f>
        <v>44490</v>
      </c>
      <c r="B1818">
        <f>MONTH(DailyFXHistoricals[[#This Row],[Date]])</f>
        <v>10</v>
      </c>
      <c r="C1818">
        <f>YEAR(DailyFXHistoricals[[#This Row],[Date]])</f>
        <v>2021</v>
      </c>
      <c r="D1818" s="29">
        <f>AVERAGEIFS(D$3:D1817,$A$3:$A1817,"&gt;="&amp;Summary!$D$4-90,$E$3:$E1817,"Actual")</f>
        <v>107.29976410989013</v>
      </c>
      <c r="E1818" s="12" t="s">
        <v>87</v>
      </c>
    </row>
    <row r="1819" spans="1:5">
      <c r="A1819" s="12">
        <f t="shared" si="19"/>
        <v>44491</v>
      </c>
      <c r="B1819">
        <f>MONTH(DailyFXHistoricals[[#This Row],[Date]])</f>
        <v>10</v>
      </c>
      <c r="C1819">
        <f>YEAR(DailyFXHistoricals[[#This Row],[Date]])</f>
        <v>2021</v>
      </c>
      <c r="D1819" s="29">
        <f>AVERAGEIFS(D$3:D1818,$A$3:$A1818,"&gt;="&amp;Summary!$D$4-90,$E$3:$E1818,"Actual")</f>
        <v>107.29976410989013</v>
      </c>
      <c r="E1819" s="12" t="s">
        <v>87</v>
      </c>
    </row>
    <row r="1820" spans="1:5">
      <c r="A1820" s="12">
        <f t="shared" si="19"/>
        <v>44492</v>
      </c>
      <c r="B1820">
        <f>MONTH(DailyFXHistoricals[[#This Row],[Date]])</f>
        <v>10</v>
      </c>
      <c r="C1820">
        <f>YEAR(DailyFXHistoricals[[#This Row],[Date]])</f>
        <v>2021</v>
      </c>
      <c r="D1820" s="29">
        <f>AVERAGEIFS(D$3:D1819,$A$3:$A1819,"&gt;="&amp;Summary!$D$4-90,$E$3:$E1819,"Actual")</f>
        <v>107.29976410989013</v>
      </c>
      <c r="E1820" s="12" t="s">
        <v>87</v>
      </c>
    </row>
    <row r="1821" spans="1:5">
      <c r="A1821" s="12">
        <f t="shared" si="19"/>
        <v>44493</v>
      </c>
      <c r="B1821">
        <f>MONTH(DailyFXHistoricals[[#This Row],[Date]])</f>
        <v>10</v>
      </c>
      <c r="C1821">
        <f>YEAR(DailyFXHistoricals[[#This Row],[Date]])</f>
        <v>2021</v>
      </c>
      <c r="D1821" s="29">
        <f>AVERAGEIFS(D$3:D1820,$A$3:$A1820,"&gt;="&amp;Summary!$D$4-90,$E$3:$E1820,"Actual")</f>
        <v>107.29976410989013</v>
      </c>
      <c r="E1821" s="12" t="s">
        <v>87</v>
      </c>
    </row>
    <row r="1822" spans="1:5">
      <c r="A1822" s="12">
        <f t="shared" si="19"/>
        <v>44494</v>
      </c>
      <c r="B1822">
        <f>MONTH(DailyFXHistoricals[[#This Row],[Date]])</f>
        <v>10</v>
      </c>
      <c r="C1822">
        <f>YEAR(DailyFXHistoricals[[#This Row],[Date]])</f>
        <v>2021</v>
      </c>
      <c r="D1822" s="29">
        <f>AVERAGEIFS(D$3:D1821,$A$3:$A1821,"&gt;="&amp;Summary!$D$4-90,$E$3:$E1821,"Actual")</f>
        <v>107.29976410989013</v>
      </c>
      <c r="E1822" s="12" t="s">
        <v>87</v>
      </c>
    </row>
    <row r="1823" spans="1:5">
      <c r="A1823" s="12">
        <f t="shared" si="19"/>
        <v>44495</v>
      </c>
      <c r="B1823">
        <f>MONTH(DailyFXHistoricals[[#This Row],[Date]])</f>
        <v>10</v>
      </c>
      <c r="C1823">
        <f>YEAR(DailyFXHistoricals[[#This Row],[Date]])</f>
        <v>2021</v>
      </c>
      <c r="D1823" s="29">
        <f>AVERAGEIFS(D$3:D1822,$A$3:$A1822,"&gt;="&amp;Summary!$D$4-90,$E$3:$E1822,"Actual")</f>
        <v>107.29976410989013</v>
      </c>
      <c r="E1823" s="12" t="s">
        <v>87</v>
      </c>
    </row>
    <row r="1824" spans="1:5">
      <c r="A1824" s="12">
        <f t="shared" si="19"/>
        <v>44496</v>
      </c>
      <c r="B1824">
        <f>MONTH(DailyFXHistoricals[[#This Row],[Date]])</f>
        <v>10</v>
      </c>
      <c r="C1824">
        <f>YEAR(DailyFXHistoricals[[#This Row],[Date]])</f>
        <v>2021</v>
      </c>
      <c r="D1824" s="29">
        <f>AVERAGEIFS(D$3:D1823,$A$3:$A1823,"&gt;="&amp;Summary!$D$4-90,$E$3:$E1823,"Actual")</f>
        <v>107.29976410989013</v>
      </c>
      <c r="E1824" s="12" t="s">
        <v>87</v>
      </c>
    </row>
    <row r="1825" spans="1:5">
      <c r="A1825" s="12">
        <f t="shared" si="19"/>
        <v>44497</v>
      </c>
      <c r="B1825">
        <f>MONTH(DailyFXHistoricals[[#This Row],[Date]])</f>
        <v>10</v>
      </c>
      <c r="C1825">
        <f>YEAR(DailyFXHistoricals[[#This Row],[Date]])</f>
        <v>2021</v>
      </c>
      <c r="D1825" s="29">
        <f>AVERAGEIFS(D$3:D1824,$A$3:$A1824,"&gt;="&amp;Summary!$D$4-90,$E$3:$E1824,"Actual")</f>
        <v>107.29976410989013</v>
      </c>
      <c r="E1825" s="12" t="s">
        <v>87</v>
      </c>
    </row>
    <row r="1826" spans="1:5">
      <c r="A1826" s="12">
        <f t="shared" si="19"/>
        <v>44498</v>
      </c>
      <c r="B1826">
        <f>MONTH(DailyFXHistoricals[[#This Row],[Date]])</f>
        <v>10</v>
      </c>
      <c r="C1826">
        <f>YEAR(DailyFXHistoricals[[#This Row],[Date]])</f>
        <v>2021</v>
      </c>
      <c r="D1826" s="29">
        <f>AVERAGEIFS(D$3:D1825,$A$3:$A1825,"&gt;="&amp;Summary!$D$4-90,$E$3:$E1825,"Actual")</f>
        <v>107.29976410989013</v>
      </c>
      <c r="E1826" s="12" t="s">
        <v>87</v>
      </c>
    </row>
    <row r="1827" spans="1:5">
      <c r="A1827" s="12">
        <f t="shared" si="19"/>
        <v>44499</v>
      </c>
      <c r="B1827">
        <f>MONTH(DailyFXHistoricals[[#This Row],[Date]])</f>
        <v>10</v>
      </c>
      <c r="C1827">
        <f>YEAR(DailyFXHistoricals[[#This Row],[Date]])</f>
        <v>2021</v>
      </c>
      <c r="D1827" s="29">
        <f>AVERAGEIFS(D$3:D1826,$A$3:$A1826,"&gt;="&amp;Summary!$D$4-90,$E$3:$E1826,"Actual")</f>
        <v>107.29976410989013</v>
      </c>
      <c r="E1827" s="12" t="s">
        <v>87</v>
      </c>
    </row>
    <row r="1828" spans="1:5">
      <c r="A1828" s="12">
        <f t="shared" si="19"/>
        <v>44500</v>
      </c>
      <c r="B1828">
        <f>MONTH(DailyFXHistoricals[[#This Row],[Date]])</f>
        <v>10</v>
      </c>
      <c r="C1828">
        <f>YEAR(DailyFXHistoricals[[#This Row],[Date]])</f>
        <v>2021</v>
      </c>
      <c r="D1828" s="29">
        <f>AVERAGEIFS(D$3:D1827,$A$3:$A1827,"&gt;="&amp;Summary!$D$4-90,$E$3:$E1827,"Actual")</f>
        <v>107.29976410989013</v>
      </c>
      <c r="E1828" s="12" t="s">
        <v>87</v>
      </c>
    </row>
    <row r="1829" spans="1:5">
      <c r="A1829" s="12">
        <f t="shared" si="19"/>
        <v>44501</v>
      </c>
      <c r="B1829">
        <f>MONTH(DailyFXHistoricals[[#This Row],[Date]])</f>
        <v>11</v>
      </c>
      <c r="C1829">
        <f>YEAR(DailyFXHistoricals[[#This Row],[Date]])</f>
        <v>2021</v>
      </c>
      <c r="D1829" s="29">
        <f>AVERAGEIFS(D$3:D1828,$A$3:$A1828,"&gt;="&amp;Summary!$D$4-90,$E$3:$E1828,"Actual")</f>
        <v>107.29976410989013</v>
      </c>
      <c r="E1829" s="12" t="s">
        <v>87</v>
      </c>
    </row>
    <row r="1830" spans="1:5">
      <c r="A1830" s="12">
        <f t="shared" si="19"/>
        <v>44502</v>
      </c>
      <c r="B1830">
        <f>MONTH(DailyFXHistoricals[[#This Row],[Date]])</f>
        <v>11</v>
      </c>
      <c r="C1830">
        <f>YEAR(DailyFXHistoricals[[#This Row],[Date]])</f>
        <v>2021</v>
      </c>
      <c r="D1830" s="29">
        <f>AVERAGEIFS(D$3:D1829,$A$3:$A1829,"&gt;="&amp;Summary!$D$4-90,$E$3:$E1829,"Actual")</f>
        <v>107.29976410989013</v>
      </c>
      <c r="E1830" s="12" t="s">
        <v>87</v>
      </c>
    </row>
    <row r="1831" spans="1:5">
      <c r="A1831" s="12">
        <f t="shared" si="19"/>
        <v>44503</v>
      </c>
      <c r="B1831">
        <f>MONTH(DailyFXHistoricals[[#This Row],[Date]])</f>
        <v>11</v>
      </c>
      <c r="C1831">
        <f>YEAR(DailyFXHistoricals[[#This Row],[Date]])</f>
        <v>2021</v>
      </c>
      <c r="D1831" s="29">
        <f>AVERAGEIFS(D$3:D1830,$A$3:$A1830,"&gt;="&amp;Summary!$D$4-90,$E$3:$E1830,"Actual")</f>
        <v>107.29976410989013</v>
      </c>
      <c r="E1831" s="12" t="s">
        <v>87</v>
      </c>
    </row>
    <row r="1832" spans="1:5">
      <c r="A1832" s="12">
        <f t="shared" si="19"/>
        <v>44504</v>
      </c>
      <c r="B1832">
        <f>MONTH(DailyFXHistoricals[[#This Row],[Date]])</f>
        <v>11</v>
      </c>
      <c r="C1832">
        <f>YEAR(DailyFXHistoricals[[#This Row],[Date]])</f>
        <v>2021</v>
      </c>
      <c r="D1832" s="29">
        <f>AVERAGEIFS(D$3:D1831,$A$3:$A1831,"&gt;="&amp;Summary!$D$4-90,$E$3:$E1831,"Actual")</f>
        <v>107.29976410989013</v>
      </c>
      <c r="E1832" s="12" t="s">
        <v>87</v>
      </c>
    </row>
    <row r="1833" spans="1:5">
      <c r="A1833" s="12">
        <f t="shared" si="19"/>
        <v>44505</v>
      </c>
      <c r="B1833">
        <f>MONTH(DailyFXHistoricals[[#This Row],[Date]])</f>
        <v>11</v>
      </c>
      <c r="C1833">
        <f>YEAR(DailyFXHistoricals[[#This Row],[Date]])</f>
        <v>2021</v>
      </c>
      <c r="D1833" s="29">
        <f>AVERAGEIFS(D$3:D1832,$A$3:$A1832,"&gt;="&amp;Summary!$D$4-90,$E$3:$E1832,"Actual")</f>
        <v>107.29976410989013</v>
      </c>
      <c r="E1833" s="12" t="s">
        <v>87</v>
      </c>
    </row>
    <row r="1834" spans="1:5">
      <c r="A1834" s="12">
        <f t="shared" si="19"/>
        <v>44506</v>
      </c>
      <c r="B1834">
        <f>MONTH(DailyFXHistoricals[[#This Row],[Date]])</f>
        <v>11</v>
      </c>
      <c r="C1834">
        <f>YEAR(DailyFXHistoricals[[#This Row],[Date]])</f>
        <v>2021</v>
      </c>
      <c r="D1834" s="29">
        <f>AVERAGEIFS(D$3:D1833,$A$3:$A1833,"&gt;="&amp;Summary!$D$4-90,$E$3:$E1833,"Actual")</f>
        <v>107.29976410989013</v>
      </c>
      <c r="E1834" s="12" t="s">
        <v>87</v>
      </c>
    </row>
    <row r="1835" spans="1:5">
      <c r="A1835" s="12">
        <f t="shared" si="19"/>
        <v>44507</v>
      </c>
      <c r="B1835">
        <f>MONTH(DailyFXHistoricals[[#This Row],[Date]])</f>
        <v>11</v>
      </c>
      <c r="C1835">
        <f>YEAR(DailyFXHistoricals[[#This Row],[Date]])</f>
        <v>2021</v>
      </c>
      <c r="D1835" s="29">
        <f>AVERAGEIFS(D$3:D1834,$A$3:$A1834,"&gt;="&amp;Summary!$D$4-90,$E$3:$E1834,"Actual")</f>
        <v>107.29976410989013</v>
      </c>
      <c r="E1835" s="12" t="s">
        <v>87</v>
      </c>
    </row>
    <row r="1836" spans="1:5">
      <c r="A1836" s="12">
        <f t="shared" si="19"/>
        <v>44508</v>
      </c>
      <c r="B1836">
        <f>MONTH(DailyFXHistoricals[[#This Row],[Date]])</f>
        <v>11</v>
      </c>
      <c r="C1836">
        <f>YEAR(DailyFXHistoricals[[#This Row],[Date]])</f>
        <v>2021</v>
      </c>
      <c r="D1836" s="29">
        <f>AVERAGEIFS(D$3:D1835,$A$3:$A1835,"&gt;="&amp;Summary!$D$4-90,$E$3:$E1835,"Actual")</f>
        <v>107.29976410989013</v>
      </c>
      <c r="E1836" s="12" t="s">
        <v>87</v>
      </c>
    </row>
    <row r="1837" spans="1:5">
      <c r="A1837" s="12">
        <f t="shared" si="19"/>
        <v>44509</v>
      </c>
      <c r="B1837">
        <f>MONTH(DailyFXHistoricals[[#This Row],[Date]])</f>
        <v>11</v>
      </c>
      <c r="C1837">
        <f>YEAR(DailyFXHistoricals[[#This Row],[Date]])</f>
        <v>2021</v>
      </c>
      <c r="D1837" s="29">
        <f>AVERAGEIFS(D$3:D1836,$A$3:$A1836,"&gt;="&amp;Summary!$D$4-90,$E$3:$E1836,"Actual")</f>
        <v>107.29976410989013</v>
      </c>
      <c r="E1837" s="12" t="s">
        <v>87</v>
      </c>
    </row>
    <row r="1838" spans="1:5">
      <c r="A1838" s="12">
        <f t="shared" si="19"/>
        <v>44510</v>
      </c>
      <c r="B1838">
        <f>MONTH(DailyFXHistoricals[[#This Row],[Date]])</f>
        <v>11</v>
      </c>
      <c r="C1838">
        <f>YEAR(DailyFXHistoricals[[#This Row],[Date]])</f>
        <v>2021</v>
      </c>
      <c r="D1838" s="29">
        <f>AVERAGEIFS(D$3:D1837,$A$3:$A1837,"&gt;="&amp;Summary!$D$4-90,$E$3:$E1837,"Actual")</f>
        <v>107.29976410989013</v>
      </c>
      <c r="E1838" s="12" t="s">
        <v>87</v>
      </c>
    </row>
    <row r="1839" spans="1:5">
      <c r="A1839" s="12">
        <f t="shared" si="19"/>
        <v>44511</v>
      </c>
      <c r="B1839">
        <f>MONTH(DailyFXHistoricals[[#This Row],[Date]])</f>
        <v>11</v>
      </c>
      <c r="C1839">
        <f>YEAR(DailyFXHistoricals[[#This Row],[Date]])</f>
        <v>2021</v>
      </c>
      <c r="D1839" s="29">
        <f>AVERAGEIFS(D$3:D1838,$A$3:$A1838,"&gt;="&amp;Summary!$D$4-90,$E$3:$E1838,"Actual")</f>
        <v>107.29976410989013</v>
      </c>
      <c r="E1839" s="12" t="s">
        <v>87</v>
      </c>
    </row>
    <row r="1840" spans="1:5">
      <c r="A1840" s="12">
        <f t="shared" si="19"/>
        <v>44512</v>
      </c>
      <c r="B1840">
        <f>MONTH(DailyFXHistoricals[[#This Row],[Date]])</f>
        <v>11</v>
      </c>
      <c r="C1840">
        <f>YEAR(DailyFXHistoricals[[#This Row],[Date]])</f>
        <v>2021</v>
      </c>
      <c r="D1840" s="29">
        <f>AVERAGEIFS(D$3:D1839,$A$3:$A1839,"&gt;="&amp;Summary!$D$4-90,$E$3:$E1839,"Actual")</f>
        <v>107.29976410989013</v>
      </c>
      <c r="E1840" s="12" t="s">
        <v>87</v>
      </c>
    </row>
    <row r="1841" spans="1:5">
      <c r="A1841" s="12">
        <f t="shared" si="19"/>
        <v>44513</v>
      </c>
      <c r="B1841">
        <f>MONTH(DailyFXHistoricals[[#This Row],[Date]])</f>
        <v>11</v>
      </c>
      <c r="C1841">
        <f>YEAR(DailyFXHistoricals[[#This Row],[Date]])</f>
        <v>2021</v>
      </c>
      <c r="D1841" s="29">
        <f>AVERAGEIFS(D$3:D1840,$A$3:$A1840,"&gt;="&amp;Summary!$D$4-90,$E$3:$E1840,"Actual")</f>
        <v>107.29976410989013</v>
      </c>
      <c r="E1841" s="12" t="s">
        <v>87</v>
      </c>
    </row>
    <row r="1842" spans="1:5">
      <c r="A1842" s="12">
        <f t="shared" si="19"/>
        <v>44514</v>
      </c>
      <c r="B1842">
        <f>MONTH(DailyFXHistoricals[[#This Row],[Date]])</f>
        <v>11</v>
      </c>
      <c r="C1842">
        <f>YEAR(DailyFXHistoricals[[#This Row],[Date]])</f>
        <v>2021</v>
      </c>
      <c r="D1842" s="29">
        <f>AVERAGEIFS(D$3:D1841,$A$3:$A1841,"&gt;="&amp;Summary!$D$4-90,$E$3:$E1841,"Actual")</f>
        <v>107.29976410989013</v>
      </c>
      <c r="E1842" s="12" t="s">
        <v>87</v>
      </c>
    </row>
    <row r="1843" spans="1:5">
      <c r="A1843" s="12">
        <f t="shared" si="19"/>
        <v>44515</v>
      </c>
      <c r="B1843">
        <f>MONTH(DailyFXHistoricals[[#This Row],[Date]])</f>
        <v>11</v>
      </c>
      <c r="C1843">
        <f>YEAR(DailyFXHistoricals[[#This Row],[Date]])</f>
        <v>2021</v>
      </c>
      <c r="D1843" s="29">
        <f>AVERAGEIFS(D$3:D1842,$A$3:$A1842,"&gt;="&amp;Summary!$D$4-90,$E$3:$E1842,"Actual")</f>
        <v>107.29976410989013</v>
      </c>
      <c r="E1843" s="12" t="s">
        <v>87</v>
      </c>
    </row>
    <row r="1844" spans="1:5">
      <c r="A1844" s="12">
        <f t="shared" si="19"/>
        <v>44516</v>
      </c>
      <c r="B1844">
        <f>MONTH(DailyFXHistoricals[[#This Row],[Date]])</f>
        <v>11</v>
      </c>
      <c r="C1844">
        <f>YEAR(DailyFXHistoricals[[#This Row],[Date]])</f>
        <v>2021</v>
      </c>
      <c r="D1844" s="29">
        <f>AVERAGEIFS(D$3:D1843,$A$3:$A1843,"&gt;="&amp;Summary!$D$4-90,$E$3:$E1843,"Actual")</f>
        <v>107.29976410989013</v>
      </c>
      <c r="E1844" s="12" t="s">
        <v>87</v>
      </c>
    </row>
    <row r="1845" spans="1:5">
      <c r="A1845" s="12">
        <f t="shared" si="19"/>
        <v>44517</v>
      </c>
      <c r="B1845">
        <f>MONTH(DailyFXHistoricals[[#This Row],[Date]])</f>
        <v>11</v>
      </c>
      <c r="C1845">
        <f>YEAR(DailyFXHistoricals[[#This Row],[Date]])</f>
        <v>2021</v>
      </c>
      <c r="D1845" s="29">
        <f>AVERAGEIFS(D$3:D1844,$A$3:$A1844,"&gt;="&amp;Summary!$D$4-90,$E$3:$E1844,"Actual")</f>
        <v>107.29976410989013</v>
      </c>
      <c r="E1845" s="12" t="s">
        <v>87</v>
      </c>
    </row>
    <row r="1846" spans="1:5">
      <c r="A1846" s="12">
        <f t="shared" si="19"/>
        <v>44518</v>
      </c>
      <c r="B1846">
        <f>MONTH(DailyFXHistoricals[[#This Row],[Date]])</f>
        <v>11</v>
      </c>
      <c r="C1846">
        <f>YEAR(DailyFXHistoricals[[#This Row],[Date]])</f>
        <v>2021</v>
      </c>
      <c r="D1846" s="29">
        <f>AVERAGEIFS(D$3:D1845,$A$3:$A1845,"&gt;="&amp;Summary!$D$4-90,$E$3:$E1845,"Actual")</f>
        <v>107.29976410989013</v>
      </c>
      <c r="E1846" s="12" t="s">
        <v>87</v>
      </c>
    </row>
    <row r="1847" spans="1:5">
      <c r="A1847" s="12">
        <f t="shared" si="19"/>
        <v>44519</v>
      </c>
      <c r="B1847">
        <f>MONTH(DailyFXHistoricals[[#This Row],[Date]])</f>
        <v>11</v>
      </c>
      <c r="C1847">
        <f>YEAR(DailyFXHistoricals[[#This Row],[Date]])</f>
        <v>2021</v>
      </c>
      <c r="D1847" s="29">
        <f>AVERAGEIFS(D$3:D1846,$A$3:$A1846,"&gt;="&amp;Summary!$D$4-90,$E$3:$E1846,"Actual")</f>
        <v>107.29976410989013</v>
      </c>
      <c r="E1847" s="12" t="s">
        <v>87</v>
      </c>
    </row>
    <row r="1848" spans="1:5">
      <c r="A1848" s="12">
        <f t="shared" si="19"/>
        <v>44520</v>
      </c>
      <c r="B1848">
        <f>MONTH(DailyFXHistoricals[[#This Row],[Date]])</f>
        <v>11</v>
      </c>
      <c r="C1848">
        <f>YEAR(DailyFXHistoricals[[#This Row],[Date]])</f>
        <v>2021</v>
      </c>
      <c r="D1848" s="29">
        <f>AVERAGEIFS(D$3:D1847,$A$3:$A1847,"&gt;="&amp;Summary!$D$4-90,$E$3:$E1847,"Actual")</f>
        <v>107.29976410989013</v>
      </c>
      <c r="E1848" s="12" t="s">
        <v>87</v>
      </c>
    </row>
    <row r="1849" spans="1:5">
      <c r="A1849" s="12">
        <f t="shared" si="19"/>
        <v>44521</v>
      </c>
      <c r="B1849">
        <f>MONTH(DailyFXHistoricals[[#This Row],[Date]])</f>
        <v>11</v>
      </c>
      <c r="C1849">
        <f>YEAR(DailyFXHistoricals[[#This Row],[Date]])</f>
        <v>2021</v>
      </c>
      <c r="D1849" s="29">
        <f>AVERAGEIFS(D$3:D1848,$A$3:$A1848,"&gt;="&amp;Summary!$D$4-90,$E$3:$E1848,"Actual")</f>
        <v>107.29976410989013</v>
      </c>
      <c r="E1849" s="12" t="s">
        <v>87</v>
      </c>
    </row>
    <row r="1850" spans="1:5">
      <c r="A1850" s="12">
        <f t="shared" si="19"/>
        <v>44522</v>
      </c>
      <c r="B1850">
        <f>MONTH(DailyFXHistoricals[[#This Row],[Date]])</f>
        <v>11</v>
      </c>
      <c r="C1850">
        <f>YEAR(DailyFXHistoricals[[#This Row],[Date]])</f>
        <v>2021</v>
      </c>
      <c r="D1850" s="29">
        <f>AVERAGEIFS(D$3:D1849,$A$3:$A1849,"&gt;="&amp;Summary!$D$4-90,$E$3:$E1849,"Actual")</f>
        <v>107.29976410989013</v>
      </c>
      <c r="E1850" s="12" t="s">
        <v>87</v>
      </c>
    </row>
    <row r="1851" spans="1:5">
      <c r="A1851" s="12">
        <f t="shared" si="19"/>
        <v>44523</v>
      </c>
      <c r="B1851">
        <f>MONTH(DailyFXHistoricals[[#This Row],[Date]])</f>
        <v>11</v>
      </c>
      <c r="C1851">
        <f>YEAR(DailyFXHistoricals[[#This Row],[Date]])</f>
        <v>2021</v>
      </c>
      <c r="D1851" s="29">
        <f>AVERAGEIFS(D$3:D1850,$A$3:$A1850,"&gt;="&amp;Summary!$D$4-90,$E$3:$E1850,"Actual")</f>
        <v>107.29976410989013</v>
      </c>
      <c r="E1851" s="12" t="s">
        <v>87</v>
      </c>
    </row>
    <row r="1852" spans="1:5">
      <c r="A1852" s="12">
        <f t="shared" si="19"/>
        <v>44524</v>
      </c>
      <c r="B1852">
        <f>MONTH(DailyFXHistoricals[[#This Row],[Date]])</f>
        <v>11</v>
      </c>
      <c r="C1852">
        <f>YEAR(DailyFXHistoricals[[#This Row],[Date]])</f>
        <v>2021</v>
      </c>
      <c r="D1852" s="29">
        <f>AVERAGEIFS(D$3:D1851,$A$3:$A1851,"&gt;="&amp;Summary!$D$4-90,$E$3:$E1851,"Actual")</f>
        <v>107.29976410989013</v>
      </c>
      <c r="E1852" s="12" t="s">
        <v>87</v>
      </c>
    </row>
    <row r="1853" spans="1:5">
      <c r="A1853" s="12">
        <f t="shared" si="19"/>
        <v>44525</v>
      </c>
      <c r="B1853">
        <f>MONTH(DailyFXHistoricals[[#This Row],[Date]])</f>
        <v>11</v>
      </c>
      <c r="C1853">
        <f>YEAR(DailyFXHistoricals[[#This Row],[Date]])</f>
        <v>2021</v>
      </c>
      <c r="D1853" s="29">
        <f>AVERAGEIFS(D$3:D1852,$A$3:$A1852,"&gt;="&amp;Summary!$D$4-90,$E$3:$E1852,"Actual")</f>
        <v>107.29976410989013</v>
      </c>
      <c r="E1853" s="12" t="s">
        <v>87</v>
      </c>
    </row>
    <row r="1854" spans="1:5">
      <c r="A1854" s="12">
        <f t="shared" si="19"/>
        <v>44526</v>
      </c>
      <c r="B1854">
        <f>MONTH(DailyFXHistoricals[[#This Row],[Date]])</f>
        <v>11</v>
      </c>
      <c r="C1854">
        <f>YEAR(DailyFXHistoricals[[#This Row],[Date]])</f>
        <v>2021</v>
      </c>
      <c r="D1854" s="29">
        <f>AVERAGEIFS(D$3:D1853,$A$3:$A1853,"&gt;="&amp;Summary!$D$4-90,$E$3:$E1853,"Actual")</f>
        <v>107.29976410989013</v>
      </c>
      <c r="E1854" s="12" t="s">
        <v>87</v>
      </c>
    </row>
    <row r="1855" spans="1:5">
      <c r="A1855" s="12">
        <f t="shared" si="19"/>
        <v>44527</v>
      </c>
      <c r="B1855">
        <f>MONTH(DailyFXHistoricals[[#This Row],[Date]])</f>
        <v>11</v>
      </c>
      <c r="C1855">
        <f>YEAR(DailyFXHistoricals[[#This Row],[Date]])</f>
        <v>2021</v>
      </c>
      <c r="D1855" s="29">
        <f>AVERAGEIFS(D$3:D1854,$A$3:$A1854,"&gt;="&amp;Summary!$D$4-90,$E$3:$E1854,"Actual")</f>
        <v>107.29976410989013</v>
      </c>
      <c r="E1855" s="12" t="s">
        <v>87</v>
      </c>
    </row>
    <row r="1856" spans="1:5">
      <c r="A1856" s="12">
        <f t="shared" si="19"/>
        <v>44528</v>
      </c>
      <c r="B1856">
        <f>MONTH(DailyFXHistoricals[[#This Row],[Date]])</f>
        <v>11</v>
      </c>
      <c r="C1856">
        <f>YEAR(DailyFXHistoricals[[#This Row],[Date]])</f>
        <v>2021</v>
      </c>
      <c r="D1856" s="29">
        <f>AVERAGEIFS(D$3:D1855,$A$3:$A1855,"&gt;="&amp;Summary!$D$4-90,$E$3:$E1855,"Actual")</f>
        <v>107.29976410989013</v>
      </c>
      <c r="E1856" s="12" t="s">
        <v>87</v>
      </c>
    </row>
    <row r="1857" spans="1:5">
      <c r="A1857" s="12">
        <f t="shared" si="19"/>
        <v>44529</v>
      </c>
      <c r="B1857">
        <f>MONTH(DailyFXHistoricals[[#This Row],[Date]])</f>
        <v>11</v>
      </c>
      <c r="C1857">
        <f>YEAR(DailyFXHistoricals[[#This Row],[Date]])</f>
        <v>2021</v>
      </c>
      <c r="D1857" s="29">
        <f>AVERAGEIFS(D$3:D1856,$A$3:$A1856,"&gt;="&amp;Summary!$D$4-90,$E$3:$E1856,"Actual")</f>
        <v>107.29976410989013</v>
      </c>
      <c r="E1857" s="12" t="s">
        <v>87</v>
      </c>
    </row>
    <row r="1858" spans="1:5">
      <c r="A1858" s="12">
        <f t="shared" si="19"/>
        <v>44530</v>
      </c>
      <c r="B1858">
        <f>MONTH(DailyFXHistoricals[[#This Row],[Date]])</f>
        <v>11</v>
      </c>
      <c r="C1858">
        <f>YEAR(DailyFXHistoricals[[#This Row],[Date]])</f>
        <v>2021</v>
      </c>
      <c r="D1858" s="29">
        <f>AVERAGEIFS(D$3:D1857,$A$3:$A1857,"&gt;="&amp;Summary!$D$4-90,$E$3:$E1857,"Actual")</f>
        <v>107.29976410989013</v>
      </c>
      <c r="E1858" s="12" t="s">
        <v>87</v>
      </c>
    </row>
    <row r="1859" spans="1:5">
      <c r="A1859" s="12">
        <f t="shared" si="19"/>
        <v>44531</v>
      </c>
      <c r="B1859">
        <f>MONTH(DailyFXHistoricals[[#This Row],[Date]])</f>
        <v>12</v>
      </c>
      <c r="C1859">
        <f>YEAR(DailyFXHistoricals[[#This Row],[Date]])</f>
        <v>2021</v>
      </c>
      <c r="D1859" s="29">
        <f>AVERAGEIFS(D$3:D1858,$A$3:$A1858,"&gt;="&amp;Summary!$D$4-90,$E$3:$E1858,"Actual")</f>
        <v>107.29976410989013</v>
      </c>
      <c r="E1859" s="12" t="s">
        <v>87</v>
      </c>
    </row>
    <row r="1860" spans="1:5">
      <c r="A1860" s="12">
        <f t="shared" si="19"/>
        <v>44532</v>
      </c>
      <c r="B1860">
        <f>MONTH(DailyFXHistoricals[[#This Row],[Date]])</f>
        <v>12</v>
      </c>
      <c r="C1860">
        <f>YEAR(DailyFXHistoricals[[#This Row],[Date]])</f>
        <v>2021</v>
      </c>
      <c r="D1860" s="29">
        <f>AVERAGEIFS(D$3:D1859,$A$3:$A1859,"&gt;="&amp;Summary!$D$4-90,$E$3:$E1859,"Actual")</f>
        <v>107.29976410989013</v>
      </c>
      <c r="E1860" s="12" t="s">
        <v>87</v>
      </c>
    </row>
    <row r="1861" spans="1:5">
      <c r="A1861" s="12">
        <f t="shared" si="19"/>
        <v>44533</v>
      </c>
      <c r="B1861">
        <f>MONTH(DailyFXHistoricals[[#This Row],[Date]])</f>
        <v>12</v>
      </c>
      <c r="C1861">
        <f>YEAR(DailyFXHistoricals[[#This Row],[Date]])</f>
        <v>2021</v>
      </c>
      <c r="D1861" s="29">
        <f>AVERAGEIFS(D$3:D1860,$A$3:$A1860,"&gt;="&amp;Summary!$D$4-90,$E$3:$E1860,"Actual")</f>
        <v>107.29976410989013</v>
      </c>
      <c r="E1861" s="12" t="s">
        <v>87</v>
      </c>
    </row>
    <row r="1862" spans="1:5">
      <c r="A1862" s="12">
        <f t="shared" si="19"/>
        <v>44534</v>
      </c>
      <c r="B1862">
        <f>MONTH(DailyFXHistoricals[[#This Row],[Date]])</f>
        <v>12</v>
      </c>
      <c r="C1862">
        <f>YEAR(DailyFXHistoricals[[#This Row],[Date]])</f>
        <v>2021</v>
      </c>
      <c r="D1862" s="29">
        <f>AVERAGEIFS(D$3:D1861,$A$3:$A1861,"&gt;="&amp;Summary!$D$4-90,$E$3:$E1861,"Actual")</f>
        <v>107.29976410989013</v>
      </c>
      <c r="E1862" s="12" t="s">
        <v>87</v>
      </c>
    </row>
    <row r="1863" spans="1:5">
      <c r="A1863" s="12">
        <f t="shared" si="19"/>
        <v>44535</v>
      </c>
      <c r="B1863">
        <f>MONTH(DailyFXHistoricals[[#This Row],[Date]])</f>
        <v>12</v>
      </c>
      <c r="C1863">
        <f>YEAR(DailyFXHistoricals[[#This Row],[Date]])</f>
        <v>2021</v>
      </c>
      <c r="D1863" s="29">
        <f>AVERAGEIFS(D$3:D1862,$A$3:$A1862,"&gt;="&amp;Summary!$D$4-90,$E$3:$E1862,"Actual")</f>
        <v>107.29976410989013</v>
      </c>
      <c r="E1863" s="12" t="s">
        <v>87</v>
      </c>
    </row>
    <row r="1864" spans="1:5">
      <c r="A1864" s="12">
        <f t="shared" si="19"/>
        <v>44536</v>
      </c>
      <c r="B1864">
        <f>MONTH(DailyFXHistoricals[[#This Row],[Date]])</f>
        <v>12</v>
      </c>
      <c r="C1864">
        <f>YEAR(DailyFXHistoricals[[#This Row],[Date]])</f>
        <v>2021</v>
      </c>
      <c r="D1864" s="29">
        <f>AVERAGEIFS(D$3:D1863,$A$3:$A1863,"&gt;="&amp;Summary!$D$4-90,$E$3:$E1863,"Actual")</f>
        <v>107.29976410989013</v>
      </c>
      <c r="E1864" s="12" t="s">
        <v>87</v>
      </c>
    </row>
    <row r="1865" spans="1:5">
      <c r="A1865" s="12">
        <f t="shared" si="19"/>
        <v>44537</v>
      </c>
      <c r="B1865">
        <f>MONTH(DailyFXHistoricals[[#This Row],[Date]])</f>
        <v>12</v>
      </c>
      <c r="C1865">
        <f>YEAR(DailyFXHistoricals[[#This Row],[Date]])</f>
        <v>2021</v>
      </c>
      <c r="D1865" s="29">
        <f>AVERAGEIFS(D$3:D1864,$A$3:$A1864,"&gt;="&amp;Summary!$D$4-90,$E$3:$E1864,"Actual")</f>
        <v>107.29976410989013</v>
      </c>
      <c r="E1865" s="12" t="s">
        <v>87</v>
      </c>
    </row>
    <row r="1866" spans="1:5">
      <c r="A1866" s="12">
        <f t="shared" si="19"/>
        <v>44538</v>
      </c>
      <c r="B1866">
        <f>MONTH(DailyFXHistoricals[[#This Row],[Date]])</f>
        <v>12</v>
      </c>
      <c r="C1866">
        <f>YEAR(DailyFXHistoricals[[#This Row],[Date]])</f>
        <v>2021</v>
      </c>
      <c r="D1866" s="29">
        <f>AVERAGEIFS(D$3:D1865,$A$3:$A1865,"&gt;="&amp;Summary!$D$4-90,$E$3:$E1865,"Actual")</f>
        <v>107.29976410989013</v>
      </c>
      <c r="E1866" s="12" t="s">
        <v>87</v>
      </c>
    </row>
    <row r="1867" spans="1:5">
      <c r="A1867" s="12">
        <f t="shared" si="19"/>
        <v>44539</v>
      </c>
      <c r="B1867">
        <f>MONTH(DailyFXHistoricals[[#This Row],[Date]])</f>
        <v>12</v>
      </c>
      <c r="C1867">
        <f>YEAR(DailyFXHistoricals[[#This Row],[Date]])</f>
        <v>2021</v>
      </c>
      <c r="D1867" s="29">
        <f>AVERAGEIFS(D$3:D1866,$A$3:$A1866,"&gt;="&amp;Summary!$D$4-90,$E$3:$E1866,"Actual")</f>
        <v>107.29976410989013</v>
      </c>
      <c r="E1867" s="12" t="s">
        <v>87</v>
      </c>
    </row>
    <row r="1868" spans="1:5">
      <c r="A1868" s="12">
        <f t="shared" si="19"/>
        <v>44540</v>
      </c>
      <c r="B1868">
        <f>MONTH(DailyFXHistoricals[[#This Row],[Date]])</f>
        <v>12</v>
      </c>
      <c r="C1868">
        <f>YEAR(DailyFXHistoricals[[#This Row],[Date]])</f>
        <v>2021</v>
      </c>
      <c r="D1868" s="29">
        <f>AVERAGEIFS(D$3:D1867,$A$3:$A1867,"&gt;="&amp;Summary!$D$4-90,$E$3:$E1867,"Actual")</f>
        <v>107.29976410989013</v>
      </c>
      <c r="E1868" s="12" t="s">
        <v>87</v>
      </c>
    </row>
    <row r="1869" spans="1:5">
      <c r="A1869" s="12">
        <f t="shared" si="19"/>
        <v>44541</v>
      </c>
      <c r="B1869">
        <f>MONTH(DailyFXHistoricals[[#This Row],[Date]])</f>
        <v>12</v>
      </c>
      <c r="C1869">
        <f>YEAR(DailyFXHistoricals[[#This Row],[Date]])</f>
        <v>2021</v>
      </c>
      <c r="D1869" s="29">
        <f>AVERAGEIFS(D$3:D1868,$A$3:$A1868,"&gt;="&amp;Summary!$D$4-90,$E$3:$E1868,"Actual")</f>
        <v>107.29976410989013</v>
      </c>
      <c r="E1869" s="12" t="s">
        <v>87</v>
      </c>
    </row>
    <row r="1870" spans="1:5">
      <c r="A1870" s="12">
        <f t="shared" si="19"/>
        <v>44542</v>
      </c>
      <c r="B1870">
        <f>MONTH(DailyFXHistoricals[[#This Row],[Date]])</f>
        <v>12</v>
      </c>
      <c r="C1870">
        <f>YEAR(DailyFXHistoricals[[#This Row],[Date]])</f>
        <v>2021</v>
      </c>
      <c r="D1870" s="29">
        <f>AVERAGEIFS(D$3:D1869,$A$3:$A1869,"&gt;="&amp;Summary!$D$4-90,$E$3:$E1869,"Actual")</f>
        <v>107.29976410989013</v>
      </c>
      <c r="E1870" s="12" t="s">
        <v>87</v>
      </c>
    </row>
    <row r="1871" spans="1:5">
      <c r="A1871" s="12">
        <f t="shared" si="19"/>
        <v>44543</v>
      </c>
      <c r="B1871">
        <f>MONTH(DailyFXHistoricals[[#This Row],[Date]])</f>
        <v>12</v>
      </c>
      <c r="C1871">
        <f>YEAR(DailyFXHistoricals[[#This Row],[Date]])</f>
        <v>2021</v>
      </c>
      <c r="D1871" s="29">
        <f>AVERAGEIFS(D$3:D1870,$A$3:$A1870,"&gt;="&amp;Summary!$D$4-90,$E$3:$E1870,"Actual")</f>
        <v>107.29976410989013</v>
      </c>
      <c r="E1871" s="12" t="s">
        <v>87</v>
      </c>
    </row>
    <row r="1872" spans="1:5">
      <c r="A1872" s="12">
        <f t="shared" si="19"/>
        <v>44544</v>
      </c>
      <c r="B1872">
        <f>MONTH(DailyFXHistoricals[[#This Row],[Date]])</f>
        <v>12</v>
      </c>
      <c r="C1872">
        <f>YEAR(DailyFXHistoricals[[#This Row],[Date]])</f>
        <v>2021</v>
      </c>
      <c r="D1872" s="29">
        <f>AVERAGEIFS(D$3:D1871,$A$3:$A1871,"&gt;="&amp;Summary!$D$4-90,$E$3:$E1871,"Actual")</f>
        <v>107.29976410989013</v>
      </c>
      <c r="E1872" s="12" t="s">
        <v>87</v>
      </c>
    </row>
    <row r="1873" spans="1:5">
      <c r="A1873" s="12">
        <f t="shared" si="19"/>
        <v>44545</v>
      </c>
      <c r="B1873">
        <f>MONTH(DailyFXHistoricals[[#This Row],[Date]])</f>
        <v>12</v>
      </c>
      <c r="C1873">
        <f>YEAR(DailyFXHistoricals[[#This Row],[Date]])</f>
        <v>2021</v>
      </c>
      <c r="D1873" s="29">
        <f>AVERAGEIFS(D$3:D1872,$A$3:$A1872,"&gt;="&amp;Summary!$D$4-90,$E$3:$E1872,"Actual")</f>
        <v>107.29976410989013</v>
      </c>
      <c r="E1873" s="12" t="s">
        <v>87</v>
      </c>
    </row>
    <row r="1874" spans="1:5">
      <c r="A1874" s="12">
        <f t="shared" si="19"/>
        <v>44546</v>
      </c>
      <c r="B1874">
        <f>MONTH(DailyFXHistoricals[[#This Row],[Date]])</f>
        <v>12</v>
      </c>
      <c r="C1874">
        <f>YEAR(DailyFXHistoricals[[#This Row],[Date]])</f>
        <v>2021</v>
      </c>
      <c r="D1874" s="29">
        <f>AVERAGEIFS(D$3:D1873,$A$3:$A1873,"&gt;="&amp;Summary!$D$4-90,$E$3:$E1873,"Actual")</f>
        <v>107.29976410989013</v>
      </c>
      <c r="E1874" s="12" t="s">
        <v>87</v>
      </c>
    </row>
    <row r="1875" spans="1:5">
      <c r="A1875" s="12">
        <f t="shared" si="19"/>
        <v>44547</v>
      </c>
      <c r="B1875">
        <f>MONTH(DailyFXHistoricals[[#This Row],[Date]])</f>
        <v>12</v>
      </c>
      <c r="C1875">
        <f>YEAR(DailyFXHistoricals[[#This Row],[Date]])</f>
        <v>2021</v>
      </c>
      <c r="D1875" s="29">
        <f>AVERAGEIFS(D$3:D1874,$A$3:$A1874,"&gt;="&amp;Summary!$D$4-90,$E$3:$E1874,"Actual")</f>
        <v>107.29976410989013</v>
      </c>
      <c r="E1875" s="12" t="s">
        <v>87</v>
      </c>
    </row>
  </sheetData>
  <sortState xmlns:xlrd2="http://schemas.microsoft.com/office/spreadsheetml/2017/richdata2" ref="G872:H886">
    <sortCondition ref="G854"/>
  </sortState>
  <mergeCells count="1">
    <mergeCell ref="A1:E1"/>
  </mergeCells>
  <hyperlinks>
    <hyperlink ref="H2" r:id="rId1" xr:uid="{00000000-0004-0000-0A00-00000000000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 tint="0.499984740745262"/>
  </sheetPr>
  <dimension ref="A1:BR40"/>
  <sheetViews>
    <sheetView workbookViewId="0">
      <selection activeCell="C26" sqref="C26"/>
    </sheetView>
  </sheetViews>
  <sheetFormatPr defaultRowHeight="15" outlineLevelCol="1"/>
  <cols>
    <col min="1" max="1" width="14.28515625" customWidth="1"/>
    <col min="2" max="2" width="11.140625" bestFit="1" customWidth="1"/>
    <col min="3" max="3" width="42.5703125" bestFit="1" customWidth="1"/>
    <col min="4" max="4" width="11.28515625" bestFit="1" customWidth="1"/>
    <col min="5" max="12" width="11.28515625" hidden="1" customWidth="1" outlineLevel="1"/>
    <col min="13" max="17" width="11" hidden="1" customWidth="1" outlineLevel="1"/>
    <col min="18" max="20" width="12" hidden="1" customWidth="1" outlineLevel="1"/>
    <col min="21" max="21" width="12" customWidth="1" collapsed="1"/>
    <col min="22" max="47" width="12" customWidth="1"/>
  </cols>
  <sheetData>
    <row r="1" spans="1:70">
      <c r="A1" s="55" t="s">
        <v>139</v>
      </c>
      <c r="B1" s="55" t="e">
        <v>#NAME?</v>
      </c>
      <c r="C1" t="str">
        <f ca="1">_xlfn.FORMULATEXT(C3)</f>
        <v>='C:\Users\asivaramakrishnan\Tesla\Cell Materials Supply Chain - Documents\Commodities and Mining\Lithium Price Forecast\[03062019 LiOH Summary V1.xlsx]Output to Financial Forecast'!C3</v>
      </c>
    </row>
    <row r="2" spans="1:70">
      <c r="A2" t="s">
        <v>140</v>
      </c>
      <c r="B2" t="s">
        <v>141</v>
      </c>
      <c r="C2" t="s">
        <v>142</v>
      </c>
      <c r="D2" t="s">
        <v>143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  <c r="J2" t="s">
        <v>149</v>
      </c>
      <c r="K2" t="s">
        <v>150</v>
      </c>
      <c r="L2" t="s">
        <v>151</v>
      </c>
      <c r="M2" t="s">
        <v>152</v>
      </c>
      <c r="N2" t="s">
        <v>153</v>
      </c>
      <c r="O2" t="s">
        <v>154</v>
      </c>
      <c r="P2" t="s">
        <v>155</v>
      </c>
      <c r="Q2" t="s">
        <v>156</v>
      </c>
      <c r="R2" t="s">
        <v>157</v>
      </c>
      <c r="S2" t="s">
        <v>158</v>
      </c>
      <c r="T2" t="s">
        <v>159</v>
      </c>
      <c r="U2" t="s">
        <v>160</v>
      </c>
      <c r="V2" t="s">
        <v>161</v>
      </c>
      <c r="W2" t="s">
        <v>162</v>
      </c>
      <c r="X2" t="s">
        <v>163</v>
      </c>
      <c r="Y2" t="s">
        <v>164</v>
      </c>
      <c r="Z2" t="s">
        <v>165</v>
      </c>
      <c r="AA2" t="s">
        <v>166</v>
      </c>
      <c r="AB2" t="s">
        <v>167</v>
      </c>
      <c r="AC2" t="s">
        <v>168</v>
      </c>
      <c r="AD2" t="s">
        <v>169</v>
      </c>
      <c r="AE2" t="s">
        <v>170</v>
      </c>
      <c r="AF2" t="s">
        <v>171</v>
      </c>
      <c r="AG2" t="s">
        <v>172</v>
      </c>
      <c r="AH2" t="s">
        <v>173</v>
      </c>
      <c r="AI2" t="s">
        <v>174</v>
      </c>
      <c r="AJ2" t="s">
        <v>175</v>
      </c>
      <c r="AK2" t="s">
        <v>176</v>
      </c>
      <c r="AL2" t="s">
        <v>177</v>
      </c>
      <c r="AM2" t="s">
        <v>178</v>
      </c>
      <c r="AN2" t="s">
        <v>179</v>
      </c>
      <c r="AO2" t="s">
        <v>180</v>
      </c>
      <c r="AP2" t="s">
        <v>181</v>
      </c>
      <c r="AQ2" t="s">
        <v>182</v>
      </c>
      <c r="AR2" t="s">
        <v>183</v>
      </c>
      <c r="AS2" t="s">
        <v>184</v>
      </c>
      <c r="AT2" t="s">
        <v>185</v>
      </c>
      <c r="AU2" t="s">
        <v>186</v>
      </c>
      <c r="AV2" t="s">
        <v>187</v>
      </c>
      <c r="AW2" t="s">
        <v>188</v>
      </c>
      <c r="AX2" t="s">
        <v>189</v>
      </c>
      <c r="AY2" t="s">
        <v>190</v>
      </c>
      <c r="AZ2" t="s">
        <v>191</v>
      </c>
      <c r="BA2" t="s">
        <v>192</v>
      </c>
      <c r="BB2" t="s">
        <v>193</v>
      </c>
      <c r="BC2" t="s">
        <v>194</v>
      </c>
      <c r="BD2" t="s">
        <v>195</v>
      </c>
      <c r="BE2" t="s">
        <v>196</v>
      </c>
      <c r="BF2" t="s">
        <v>197</v>
      </c>
      <c r="BG2" t="s">
        <v>198</v>
      </c>
      <c r="BH2" t="s">
        <v>199</v>
      </c>
      <c r="BI2" t="s">
        <v>200</v>
      </c>
      <c r="BJ2" t="s">
        <v>201</v>
      </c>
      <c r="BK2" t="s">
        <v>202</v>
      </c>
      <c r="BL2" t="s">
        <v>203</v>
      </c>
      <c r="BM2" t="s">
        <v>204</v>
      </c>
      <c r="BN2" t="s">
        <v>205</v>
      </c>
      <c r="BO2" t="s">
        <v>206</v>
      </c>
      <c r="BP2" t="s">
        <v>207</v>
      </c>
      <c r="BQ2" t="s">
        <v>208</v>
      </c>
      <c r="BR2" t="s">
        <v>209</v>
      </c>
    </row>
    <row r="3" spans="1:70">
      <c r="A3" t="str">
        <f>'[9]Output to Financial Forecast'!A3</f>
        <v>Header</v>
      </c>
      <c r="B3" t="str">
        <f>'[9]Output to Financial Forecast'!B3</f>
        <v>Header</v>
      </c>
      <c r="C3" t="str">
        <f>'[9]Output to Financial Forecast'!C3</f>
        <v>Header</v>
      </c>
      <c r="D3" t="str">
        <f>'[9]Output to Financial Forecast'!D3</f>
        <v>Header</v>
      </c>
      <c r="E3" t="str">
        <f>'[9]Output to Financial Forecast'!Y3</f>
        <v>Date</v>
      </c>
      <c r="F3" t="str">
        <f>'[9]Output to Financial Forecast'!Z3</f>
        <v>Date</v>
      </c>
      <c r="G3" t="str">
        <f>'[9]Output to Financial Forecast'!AA3</f>
        <v>Date</v>
      </c>
      <c r="H3" t="str">
        <f>'[9]Output to Financial Forecast'!AB3</f>
        <v>Date</v>
      </c>
      <c r="I3" t="str">
        <f>'[9]Output to Financial Forecast'!AC3</f>
        <v>Date</v>
      </c>
      <c r="J3" t="str">
        <f>'[9]Output to Financial Forecast'!AD3</f>
        <v>Date</v>
      </c>
      <c r="K3" t="str">
        <f>'[9]Output to Financial Forecast'!AE3</f>
        <v>Date</v>
      </c>
      <c r="L3" t="str">
        <f>'[9]Output to Financial Forecast'!AF3</f>
        <v>Date</v>
      </c>
      <c r="M3" t="str">
        <f>'[9]Output to Financial Forecast'!AG3</f>
        <v>Date</v>
      </c>
      <c r="N3" t="str">
        <f>'[9]Output to Financial Forecast'!AH3</f>
        <v>Date</v>
      </c>
      <c r="O3" t="str">
        <f>'[9]Output to Financial Forecast'!AI3</f>
        <v>Date</v>
      </c>
      <c r="P3" t="str">
        <f>'[9]Output to Financial Forecast'!AJ3</f>
        <v>Date</v>
      </c>
      <c r="Q3" t="str">
        <f>'[9]Output to Financial Forecast'!AK3</f>
        <v>Date</v>
      </c>
      <c r="R3" t="str">
        <f>'[9]Output to Financial Forecast'!AL3</f>
        <v>Date</v>
      </c>
      <c r="S3" t="str">
        <f>'[9]Output to Financial Forecast'!AM3</f>
        <v>Date</v>
      </c>
      <c r="T3" t="str">
        <f>'[9]Output to Financial Forecast'!AN3</f>
        <v>Date</v>
      </c>
      <c r="U3" t="str">
        <f>'[9]Output to Financial Forecast'!AO3</f>
        <v>Date</v>
      </c>
      <c r="V3" t="str">
        <f>'[9]Output to Financial Forecast'!AP3</f>
        <v>Date</v>
      </c>
      <c r="W3" t="str">
        <f>'[9]Output to Financial Forecast'!AQ3</f>
        <v>Date</v>
      </c>
      <c r="X3" t="str">
        <f>'[9]Output to Financial Forecast'!AR3</f>
        <v>Date</v>
      </c>
      <c r="Y3" t="str">
        <f>'[9]Output to Financial Forecast'!AS3</f>
        <v>Date</v>
      </c>
      <c r="Z3" t="str">
        <f>'[9]Output to Financial Forecast'!AT3</f>
        <v>Date</v>
      </c>
      <c r="AA3" t="str">
        <f>'[9]Output to Financial Forecast'!AU3</f>
        <v>Date</v>
      </c>
      <c r="AB3" t="str">
        <f>'[9]Output to Financial Forecast'!AV3</f>
        <v>Date</v>
      </c>
      <c r="AC3" t="str">
        <f>'[9]Output to Financial Forecast'!AW3</f>
        <v>Date</v>
      </c>
      <c r="AD3" t="str">
        <f>'[9]Output to Financial Forecast'!AX3</f>
        <v>Date</v>
      </c>
      <c r="AE3" t="str">
        <f>'[9]Output to Financial Forecast'!AY3</f>
        <v>Date</v>
      </c>
      <c r="AF3" t="str">
        <f>'[9]Output to Financial Forecast'!AZ3</f>
        <v>Date</v>
      </c>
      <c r="AG3" t="str">
        <f>'[9]Output to Financial Forecast'!BA3</f>
        <v>Date</v>
      </c>
      <c r="AH3" t="str">
        <f>'[9]Output to Financial Forecast'!BB3</f>
        <v>Date</v>
      </c>
      <c r="AI3" t="str">
        <f>'[9]Output to Financial Forecast'!BC3</f>
        <v>Date</v>
      </c>
      <c r="AJ3" t="str">
        <f>'[9]Output to Financial Forecast'!BD3</f>
        <v>Date</v>
      </c>
      <c r="AK3" t="str">
        <f>'[9]Output to Financial Forecast'!BE3</f>
        <v>Date</v>
      </c>
      <c r="AL3" t="str">
        <f>'[9]Output to Financial Forecast'!BF3</f>
        <v>Date</v>
      </c>
      <c r="AM3" t="str">
        <f>'[9]Output to Financial Forecast'!BG3</f>
        <v>Date</v>
      </c>
      <c r="AN3" t="str">
        <f>'[9]Output to Financial Forecast'!BH3</f>
        <v>Date</v>
      </c>
      <c r="AO3" t="str">
        <f>'[9]Output to Financial Forecast'!BI3</f>
        <v>Date</v>
      </c>
      <c r="AP3" t="str">
        <f>'[9]Output to Financial Forecast'!BJ3</f>
        <v>Date</v>
      </c>
      <c r="AQ3" t="str">
        <f>'[9]Output to Financial Forecast'!BK3</f>
        <v>Date</v>
      </c>
      <c r="AR3" t="str">
        <f>'[9]Output to Financial Forecast'!BL3</f>
        <v>Date</v>
      </c>
      <c r="AS3" t="str">
        <f>'[9]Output to Financial Forecast'!BM3</f>
        <v>Date</v>
      </c>
      <c r="AT3" t="str">
        <f>'[9]Output to Financial Forecast'!BN3</f>
        <v>Date</v>
      </c>
      <c r="AU3" t="str">
        <f>'[9]Output to Financial Forecast'!BO3</f>
        <v>Date</v>
      </c>
      <c r="AV3" t="str">
        <f>'[9]Output to Financial Forecast'!BP3</f>
        <v>Date</v>
      </c>
      <c r="AW3" t="str">
        <f>'[9]Output to Financial Forecast'!BQ3</f>
        <v>Date</v>
      </c>
      <c r="AX3" t="str">
        <f>'[9]Output to Financial Forecast'!BR3</f>
        <v>Date</v>
      </c>
      <c r="AY3" t="str">
        <f>'[9]Output to Financial Forecast'!BS3</f>
        <v>Date</v>
      </c>
      <c r="AZ3" t="str">
        <f>'[9]Output to Financial Forecast'!BT3</f>
        <v>Date</v>
      </c>
      <c r="BA3" t="str">
        <f>'[9]Output to Financial Forecast'!BU3</f>
        <v>Date</v>
      </c>
      <c r="BB3" t="str">
        <f>'[9]Output to Financial Forecast'!BV3</f>
        <v>Date</v>
      </c>
      <c r="BC3" t="str">
        <f>'[9]Output to Financial Forecast'!BW3</f>
        <v>Date</v>
      </c>
      <c r="BD3" t="str">
        <f>'[9]Output to Financial Forecast'!BX3</f>
        <v>Date</v>
      </c>
      <c r="BE3" t="str">
        <f>'[9]Output to Financial Forecast'!BY3</f>
        <v>Date</v>
      </c>
      <c r="BF3" t="str">
        <f>'[9]Output to Financial Forecast'!BZ3</f>
        <v>Date</v>
      </c>
      <c r="BG3" t="str">
        <f>'[9]Output to Financial Forecast'!CA3</f>
        <v>Date</v>
      </c>
      <c r="BH3" t="str">
        <f>'[9]Output to Financial Forecast'!CB3</f>
        <v>Date</v>
      </c>
      <c r="BI3" t="str">
        <f>'[9]Output to Financial Forecast'!CC3</f>
        <v>Date</v>
      </c>
      <c r="BJ3" t="str">
        <f>'[9]Output to Financial Forecast'!CD3</f>
        <v>Date</v>
      </c>
      <c r="BK3" t="str">
        <f>'[9]Output to Financial Forecast'!CE3</f>
        <v>Date</v>
      </c>
      <c r="BL3" t="str">
        <f>'[9]Output to Financial Forecast'!CF3</f>
        <v>Date</v>
      </c>
      <c r="BM3" t="str">
        <f>'[9]Output to Financial Forecast'!CG3</f>
        <v>Date</v>
      </c>
      <c r="BN3" t="str">
        <f>'[9]Output to Financial Forecast'!CH3</f>
        <v>Date</v>
      </c>
      <c r="BO3" t="str">
        <f>'[9]Output to Financial Forecast'!CI3</f>
        <v>Date</v>
      </c>
      <c r="BP3" t="str">
        <f>'[9]Output to Financial Forecast'!CJ3</f>
        <v>Date</v>
      </c>
      <c r="BQ3" t="str">
        <f>'[9]Output to Financial Forecast'!CK3</f>
        <v>Date</v>
      </c>
      <c r="BR3" t="str">
        <f>'[9]Output to Financial Forecast'!CL3</f>
        <v>Date</v>
      </c>
    </row>
    <row r="4" spans="1:70">
      <c r="A4" t="str">
        <f>'[9]Output to Financial Forecast'!A4</f>
        <v>Commodity</v>
      </c>
      <c r="B4" t="str">
        <f>'[9]Output to Financial Forecast'!B4</f>
        <v>Price Type</v>
      </c>
      <c r="C4" t="str">
        <f>'[9]Output to Financial Forecast'!C4</f>
        <v>Forecast Description</v>
      </c>
      <c r="D4" t="str">
        <f>'[9]Output to Financial Forecast'!D4</f>
        <v>Destination</v>
      </c>
      <c r="E4" s="13">
        <f>'[9]Output to Financial Forecast'!Y4</f>
        <v>42614</v>
      </c>
      <c r="F4" s="13">
        <f>'[9]Output to Financial Forecast'!Z4</f>
        <v>42644</v>
      </c>
      <c r="G4" s="13">
        <f>'[9]Output to Financial Forecast'!AA4</f>
        <v>42675</v>
      </c>
      <c r="H4" s="13">
        <f>'[9]Output to Financial Forecast'!AB4</f>
        <v>42705</v>
      </c>
      <c r="I4" s="13">
        <f>'[9]Output to Financial Forecast'!AC4</f>
        <v>42736</v>
      </c>
      <c r="J4" s="13">
        <f>'[9]Output to Financial Forecast'!AD4</f>
        <v>42767</v>
      </c>
      <c r="K4" s="13">
        <f>'[9]Output to Financial Forecast'!AE4</f>
        <v>42795</v>
      </c>
      <c r="L4" s="13">
        <f>'[9]Output to Financial Forecast'!AF4</f>
        <v>42826</v>
      </c>
      <c r="M4" s="13">
        <f>'[9]Output to Financial Forecast'!AG4</f>
        <v>42856</v>
      </c>
      <c r="N4" s="13">
        <f>'[9]Output to Financial Forecast'!AH4</f>
        <v>42887</v>
      </c>
      <c r="O4" s="13">
        <f>'[9]Output to Financial Forecast'!AI4</f>
        <v>42917</v>
      </c>
      <c r="P4" s="13">
        <f>'[9]Output to Financial Forecast'!AJ4</f>
        <v>42948</v>
      </c>
      <c r="Q4" s="13">
        <f>'[9]Output to Financial Forecast'!AK4</f>
        <v>42979</v>
      </c>
      <c r="R4" s="13">
        <f>'[9]Output to Financial Forecast'!AL4</f>
        <v>43009</v>
      </c>
      <c r="S4" s="13">
        <f>'[9]Output to Financial Forecast'!AM4</f>
        <v>43040</v>
      </c>
      <c r="T4" s="13">
        <f>'[9]Output to Financial Forecast'!AN4</f>
        <v>43070</v>
      </c>
      <c r="U4" s="13">
        <f>'[9]Output to Financial Forecast'!AO4</f>
        <v>43101</v>
      </c>
      <c r="V4" s="13">
        <f>'[9]Output to Financial Forecast'!AP4</f>
        <v>43132</v>
      </c>
      <c r="W4" s="13">
        <f>'[9]Output to Financial Forecast'!AQ4</f>
        <v>43160</v>
      </c>
      <c r="X4" s="13">
        <f>'[9]Output to Financial Forecast'!AR4</f>
        <v>43191</v>
      </c>
      <c r="Y4" s="13">
        <f>'[9]Output to Financial Forecast'!AS4</f>
        <v>43221</v>
      </c>
      <c r="Z4" s="13">
        <f>'[9]Output to Financial Forecast'!AT4</f>
        <v>43252</v>
      </c>
      <c r="AA4" s="13">
        <f>'[9]Output to Financial Forecast'!AU4</f>
        <v>43282</v>
      </c>
      <c r="AB4" s="13">
        <f>'[9]Output to Financial Forecast'!AV4</f>
        <v>43313</v>
      </c>
      <c r="AC4" s="13">
        <f>'[9]Output to Financial Forecast'!AW4</f>
        <v>43344</v>
      </c>
      <c r="AD4" s="13">
        <f>'[9]Output to Financial Forecast'!AX4</f>
        <v>43374</v>
      </c>
      <c r="AE4" s="13">
        <f>'[9]Output to Financial Forecast'!AY4</f>
        <v>43405</v>
      </c>
      <c r="AF4" s="13">
        <f>'[9]Output to Financial Forecast'!AZ4</f>
        <v>43435</v>
      </c>
      <c r="AG4" s="13">
        <f>'[9]Output to Financial Forecast'!BA4</f>
        <v>43466</v>
      </c>
      <c r="AH4" s="13">
        <f>'[9]Output to Financial Forecast'!BB4</f>
        <v>43497</v>
      </c>
      <c r="AI4" s="13">
        <f>'[9]Output to Financial Forecast'!BC4</f>
        <v>43525</v>
      </c>
      <c r="AJ4" s="13">
        <f>'[9]Output to Financial Forecast'!BD4</f>
        <v>43556</v>
      </c>
      <c r="AK4" s="13">
        <f>'[9]Output to Financial Forecast'!BE4</f>
        <v>43586</v>
      </c>
      <c r="AL4" s="13">
        <f>'[9]Output to Financial Forecast'!BF4</f>
        <v>43617</v>
      </c>
      <c r="AM4" s="13">
        <f>'[9]Output to Financial Forecast'!BG4</f>
        <v>43647</v>
      </c>
      <c r="AN4" s="13">
        <f>'[9]Output to Financial Forecast'!BH4</f>
        <v>43678</v>
      </c>
      <c r="AO4" s="13">
        <f>'[9]Output to Financial Forecast'!BI4</f>
        <v>43709</v>
      </c>
      <c r="AP4" s="13">
        <f>'[9]Output to Financial Forecast'!BJ4</f>
        <v>43739</v>
      </c>
      <c r="AQ4" s="13">
        <f>'[9]Output to Financial Forecast'!BK4</f>
        <v>43770</v>
      </c>
      <c r="AR4" s="13">
        <f>'[9]Output to Financial Forecast'!BL4</f>
        <v>43800</v>
      </c>
      <c r="AS4" s="13">
        <f>'[9]Output to Financial Forecast'!BM4</f>
        <v>43831</v>
      </c>
      <c r="AT4" s="13">
        <f>'[9]Output to Financial Forecast'!BN4</f>
        <v>43862</v>
      </c>
      <c r="AU4" s="13">
        <f>'[9]Output to Financial Forecast'!BO4</f>
        <v>43891</v>
      </c>
      <c r="AV4" s="13">
        <f>'[9]Output to Financial Forecast'!BP4</f>
        <v>43922</v>
      </c>
      <c r="AW4" s="13">
        <f>'[9]Output to Financial Forecast'!BQ4</f>
        <v>43952</v>
      </c>
      <c r="AX4" s="13">
        <f>'[9]Output to Financial Forecast'!BR4</f>
        <v>43983</v>
      </c>
      <c r="AY4" s="13">
        <f>'[9]Output to Financial Forecast'!BS4</f>
        <v>44013</v>
      </c>
      <c r="AZ4" s="13">
        <f>'[9]Output to Financial Forecast'!BT4</f>
        <v>44044</v>
      </c>
      <c r="BA4" s="13">
        <f>'[9]Output to Financial Forecast'!BU4</f>
        <v>44075</v>
      </c>
      <c r="BB4" s="13">
        <f>'[9]Output to Financial Forecast'!BV4</f>
        <v>44105</v>
      </c>
      <c r="BC4" s="13">
        <f>'[9]Output to Financial Forecast'!BW4</f>
        <v>44136</v>
      </c>
      <c r="BD4" s="13">
        <f>'[9]Output to Financial Forecast'!BX4</f>
        <v>44166</v>
      </c>
      <c r="BE4" s="13">
        <f>'[9]Output to Financial Forecast'!BY4</f>
        <v>44197</v>
      </c>
      <c r="BF4" s="13">
        <f>'[9]Output to Financial Forecast'!BZ4</f>
        <v>44228</v>
      </c>
      <c r="BG4" s="13">
        <f>'[9]Output to Financial Forecast'!CA4</f>
        <v>44256</v>
      </c>
      <c r="BH4" s="13">
        <f>'[9]Output to Financial Forecast'!CB4</f>
        <v>44287</v>
      </c>
      <c r="BI4" s="13">
        <f>'[9]Output to Financial Forecast'!CC4</f>
        <v>44317</v>
      </c>
      <c r="BJ4" s="13">
        <f>'[9]Output to Financial Forecast'!CD4</f>
        <v>44348</v>
      </c>
      <c r="BK4" s="13">
        <f>'[9]Output to Financial Forecast'!CE4</f>
        <v>44378</v>
      </c>
      <c r="BL4" s="13">
        <f>'[9]Output to Financial Forecast'!CF4</f>
        <v>44409</v>
      </c>
      <c r="BM4" s="13">
        <f>'[9]Output to Financial Forecast'!CG4</f>
        <v>44440</v>
      </c>
      <c r="BN4" s="13">
        <f>'[9]Output to Financial Forecast'!CH4</f>
        <v>44470</v>
      </c>
      <c r="BO4" s="13">
        <f>'[9]Output to Financial Forecast'!CI4</f>
        <v>44501</v>
      </c>
      <c r="BP4" s="13">
        <f>'[9]Output to Financial Forecast'!CJ4</f>
        <v>44531</v>
      </c>
      <c r="BQ4" s="13">
        <f>'[9]Output to Financial Forecast'!CK4</f>
        <v>44562</v>
      </c>
      <c r="BR4" s="13">
        <f>'[9]Output to Financial Forecast'!CL4</f>
        <v>44593</v>
      </c>
    </row>
    <row r="5" spans="1:70">
      <c r="A5" t="str">
        <f>'[9]Output to Financial Forecast'!A5</f>
        <v>Lithium</v>
      </c>
      <c r="B5" t="str">
        <f>'[9]Output to Financial Forecast'!B5</f>
        <v>Baseline</v>
      </c>
      <c r="C5" t="str">
        <f>'[9]Output to Financial Forecast'!C5</f>
        <v>Baseline</v>
      </c>
      <c r="D5" t="str">
        <f>'[9]Output to Financial Forecast'!D5</f>
        <v>PENA</v>
      </c>
      <c r="E5">
        <f>'[9]Output to Financial Forecast'!Y5</f>
        <v>0</v>
      </c>
      <c r="F5">
        <f>'[9]Output to Financial Forecast'!Z5</f>
        <v>0</v>
      </c>
      <c r="G5">
        <f>'[9]Output to Financial Forecast'!AA5</f>
        <v>0</v>
      </c>
      <c r="H5">
        <f>'[9]Output to Financial Forecast'!AB5</f>
        <v>0</v>
      </c>
      <c r="I5">
        <f>'[9]Output to Financial Forecast'!AC5</f>
        <v>0</v>
      </c>
      <c r="J5">
        <f>'[9]Output to Financial Forecast'!AD5</f>
        <v>0</v>
      </c>
      <c r="K5">
        <f>'[9]Output to Financial Forecast'!AE5</f>
        <v>0</v>
      </c>
      <c r="L5">
        <f>'[9]Output to Financial Forecast'!AF5</f>
        <v>0</v>
      </c>
      <c r="M5">
        <f>'[9]Output to Financial Forecast'!AG5</f>
        <v>0</v>
      </c>
      <c r="N5">
        <f>'[9]Output to Financial Forecast'!AH5</f>
        <v>9.25</v>
      </c>
      <c r="O5">
        <f>'[9]Output to Financial Forecast'!AI5</f>
        <v>9.25</v>
      </c>
      <c r="P5">
        <f>'[9]Output to Financial Forecast'!AJ5</f>
        <v>9.25</v>
      </c>
      <c r="Q5">
        <f>'[9]Output to Financial Forecast'!AK5</f>
        <v>9.25</v>
      </c>
      <c r="R5">
        <f>'[9]Output to Financial Forecast'!AL5</f>
        <v>9.25</v>
      </c>
      <c r="S5">
        <f>'[9]Output to Financial Forecast'!AM5</f>
        <v>9.25</v>
      </c>
      <c r="T5">
        <f>'[9]Output to Financial Forecast'!AN5</f>
        <v>9.25</v>
      </c>
      <c r="U5">
        <f>'[9]Output to Financial Forecast'!AO5</f>
        <v>9</v>
      </c>
      <c r="V5">
        <f>'[9]Output to Financial Forecast'!AP5</f>
        <v>9</v>
      </c>
      <c r="W5">
        <f>'[9]Output to Financial Forecast'!AQ5</f>
        <v>9</v>
      </c>
      <c r="X5">
        <f>'[9]Output to Financial Forecast'!AR5</f>
        <v>9</v>
      </c>
      <c r="Y5">
        <f>'[9]Output to Financial Forecast'!AS5</f>
        <v>9</v>
      </c>
      <c r="Z5">
        <f>'[9]Output to Financial Forecast'!AT5</f>
        <v>9</v>
      </c>
      <c r="AA5">
        <f>'[9]Output to Financial Forecast'!AU5</f>
        <v>9</v>
      </c>
      <c r="AB5">
        <f>'[9]Output to Financial Forecast'!AV5</f>
        <v>9</v>
      </c>
      <c r="AC5">
        <f>'[9]Output to Financial Forecast'!AW5</f>
        <v>9</v>
      </c>
      <c r="AD5">
        <f>'[9]Output to Financial Forecast'!AX5</f>
        <v>9</v>
      </c>
      <c r="AE5">
        <f>'[9]Output to Financial Forecast'!AY5</f>
        <v>9</v>
      </c>
      <c r="AF5">
        <f>'[9]Output to Financial Forecast'!AZ5</f>
        <v>9</v>
      </c>
      <c r="AG5">
        <f>'[9]Output to Financial Forecast'!BA5</f>
        <v>8.5</v>
      </c>
      <c r="AH5">
        <f>'[9]Output to Financial Forecast'!BB5</f>
        <v>8.5</v>
      </c>
      <c r="AI5">
        <f>'[9]Output to Financial Forecast'!BC5</f>
        <v>8.5</v>
      </c>
      <c r="AJ5">
        <f>'[9]Output to Financial Forecast'!BD5</f>
        <v>8.5</v>
      </c>
      <c r="AK5">
        <f>'[9]Output to Financial Forecast'!BE5</f>
        <v>8.5</v>
      </c>
      <c r="AL5">
        <f>'[9]Output to Financial Forecast'!BF5</f>
        <v>8.5</v>
      </c>
      <c r="AM5">
        <f>'[9]Output to Financial Forecast'!BG5</f>
        <v>8.5</v>
      </c>
      <c r="AN5">
        <f>'[9]Output to Financial Forecast'!BH5</f>
        <v>8.5</v>
      </c>
      <c r="AO5">
        <f>'[9]Output to Financial Forecast'!BI5</f>
        <v>8.5</v>
      </c>
      <c r="AP5">
        <f>'[9]Output to Financial Forecast'!BJ5</f>
        <v>8.5</v>
      </c>
      <c r="AQ5">
        <f>'[9]Output to Financial Forecast'!BK5</f>
        <v>8.5</v>
      </c>
      <c r="AR5">
        <f>'[9]Output to Financial Forecast'!BL5</f>
        <v>8.5</v>
      </c>
      <c r="AS5">
        <f>'[9]Output to Financial Forecast'!BM5</f>
        <v>8.5</v>
      </c>
      <c r="AT5">
        <f>'[9]Output to Financial Forecast'!BN5</f>
        <v>8.5</v>
      </c>
      <c r="AU5">
        <f>'[9]Output to Financial Forecast'!BO5</f>
        <v>8.5</v>
      </c>
      <c r="AV5">
        <f>'[9]Output to Financial Forecast'!BP5</f>
        <v>8.5</v>
      </c>
      <c r="AW5">
        <f>'[9]Output to Financial Forecast'!BQ5</f>
        <v>8.5</v>
      </c>
      <c r="AX5">
        <f>'[9]Output to Financial Forecast'!BR5</f>
        <v>8.5</v>
      </c>
      <c r="AY5">
        <f>'[9]Output to Financial Forecast'!BS5</f>
        <v>8.5</v>
      </c>
      <c r="AZ5">
        <f>'[9]Output to Financial Forecast'!BT5</f>
        <v>8.5</v>
      </c>
      <c r="BA5">
        <f>'[9]Output to Financial Forecast'!BU5</f>
        <v>8.5</v>
      </c>
      <c r="BB5">
        <f>'[9]Output to Financial Forecast'!BV5</f>
        <v>8.5</v>
      </c>
      <c r="BC5">
        <f>'[9]Output to Financial Forecast'!BW5</f>
        <v>8.5</v>
      </c>
      <c r="BD5">
        <f>'[9]Output to Financial Forecast'!BX5</f>
        <v>0</v>
      </c>
      <c r="BE5">
        <f>'[9]Output to Financial Forecast'!BY5</f>
        <v>0</v>
      </c>
      <c r="BF5">
        <f>'[9]Output to Financial Forecast'!BZ5</f>
        <v>0</v>
      </c>
      <c r="BG5">
        <f>'[9]Output to Financial Forecast'!CA5</f>
        <v>0</v>
      </c>
      <c r="BH5">
        <f>'[9]Output to Financial Forecast'!CB5</f>
        <v>0</v>
      </c>
      <c r="BI5">
        <f>'[9]Output to Financial Forecast'!CC5</f>
        <v>0</v>
      </c>
      <c r="BJ5">
        <f>'[9]Output to Financial Forecast'!CD5</f>
        <v>0</v>
      </c>
      <c r="BK5">
        <f>'[9]Output to Financial Forecast'!CE5</f>
        <v>0</v>
      </c>
      <c r="BL5">
        <f>'[9]Output to Financial Forecast'!CF5</f>
        <v>0</v>
      </c>
      <c r="BM5">
        <f>'[9]Output to Financial Forecast'!CG5</f>
        <v>0</v>
      </c>
      <c r="BN5">
        <f>'[9]Output to Financial Forecast'!CH5</f>
        <v>0</v>
      </c>
      <c r="BO5">
        <f>'[9]Output to Financial Forecast'!CI5</f>
        <v>0</v>
      </c>
      <c r="BP5">
        <f>'[9]Output to Financial Forecast'!CJ5</f>
        <v>0</v>
      </c>
      <c r="BQ5">
        <f>'[9]Output to Financial Forecast'!CK5</f>
        <v>0</v>
      </c>
      <c r="BR5">
        <f>'[9]Output to Financial Forecast'!CL5</f>
        <v>0</v>
      </c>
    </row>
    <row r="6" spans="1:70">
      <c r="A6" t="str">
        <f>'[9]Output to Financial Forecast'!A6</f>
        <v>Lithium</v>
      </c>
      <c r="B6" t="str">
        <f>'[9]Output to Financial Forecast'!B6</f>
        <v>Actual</v>
      </c>
      <c r="C6" t="str">
        <f>'[9]Output to Financial Forecast'!C6</f>
        <v>Actual</v>
      </c>
      <c r="D6" t="str">
        <f>'[9]Output to Financial Forecast'!D6</f>
        <v>PENA</v>
      </c>
      <c r="E6">
        <f>'[9]Output to Financial Forecast'!Y6</f>
        <v>0</v>
      </c>
      <c r="F6">
        <f>'[9]Output to Financial Forecast'!Z6</f>
        <v>0</v>
      </c>
      <c r="G6">
        <f>'[9]Output to Financial Forecast'!AA6</f>
        <v>0</v>
      </c>
      <c r="H6">
        <f>'[9]Output to Financial Forecast'!AB6</f>
        <v>0</v>
      </c>
      <c r="I6">
        <f>'[9]Output to Financial Forecast'!AC6</f>
        <v>0</v>
      </c>
      <c r="J6">
        <f>'[9]Output to Financial Forecast'!AD6</f>
        <v>0</v>
      </c>
      <c r="K6">
        <f>'[9]Output to Financial Forecast'!AE6</f>
        <v>0</v>
      </c>
      <c r="L6">
        <f>'[9]Output to Financial Forecast'!AF6</f>
        <v>0</v>
      </c>
      <c r="M6">
        <f>'[9]Output to Financial Forecast'!AG6</f>
        <v>0</v>
      </c>
      <c r="N6">
        <f>'[9]Output to Financial Forecast'!AH6</f>
        <v>9.58</v>
      </c>
      <c r="O6">
        <f>'[9]Output to Financial Forecast'!AI6</f>
        <v>10.84</v>
      </c>
      <c r="P6">
        <f>'[9]Output to Financial Forecast'!AJ6</f>
        <v>8.4499999999999993</v>
      </c>
      <c r="Q6">
        <f>'[9]Output to Financial Forecast'!AK6</f>
        <v>10.23</v>
      </c>
      <c r="R6">
        <f>'[9]Output to Financial Forecast'!AL6</f>
        <v>9.8000000000000007</v>
      </c>
      <c r="S6">
        <f>'[9]Output to Financial Forecast'!AM6</f>
        <v>9.8000000000000007</v>
      </c>
      <c r="T6">
        <f>'[9]Output to Financial Forecast'!AN6</f>
        <v>9.8000000000000007</v>
      </c>
      <c r="U6">
        <f>'[9]Output to Financial Forecast'!AO6</f>
        <v>10.46</v>
      </c>
      <c r="V6">
        <f>'[9]Output to Financial Forecast'!AP6</f>
        <v>10.46</v>
      </c>
      <c r="W6">
        <f>'[9]Output to Financial Forecast'!AQ6</f>
        <v>10.46</v>
      </c>
      <c r="X6">
        <f>'[9]Output to Financial Forecast'!AR6</f>
        <v>9.8699999999999992</v>
      </c>
      <c r="Y6">
        <f>'[9]Output to Financial Forecast'!AS6</f>
        <v>9.8699999999999992</v>
      </c>
      <c r="Z6">
        <f>'[9]Output to Financial Forecast'!AT6</f>
        <v>9.8699999999999992</v>
      </c>
      <c r="AA6">
        <f>'[9]Output to Financial Forecast'!AU6</f>
        <v>10.56</v>
      </c>
      <c r="AB6">
        <f>'[9]Output to Financial Forecast'!AV6</f>
        <v>0</v>
      </c>
      <c r="AC6">
        <f>'[9]Output to Financial Forecast'!AW6</f>
        <v>0</v>
      </c>
      <c r="AD6">
        <f>'[9]Output to Financial Forecast'!AX6</f>
        <v>0</v>
      </c>
      <c r="AE6">
        <f>'[9]Output to Financial Forecast'!AY6</f>
        <v>0</v>
      </c>
      <c r="AF6">
        <f>'[9]Output to Financial Forecast'!AZ6</f>
        <v>0</v>
      </c>
      <c r="AG6">
        <f>'[9]Output to Financial Forecast'!BA6</f>
        <v>0</v>
      </c>
      <c r="AH6">
        <f>'[9]Output to Financial Forecast'!BB6</f>
        <v>0</v>
      </c>
      <c r="AI6">
        <f>'[9]Output to Financial Forecast'!BC6</f>
        <v>0</v>
      </c>
      <c r="AJ6">
        <f>'[9]Output to Financial Forecast'!BD6</f>
        <v>0</v>
      </c>
      <c r="AK6">
        <f>'[9]Output to Financial Forecast'!BE6</f>
        <v>0</v>
      </c>
      <c r="AL6">
        <f>'[9]Output to Financial Forecast'!BF6</f>
        <v>0</v>
      </c>
      <c r="AM6">
        <f>'[9]Output to Financial Forecast'!BG6</f>
        <v>0</v>
      </c>
      <c r="AN6">
        <f>'[9]Output to Financial Forecast'!BH6</f>
        <v>0</v>
      </c>
      <c r="AO6">
        <f>'[9]Output to Financial Forecast'!BI6</f>
        <v>0</v>
      </c>
      <c r="AP6">
        <f>'[9]Output to Financial Forecast'!BJ6</f>
        <v>0</v>
      </c>
      <c r="AQ6">
        <f>'[9]Output to Financial Forecast'!BK6</f>
        <v>0</v>
      </c>
      <c r="AR6">
        <f>'[9]Output to Financial Forecast'!BL6</f>
        <v>0</v>
      </c>
      <c r="AS6">
        <f>'[9]Output to Financial Forecast'!BM6</f>
        <v>0</v>
      </c>
      <c r="AT6">
        <f>'[9]Output to Financial Forecast'!BN6</f>
        <v>0</v>
      </c>
      <c r="AU6">
        <f>'[9]Output to Financial Forecast'!BO6</f>
        <v>0</v>
      </c>
      <c r="AV6">
        <f>'[9]Output to Financial Forecast'!BP6</f>
        <v>0</v>
      </c>
      <c r="AW6">
        <f>'[9]Output to Financial Forecast'!BQ6</f>
        <v>0</v>
      </c>
      <c r="AX6">
        <f>'[9]Output to Financial Forecast'!BR6</f>
        <v>0</v>
      </c>
      <c r="AY6">
        <f>'[9]Output to Financial Forecast'!BS6</f>
        <v>0</v>
      </c>
      <c r="AZ6">
        <f>'[9]Output to Financial Forecast'!BT6</f>
        <v>0</v>
      </c>
      <c r="BA6">
        <f>'[9]Output to Financial Forecast'!BU6</f>
        <v>0</v>
      </c>
      <c r="BB6">
        <f>'[9]Output to Financial Forecast'!BV6</f>
        <v>0</v>
      </c>
      <c r="BC6">
        <f>'[9]Output to Financial Forecast'!BW6</f>
        <v>0</v>
      </c>
      <c r="BD6">
        <f>'[9]Output to Financial Forecast'!BX6</f>
        <v>0</v>
      </c>
      <c r="BE6">
        <f>'[9]Output to Financial Forecast'!BY6</f>
        <v>0</v>
      </c>
      <c r="BF6">
        <f>'[9]Output to Financial Forecast'!BZ6</f>
        <v>0</v>
      </c>
      <c r="BG6">
        <f>'[9]Output to Financial Forecast'!CA6</f>
        <v>0</v>
      </c>
      <c r="BH6">
        <f>'[9]Output to Financial Forecast'!CB6</f>
        <v>0</v>
      </c>
      <c r="BI6">
        <f>'[9]Output to Financial Forecast'!CC6</f>
        <v>0</v>
      </c>
      <c r="BJ6">
        <f>'[9]Output to Financial Forecast'!CD6</f>
        <v>0</v>
      </c>
      <c r="BK6">
        <f>'[9]Output to Financial Forecast'!CE6</f>
        <v>0</v>
      </c>
      <c r="BL6">
        <f>'[9]Output to Financial Forecast'!CF6</f>
        <v>0</v>
      </c>
      <c r="BM6">
        <f>'[9]Output to Financial Forecast'!CG6</f>
        <v>0</v>
      </c>
      <c r="BN6">
        <f>'[9]Output to Financial Forecast'!CH6</f>
        <v>0</v>
      </c>
      <c r="BO6">
        <f>'[9]Output to Financial Forecast'!CI6</f>
        <v>0</v>
      </c>
      <c r="BP6">
        <f>'[9]Output to Financial Forecast'!CJ6</f>
        <v>0</v>
      </c>
      <c r="BQ6">
        <f>'[9]Output to Financial Forecast'!CK6</f>
        <v>0</v>
      </c>
      <c r="BR6">
        <f>'[9]Output to Financial Forecast'!CL6</f>
        <v>0</v>
      </c>
    </row>
    <row r="7" spans="1:70">
      <c r="A7" t="str">
        <f>'[9]Output to Financial Forecast'!A7</f>
        <v>Lithium</v>
      </c>
      <c r="B7" t="str">
        <f>'[9]Output to Financial Forecast'!B7</f>
        <v>Forecast</v>
      </c>
      <c r="C7" t="str">
        <f>'[9]Output to Financial Forecast'!C7</f>
        <v>Weighted average per kg price - all sources</v>
      </c>
      <c r="D7">
        <f>'[9]Output to Financial Forecast'!D7</f>
        <v>0</v>
      </c>
      <c r="E7">
        <f>'[9]Output to Financial Forecast'!Y7</f>
        <v>0</v>
      </c>
      <c r="F7">
        <f>'[9]Output to Financial Forecast'!Z7</f>
        <v>0</v>
      </c>
      <c r="G7">
        <f>'[9]Output to Financial Forecast'!AA7</f>
        <v>0</v>
      </c>
      <c r="H7">
        <f>'[9]Output to Financial Forecast'!AB7</f>
        <v>0</v>
      </c>
      <c r="I7">
        <f>'[9]Output to Financial Forecast'!AC7</f>
        <v>0</v>
      </c>
      <c r="J7">
        <f>'[9]Output to Financial Forecast'!AD7</f>
        <v>0</v>
      </c>
      <c r="K7">
        <f>'[9]Output to Financial Forecast'!AE7</f>
        <v>0</v>
      </c>
      <c r="L7" s="56">
        <f>'[9]Output to Financial Forecast'!AF7</f>
        <v>0</v>
      </c>
      <c r="M7" s="56">
        <f>'[9]Output to Financial Forecast'!AG7</f>
        <v>0</v>
      </c>
      <c r="N7" s="56">
        <f>'[9]Output to Financial Forecast'!AH7</f>
        <v>0</v>
      </c>
      <c r="O7" s="56">
        <f>'[9]Output to Financial Forecast'!AI7</f>
        <v>0</v>
      </c>
      <c r="P7" s="56">
        <f>'[9]Output to Financial Forecast'!AJ7</f>
        <v>0</v>
      </c>
      <c r="Q7" s="56">
        <f>'[9]Output to Financial Forecast'!AK7</f>
        <v>0</v>
      </c>
      <c r="R7" s="56">
        <f>'[9]Output to Financial Forecast'!AL7</f>
        <v>0</v>
      </c>
      <c r="S7" s="56">
        <f>'[9]Output to Financial Forecast'!AM7</f>
        <v>0</v>
      </c>
      <c r="T7" s="56">
        <f>'[9]Output to Financial Forecast'!AN7</f>
        <v>0</v>
      </c>
      <c r="U7" s="56">
        <f>'[9]Output to Financial Forecast'!AO7</f>
        <v>11.426030160226203</v>
      </c>
      <c r="V7" s="56">
        <f>'[9]Output to Financial Forecast'!AP7</f>
        <v>11.056233766233769</v>
      </c>
      <c r="W7" s="56">
        <f>'[9]Output to Financial Forecast'!AQ7</f>
        <v>11.830434919634417</v>
      </c>
      <c r="X7" s="56">
        <f>'[9]Output to Financial Forecast'!AR7</f>
        <v>11.507627118644066</v>
      </c>
      <c r="Y7" s="56">
        <f>'[9]Output to Financial Forecast'!AS7</f>
        <v>12.350689655172413</v>
      </c>
      <c r="Z7" s="56">
        <f>'[9]Output to Financial Forecast'!AT7</f>
        <v>11.561612903225807</v>
      </c>
      <c r="AA7" s="56">
        <f>'[9]Output to Financial Forecast'!AU7</f>
        <v>10.983712737127371</v>
      </c>
      <c r="AB7" s="56">
        <f>'[9]Output to Financial Forecast'!AV7</f>
        <v>12.075419664268587</v>
      </c>
      <c r="AC7" s="56">
        <f>'[9]Output to Financial Forecast'!AW7</f>
        <v>12.00940251572327</v>
      </c>
      <c r="AD7" s="56">
        <f>'[9]Output to Financial Forecast'!AX7</f>
        <v>12.43006501182033</v>
      </c>
      <c r="AE7" s="56">
        <f>'[9]Output to Financial Forecast'!AY7</f>
        <v>12.646302784993656</v>
      </c>
      <c r="AF7" s="56">
        <f>'[9]Output to Financial Forecast'!AZ7</f>
        <v>12.57222582263198</v>
      </c>
      <c r="AG7" s="56">
        <f>'[9]Output to Financial Forecast'!BA7</f>
        <v>12.997193345261582</v>
      </c>
      <c r="AH7" s="56">
        <f>'[9]Output to Financial Forecast'!BB7</f>
        <v>12.997193345261582</v>
      </c>
      <c r="AI7" s="56">
        <f>'[9]Output to Financial Forecast'!BC7</f>
        <v>12.997193345261582</v>
      </c>
      <c r="AJ7" s="56">
        <f>'[9]Output to Financial Forecast'!BD7</f>
        <v>12.997193345261582</v>
      </c>
      <c r="AK7" s="56">
        <f>'[9]Output to Financial Forecast'!BE7</f>
        <v>12.997193345261582</v>
      </c>
      <c r="AL7" s="56">
        <f>'[9]Output to Financial Forecast'!BF7</f>
        <v>12.997193345261582</v>
      </c>
      <c r="AM7" s="56">
        <f>'[9]Output to Financial Forecast'!BG7</f>
        <v>12.786713899959091</v>
      </c>
      <c r="AN7" s="56">
        <f>'[9]Output to Financial Forecast'!BH7</f>
        <v>12.786713899959091</v>
      </c>
      <c r="AO7" s="56">
        <f>'[9]Output to Financial Forecast'!BI7</f>
        <v>12.786713899959091</v>
      </c>
      <c r="AP7" s="56">
        <f>'[9]Output to Financial Forecast'!BJ7</f>
        <v>12.786713899959091</v>
      </c>
      <c r="AQ7" s="56">
        <f>'[9]Output to Financial Forecast'!BK7</f>
        <v>12.786713899959091</v>
      </c>
      <c r="AR7" s="56">
        <f>'[9]Output to Financial Forecast'!BL7</f>
        <v>12.786713899959091</v>
      </c>
      <c r="AS7" s="56">
        <f>'[9]Output to Financial Forecast'!BM7</f>
        <v>12.734616220872436</v>
      </c>
      <c r="AT7" s="56">
        <f>'[9]Output to Financial Forecast'!BN7</f>
        <v>12.792516950353907</v>
      </c>
      <c r="AU7" s="56">
        <f>'[9]Output to Financial Forecast'!BO7</f>
        <v>12.792516950353907</v>
      </c>
      <c r="AV7" s="56">
        <f>'[9]Output to Financial Forecast'!BP7</f>
        <v>12.792516950353907</v>
      </c>
      <c r="AW7" s="56">
        <f>'[9]Output to Financial Forecast'!BQ7</f>
        <v>12.792516950353907</v>
      </c>
      <c r="AX7" s="56">
        <f>'[9]Output to Financial Forecast'!BR7</f>
        <v>12.792516950353907</v>
      </c>
      <c r="AY7" s="56">
        <f>'[9]Output to Financial Forecast'!BS7</f>
        <v>12.792516950353907</v>
      </c>
      <c r="AZ7" s="56">
        <f>'[9]Output to Financial Forecast'!BT7</f>
        <v>12.792516950353907</v>
      </c>
      <c r="BA7" s="56">
        <f>'[9]Output to Financial Forecast'!BU7</f>
        <v>12.792516950353907</v>
      </c>
      <c r="BB7" s="56">
        <f>'[9]Output to Financial Forecast'!BV7</f>
        <v>12.792516950353907</v>
      </c>
      <c r="BC7" s="56">
        <f>'[9]Output to Financial Forecast'!BW7</f>
        <v>12.792516950353907</v>
      </c>
      <c r="BD7" s="56">
        <f>'[9]Output to Financial Forecast'!BX7</f>
        <v>12.792516950353907</v>
      </c>
      <c r="BE7" s="56">
        <f>'[9]Output to Financial Forecast'!BY7</f>
        <v>13.542491439774771</v>
      </c>
      <c r="BF7" s="56">
        <f>'[9]Output to Financial Forecast'!BZ7</f>
        <v>13.542491439774771</v>
      </c>
      <c r="BG7" s="56">
        <f>'[9]Output to Financial Forecast'!CA7</f>
        <v>13.542491439774771</v>
      </c>
      <c r="BH7" s="56">
        <f>'[9]Output to Financial Forecast'!CB7</f>
        <v>13.542491439774771</v>
      </c>
      <c r="BI7" s="56">
        <f>'[9]Output to Financial Forecast'!CC7</f>
        <v>13.542491439774771</v>
      </c>
      <c r="BJ7" s="56">
        <f>'[9]Output to Financial Forecast'!CD7</f>
        <v>13.542491439774771</v>
      </c>
      <c r="BK7" s="56">
        <f>'[9]Output to Financial Forecast'!CE7</f>
        <v>13.542491439774771</v>
      </c>
      <c r="BL7" s="56">
        <f>'[9]Output to Financial Forecast'!CF7</f>
        <v>13.542491439774771</v>
      </c>
      <c r="BM7" s="56">
        <f>'[9]Output to Financial Forecast'!CG7</f>
        <v>13.542491439774771</v>
      </c>
      <c r="BN7" s="56">
        <f>'[9]Output to Financial Forecast'!CH7</f>
        <v>13.542491439774771</v>
      </c>
      <c r="BO7" s="56">
        <f>'[9]Output to Financial Forecast'!CI7</f>
        <v>13.542491439774771</v>
      </c>
      <c r="BP7" s="56">
        <f>'[9]Output to Financial Forecast'!CJ7</f>
        <v>13.542491439774771</v>
      </c>
      <c r="BQ7" s="56">
        <f>'[9]Output to Financial Forecast'!CK7</f>
        <v>0</v>
      </c>
      <c r="BR7" s="56">
        <f>'[9]Output to Financial Forecast'!CL7</f>
        <v>0</v>
      </c>
    </row>
    <row r="8" spans="1:70">
      <c r="A8" t="str">
        <f>'[9]Output to Financial Forecast'!A8</f>
        <v>Lithium</v>
      </c>
      <c r="B8" t="str">
        <f>'[9]Output to Financial Forecast'!B8</f>
        <v>Forecast</v>
      </c>
      <c r="C8" t="str">
        <f>'[9]Output to Financial Forecast'!C8</f>
        <v>Weighted average per kg price - PENA</v>
      </c>
      <c r="D8" t="str">
        <f>'[9]Output to Financial Forecast'!D8</f>
        <v>PENA</v>
      </c>
      <c r="E8">
        <f>'[9]Output to Financial Forecast'!Y8</f>
        <v>0</v>
      </c>
      <c r="F8">
        <f>'[9]Output to Financial Forecast'!Z8</f>
        <v>0</v>
      </c>
      <c r="G8">
        <f>'[9]Output to Financial Forecast'!AA8</f>
        <v>0</v>
      </c>
      <c r="H8">
        <f>'[9]Output to Financial Forecast'!AB8</f>
        <v>0</v>
      </c>
      <c r="I8">
        <f>'[9]Output to Financial Forecast'!AC8</f>
        <v>0</v>
      </c>
      <c r="J8">
        <f>'[9]Output to Financial Forecast'!AD8</f>
        <v>0</v>
      </c>
      <c r="K8">
        <f>'[9]Output to Financial Forecast'!AE8</f>
        <v>0</v>
      </c>
      <c r="L8" s="56">
        <f>'[9]Output to Financial Forecast'!AF8</f>
        <v>0</v>
      </c>
      <c r="M8" s="56">
        <f>'[9]Output to Financial Forecast'!AG8</f>
        <v>0</v>
      </c>
      <c r="N8" s="56">
        <f>'[9]Output to Financial Forecast'!AH8</f>
        <v>0</v>
      </c>
      <c r="O8" s="56">
        <f>'[9]Output to Financial Forecast'!AI8</f>
        <v>0</v>
      </c>
      <c r="P8" s="56">
        <f>'[9]Output to Financial Forecast'!AJ8</f>
        <v>0</v>
      </c>
      <c r="Q8" s="56">
        <f>'[9]Output to Financial Forecast'!AK8</f>
        <v>0</v>
      </c>
      <c r="R8" s="56">
        <f>'[9]Output to Financial Forecast'!AL8</f>
        <v>0</v>
      </c>
      <c r="S8" s="56">
        <f>'[9]Output to Financial Forecast'!AM8</f>
        <v>0</v>
      </c>
      <c r="T8" s="56">
        <f>'[9]Output to Financial Forecast'!AN8</f>
        <v>0</v>
      </c>
      <c r="U8" s="56">
        <f>'[9]Output to Financial Forecast'!AO8</f>
        <v>8.4499999999999993</v>
      </c>
      <c r="V8" s="56">
        <f>'[9]Output to Financial Forecast'!AP8</f>
        <v>8.4499999999999993</v>
      </c>
      <c r="W8" s="56">
        <f>'[9]Output to Financial Forecast'!AQ8</f>
        <v>9.6480660858632845</v>
      </c>
      <c r="X8" s="56">
        <f>'[9]Output to Financial Forecast'!AR8</f>
        <v>8.4499999999999993</v>
      </c>
      <c r="Y8" s="56">
        <f>'[9]Output to Financial Forecast'!AS8</f>
        <v>12.372871346887958</v>
      </c>
      <c r="Z8" s="56">
        <f>'[9]Output to Financial Forecast'!AT8</f>
        <v>11.741298103198135</v>
      </c>
      <c r="AA8" s="56">
        <f>'[9]Output to Financial Forecast'!AU8</f>
        <v>10.983712737127371</v>
      </c>
      <c r="AB8" s="56">
        <f>'[9]Output to Financial Forecast'!AV8</f>
        <v>11.705792645717157</v>
      </c>
      <c r="AC8" s="56">
        <f>'[9]Output to Financial Forecast'!AW8</f>
        <v>11.508774922588485</v>
      </c>
      <c r="AD8" s="56">
        <f>'[9]Output to Financial Forecast'!AX8</f>
        <v>11.814869695917162</v>
      </c>
      <c r="AE8" s="56">
        <f>'[9]Output to Financial Forecast'!AY8</f>
        <v>11.835795204826399</v>
      </c>
      <c r="AF8" s="56">
        <f>'[9]Output to Financial Forecast'!AZ8</f>
        <v>11.790992152779996</v>
      </c>
      <c r="AG8" s="56">
        <f>'[9]Output to Financial Forecast'!BA8</f>
        <v>12.280491188129552</v>
      </c>
      <c r="AH8" s="56">
        <f>'[9]Output to Financial Forecast'!BB8</f>
        <v>12.292064114258476</v>
      </c>
      <c r="AI8" s="56">
        <f>'[9]Output to Financial Forecast'!BC8</f>
        <v>12.28050927853058</v>
      </c>
      <c r="AJ8" s="56">
        <f>'[9]Output to Financial Forecast'!BD8</f>
        <v>12.216817849275712</v>
      </c>
      <c r="AK8" s="56">
        <f>'[9]Output to Financial Forecast'!BE8</f>
        <v>12.243878802698479</v>
      </c>
      <c r="AL8" s="56">
        <f>'[9]Output to Financial Forecast'!BF8</f>
        <v>12.273055108217692</v>
      </c>
      <c r="AM8" s="56">
        <f>'[9]Output to Financial Forecast'!BG8</f>
        <v>12.456402224937078</v>
      </c>
      <c r="AN8" s="56">
        <f>'[9]Output to Financial Forecast'!BH8</f>
        <v>12.488863538866823</v>
      </c>
      <c r="AO8" s="56">
        <f>'[9]Output to Financial Forecast'!BI8</f>
        <v>12.500581203776038</v>
      </c>
      <c r="AP8" s="56">
        <f>'[9]Output to Financial Forecast'!BJ8</f>
        <v>12.457250392562159</v>
      </c>
      <c r="AQ8" s="56">
        <f>'[9]Output to Financial Forecast'!BK8</f>
        <v>12.509022842526383</v>
      </c>
      <c r="AR8" s="56">
        <f>'[9]Output to Financial Forecast'!BL8</f>
        <v>12.506104778504024</v>
      </c>
      <c r="AS8" s="56">
        <f>'[9]Output to Financial Forecast'!BM8</f>
        <v>11.83816752935995</v>
      </c>
      <c r="AT8" s="56">
        <f>'[9]Output to Financial Forecast'!BN8</f>
        <v>12.136510369618886</v>
      </c>
      <c r="AU8" s="56">
        <f>'[9]Output to Financial Forecast'!BO8</f>
        <v>12.344260865692524</v>
      </c>
      <c r="AV8" s="56">
        <f>'[9]Output to Financial Forecast'!BP8</f>
        <v>12.358855758076649</v>
      </c>
      <c r="AW8" s="56">
        <f>'[9]Output to Financial Forecast'!BQ8</f>
        <v>12.409738711638848</v>
      </c>
      <c r="AX8" s="56">
        <f>'[9]Output to Financial Forecast'!BR8</f>
        <v>12.800970915341207</v>
      </c>
      <c r="AY8" s="56">
        <f>'[9]Output to Financial Forecast'!BS8</f>
        <v>12.436792009817211</v>
      </c>
      <c r="AZ8" s="56">
        <f>'[9]Output to Financial Forecast'!BT8</f>
        <v>12.397364445004223</v>
      </c>
      <c r="BA8" s="56">
        <f>'[9]Output to Financial Forecast'!BU8</f>
        <v>12.482845341883404</v>
      </c>
      <c r="BB8" s="56">
        <f>'[9]Output to Financial Forecast'!BV8</f>
        <v>12.460735319941707</v>
      </c>
      <c r="BC8" s="56">
        <f>'[9]Output to Financial Forecast'!BW8</f>
        <v>12.86900598630656</v>
      </c>
      <c r="BD8" s="56">
        <f>'[9]Output to Financial Forecast'!BX8</f>
        <v>12.808083557522052</v>
      </c>
      <c r="BE8" s="56">
        <f>'[9]Output to Financial Forecast'!BY8</f>
        <v>13.270967128793943</v>
      </c>
      <c r="BF8" s="56">
        <f>'[9]Output to Financial Forecast'!BZ8</f>
        <v>13.270967128793943</v>
      </c>
      <c r="BG8" s="56">
        <f>'[9]Output to Financial Forecast'!CA8</f>
        <v>13.270967128793943</v>
      </c>
      <c r="BH8" s="56">
        <f>'[9]Output to Financial Forecast'!CB8</f>
        <v>13.270967128793943</v>
      </c>
      <c r="BI8" s="56">
        <f>'[9]Output to Financial Forecast'!CC8</f>
        <v>13.270967128793943</v>
      </c>
      <c r="BJ8" s="56">
        <f>'[9]Output to Financial Forecast'!CD8</f>
        <v>13.270967128793943</v>
      </c>
      <c r="BK8" s="56">
        <f>'[9]Output to Financial Forecast'!CE8</f>
        <v>13.270967128793943</v>
      </c>
      <c r="BL8" s="56">
        <f>'[9]Output to Financial Forecast'!CF8</f>
        <v>13.270967128793943</v>
      </c>
      <c r="BM8" s="56">
        <f>'[9]Output to Financial Forecast'!CG8</f>
        <v>13.270967128793943</v>
      </c>
      <c r="BN8" s="56">
        <f>'[9]Output to Financial Forecast'!CH8</f>
        <v>13.270967128793943</v>
      </c>
      <c r="BO8" s="56">
        <f>'[9]Output to Financial Forecast'!CI8</f>
        <v>13.270967128793943</v>
      </c>
      <c r="BP8" s="56">
        <f>'[9]Output to Financial Forecast'!CJ8</f>
        <v>13.270967128793943</v>
      </c>
      <c r="BQ8" s="56">
        <f>'[9]Output to Financial Forecast'!CK8</f>
        <v>0</v>
      </c>
      <c r="BR8" s="56">
        <f>'[9]Output to Financial Forecast'!CL8</f>
        <v>0</v>
      </c>
    </row>
    <row r="9" spans="1:70">
      <c r="A9" t="str">
        <f>'[9]Output to Financial Forecast'!A9</f>
        <v>Lithium</v>
      </c>
      <c r="B9" t="str">
        <f>'[9]Output to Financial Forecast'!B9</f>
        <v>Forecast</v>
      </c>
      <c r="C9" t="str">
        <f>'[9]Output to Financial Forecast'!C9</f>
        <v>Weighted average per kg price - outside PENA</v>
      </c>
      <c r="D9">
        <f>'[9]Output to Financial Forecast'!D9</f>
        <v>0</v>
      </c>
      <c r="E9">
        <f>'[9]Output to Financial Forecast'!Y9</f>
        <v>0</v>
      </c>
      <c r="F9">
        <f>'[9]Output to Financial Forecast'!Z9</f>
        <v>0</v>
      </c>
      <c r="G9">
        <f>'[9]Output to Financial Forecast'!AA9</f>
        <v>0</v>
      </c>
      <c r="H9">
        <f>'[9]Output to Financial Forecast'!AB9</f>
        <v>0</v>
      </c>
      <c r="I9">
        <f>'[9]Output to Financial Forecast'!AC9</f>
        <v>0</v>
      </c>
      <c r="J9">
        <f>'[9]Output to Financial Forecast'!AD9</f>
        <v>0</v>
      </c>
      <c r="K9">
        <f>'[9]Output to Financial Forecast'!AE9</f>
        <v>0</v>
      </c>
      <c r="L9" s="56">
        <f>'[9]Output to Financial Forecast'!AF9</f>
        <v>0</v>
      </c>
      <c r="M9" s="56">
        <f>'[9]Output to Financial Forecast'!AG9</f>
        <v>0</v>
      </c>
      <c r="N9" s="56">
        <f>'[9]Output to Financial Forecast'!AH9</f>
        <v>0</v>
      </c>
      <c r="O9" s="56">
        <f>'[9]Output to Financial Forecast'!AI9</f>
        <v>0</v>
      </c>
      <c r="P9" s="56">
        <f>'[9]Output to Financial Forecast'!AJ9</f>
        <v>0</v>
      </c>
      <c r="Q9" s="56">
        <f>'[9]Output to Financial Forecast'!AK9</f>
        <v>0</v>
      </c>
      <c r="R9" s="56">
        <f>'[9]Output to Financial Forecast'!AL9</f>
        <v>0</v>
      </c>
      <c r="S9" s="56">
        <f>'[9]Output to Financial Forecast'!AM9</f>
        <v>0</v>
      </c>
      <c r="T9" s="56">
        <f>'[9]Output to Financial Forecast'!AN9</f>
        <v>0</v>
      </c>
      <c r="U9" s="56">
        <f>'[9]Output to Financial Forecast'!AO9</f>
        <v>12.365628344573564</v>
      </c>
      <c r="V9" s="56">
        <f>'[9]Output to Financial Forecast'!AP9</f>
        <v>14.096979275084976</v>
      </c>
      <c r="W9" s="56">
        <f>'[9]Output to Financial Forecast'!AQ9</f>
        <v>14.68</v>
      </c>
      <c r="X9" s="56">
        <f>'[9]Output to Financial Forecast'!AR9</f>
        <v>14.68</v>
      </c>
      <c r="Y9" s="56">
        <f>'[9]Output to Financial Forecast'!AS9</f>
        <v>12.489999999999997</v>
      </c>
      <c r="Z9" s="56">
        <f>'[9]Output to Financial Forecast'!AT9</f>
        <v>12.489999999999997</v>
      </c>
      <c r="AA9" s="56">
        <f>'[9]Output to Financial Forecast'!AU9</f>
        <v>10.983712737127371</v>
      </c>
      <c r="AB9" s="56">
        <f>'[9]Output to Financial Forecast'!AV9</f>
        <v>14.68</v>
      </c>
      <c r="AC9" s="56">
        <f>'[9]Output to Financial Forecast'!AW9</f>
        <v>15.25</v>
      </c>
      <c r="AD9" s="56">
        <f>'[9]Output to Financial Forecast'!AX9</f>
        <v>15.25</v>
      </c>
      <c r="AE9" s="56">
        <f>'[9]Output to Financial Forecast'!AY9</f>
        <v>15.25</v>
      </c>
      <c r="AF9" s="56">
        <f>'[9]Output to Financial Forecast'!AZ9</f>
        <v>15.25</v>
      </c>
      <c r="AG9" s="56">
        <f>'[9]Output to Financial Forecast'!BA9</f>
        <v>14.257193469931275</v>
      </c>
      <c r="AH9" s="56">
        <f>'[9]Output to Financial Forecast'!BB9</f>
        <v>14.330234705301416</v>
      </c>
      <c r="AI9" s="56">
        <f>'[9]Output to Financial Forecast'!BC9</f>
        <v>14.257299658472746</v>
      </c>
      <c r="AJ9" s="56">
        <f>'[9]Output to Financial Forecast'!BD9</f>
        <v>13.987449583784969</v>
      </c>
      <c r="AK9" s="56">
        <f>'[9]Output to Financial Forecast'!BE9</f>
        <v>14.08129163958138</v>
      </c>
      <c r="AL9" s="56">
        <f>'[9]Output to Financial Forecast'!BF9</f>
        <v>14.215429286055166</v>
      </c>
      <c r="AM9" s="56">
        <f>'[9]Output to Financial Forecast'!BG9</f>
        <v>13.403274534233523</v>
      </c>
      <c r="AN9" s="56">
        <f>'[9]Output to Financial Forecast'!BH9</f>
        <v>13.457509761735977</v>
      </c>
      <c r="AO9" s="56">
        <f>'[9]Output to Financial Forecast'!BI9</f>
        <v>13.48303358709869</v>
      </c>
      <c r="AP9" s="56">
        <f>'[9]Output to Financial Forecast'!BJ9</f>
        <v>13.404454321002209</v>
      </c>
      <c r="AQ9" s="56">
        <f>'[9]Output to Financial Forecast'!BK9</f>
        <v>13.504126988185236</v>
      </c>
      <c r="AR9" s="56">
        <f>'[9]Output to Financial Forecast'!BL9</f>
        <v>13.496547700908078</v>
      </c>
      <c r="AS9" s="56">
        <f>'[9]Output to Financial Forecast'!BM9</f>
        <v>14.223218660959951</v>
      </c>
      <c r="AT9" s="56">
        <f>'[9]Output to Financial Forecast'!BN9</f>
        <v>14.118082139635792</v>
      </c>
      <c r="AU9" s="56">
        <f>'[9]Output to Financial Forecast'!BO9</f>
        <v>13.952504486708429</v>
      </c>
      <c r="AV9" s="56">
        <f>'[9]Output to Financial Forecast'!BP9</f>
        <v>13.937307995632596</v>
      </c>
      <c r="AW9" s="56">
        <f>'[9]Output to Financial Forecast'!BQ9</f>
        <v>13.879186362585632</v>
      </c>
      <c r="AX9" s="56">
        <f>'[9]Output to Financial Forecast'!BR9</f>
        <v>15</v>
      </c>
      <c r="AY9" s="56">
        <f>'[9]Output to Financial Forecast'!BS9</f>
        <v>13.844565991376523</v>
      </c>
      <c r="AZ9" s="56">
        <f>'[9]Output to Financial Forecast'!BT9</f>
        <v>13.894113172395762</v>
      </c>
      <c r="BA9" s="56">
        <f>'[9]Output to Financial Forecast'!BU9</f>
        <v>13.778469703368017</v>
      </c>
      <c r="BB9" s="56">
        <f>'[9]Output to Financial Forecast'!BV9</f>
        <v>13.811420369517281</v>
      </c>
      <c r="BC9" s="56">
        <f>'[9]Output to Financial Forecast'!BW9</f>
        <v>15</v>
      </c>
      <c r="BD9" s="56">
        <f>'[9]Output to Financial Forecast'!BX9</f>
        <v>15</v>
      </c>
      <c r="BE9" s="56">
        <f>'[9]Output to Financial Forecast'!BY9</f>
        <v>14.195958385103467</v>
      </c>
      <c r="BF9" s="56">
        <f>'[9]Output to Financial Forecast'!BZ9</f>
        <v>14.195958385103467</v>
      </c>
      <c r="BG9" s="56">
        <f>'[9]Output to Financial Forecast'!CA9</f>
        <v>14.195958385103467</v>
      </c>
      <c r="BH9" s="56">
        <f>'[9]Output to Financial Forecast'!CB9</f>
        <v>14.195958385103467</v>
      </c>
      <c r="BI9" s="56">
        <f>'[9]Output to Financial Forecast'!CC9</f>
        <v>14.195958385103467</v>
      </c>
      <c r="BJ9" s="56">
        <f>'[9]Output to Financial Forecast'!CD9</f>
        <v>14.195958385103467</v>
      </c>
      <c r="BK9" s="56">
        <f>'[9]Output to Financial Forecast'!CE9</f>
        <v>14.195958385103467</v>
      </c>
      <c r="BL9" s="56">
        <f>'[9]Output to Financial Forecast'!CF9</f>
        <v>14.195958385103467</v>
      </c>
      <c r="BM9" s="56">
        <f>'[9]Output to Financial Forecast'!CG9</f>
        <v>14.195958385103467</v>
      </c>
      <c r="BN9" s="56">
        <f>'[9]Output to Financial Forecast'!CH9</f>
        <v>14.195958385103467</v>
      </c>
      <c r="BO9" s="56">
        <f>'[9]Output to Financial Forecast'!CI9</f>
        <v>14.195958385103467</v>
      </c>
      <c r="BP9" s="56">
        <f>'[9]Output to Financial Forecast'!CJ9</f>
        <v>14.195958385103467</v>
      </c>
      <c r="BQ9" s="56">
        <f>'[9]Output to Financial Forecast'!CK9</f>
        <v>0</v>
      </c>
      <c r="BR9" s="56">
        <f>'[9]Output to Financial Forecast'!CL9</f>
        <v>0</v>
      </c>
    </row>
    <row r="10" spans="1:70">
      <c r="A10">
        <f>'[9]Output to Financial Forecast'!A10</f>
        <v>0</v>
      </c>
      <c r="B10">
        <f>'[9]Output to Financial Forecast'!B10</f>
        <v>0</v>
      </c>
      <c r="C10">
        <f>'[9]Output to Financial Forecast'!C10</f>
        <v>0</v>
      </c>
      <c r="D10">
        <f>'[9]Output to Financial Forecast'!D10</f>
        <v>0</v>
      </c>
      <c r="E10">
        <f>'[9]Output to Financial Forecast'!Y10</f>
        <v>0</v>
      </c>
      <c r="F10">
        <f>'[9]Output to Financial Forecast'!Z10</f>
        <v>0</v>
      </c>
      <c r="G10">
        <f>'[9]Output to Financial Forecast'!AA10</f>
        <v>0</v>
      </c>
      <c r="H10">
        <f>'[9]Output to Financial Forecast'!AB10</f>
        <v>0</v>
      </c>
      <c r="I10">
        <f>'[9]Output to Financial Forecast'!AC10</f>
        <v>0</v>
      </c>
      <c r="J10">
        <f>'[9]Output to Financial Forecast'!AD10</f>
        <v>0</v>
      </c>
      <c r="K10">
        <f>'[9]Output to Financial Forecast'!AE10</f>
        <v>0</v>
      </c>
      <c r="L10">
        <f>'[9]Output to Financial Forecast'!AF10</f>
        <v>0</v>
      </c>
      <c r="M10">
        <f>'[9]Output to Financial Forecast'!AG10</f>
        <v>0</v>
      </c>
      <c r="N10">
        <f>'[9]Output to Financial Forecast'!AH10</f>
        <v>0</v>
      </c>
      <c r="O10">
        <f>'[9]Output to Financial Forecast'!AI10</f>
        <v>0</v>
      </c>
      <c r="P10">
        <f>'[9]Output to Financial Forecast'!AJ10</f>
        <v>0</v>
      </c>
      <c r="Q10">
        <f>'[9]Output to Financial Forecast'!AK10</f>
        <v>0</v>
      </c>
      <c r="R10">
        <f>'[9]Output to Financial Forecast'!AL10</f>
        <v>0</v>
      </c>
      <c r="S10">
        <f>'[9]Output to Financial Forecast'!AM10</f>
        <v>0</v>
      </c>
      <c r="T10">
        <f>'[9]Output to Financial Forecast'!AN10</f>
        <v>0</v>
      </c>
      <c r="U10">
        <f>'[9]Output to Financial Forecast'!AO10</f>
        <v>0</v>
      </c>
      <c r="V10">
        <f>'[9]Output to Financial Forecast'!AP10</f>
        <v>0</v>
      </c>
      <c r="W10">
        <f>'[9]Output to Financial Forecast'!AQ10</f>
        <v>0</v>
      </c>
      <c r="X10">
        <f>'[9]Output to Financial Forecast'!AR10</f>
        <v>0</v>
      </c>
      <c r="Y10">
        <f>'[9]Output to Financial Forecast'!AS10</f>
        <v>0</v>
      </c>
      <c r="Z10">
        <f>'[9]Output to Financial Forecast'!AT10</f>
        <v>0</v>
      </c>
      <c r="AA10">
        <f>'[9]Output to Financial Forecast'!AU10</f>
        <v>0</v>
      </c>
      <c r="AB10">
        <f>'[9]Output to Financial Forecast'!AV10</f>
        <v>0</v>
      </c>
      <c r="AC10">
        <f>'[9]Output to Financial Forecast'!AW10</f>
        <v>0</v>
      </c>
      <c r="AD10">
        <f>'[9]Output to Financial Forecast'!AX10</f>
        <v>0</v>
      </c>
      <c r="AE10">
        <f>'[9]Output to Financial Forecast'!AY10</f>
        <v>0</v>
      </c>
      <c r="AF10">
        <f>'[9]Output to Financial Forecast'!AZ10</f>
        <v>0</v>
      </c>
      <c r="AG10">
        <f>'[9]Output to Financial Forecast'!BA10</f>
        <v>0</v>
      </c>
      <c r="AH10">
        <f>'[9]Output to Financial Forecast'!BB10</f>
        <v>0</v>
      </c>
      <c r="AI10">
        <f>'[9]Output to Financial Forecast'!BC10</f>
        <v>0</v>
      </c>
      <c r="AJ10">
        <f>'[9]Output to Financial Forecast'!BD10</f>
        <v>0</v>
      </c>
      <c r="AK10">
        <f>'[9]Output to Financial Forecast'!BE10</f>
        <v>0</v>
      </c>
      <c r="AL10">
        <f>'[9]Output to Financial Forecast'!BF10</f>
        <v>0</v>
      </c>
      <c r="AM10">
        <f>'[9]Output to Financial Forecast'!BG10</f>
        <v>0</v>
      </c>
      <c r="AN10">
        <f>'[9]Output to Financial Forecast'!BH10</f>
        <v>0</v>
      </c>
      <c r="AO10">
        <f>'[9]Output to Financial Forecast'!BI10</f>
        <v>0</v>
      </c>
      <c r="AP10">
        <f>'[9]Output to Financial Forecast'!BJ10</f>
        <v>0</v>
      </c>
      <c r="AQ10">
        <f>'[9]Output to Financial Forecast'!BK10</f>
        <v>0</v>
      </c>
      <c r="AR10">
        <f>'[9]Output to Financial Forecast'!BL10</f>
        <v>0</v>
      </c>
      <c r="AS10">
        <f>'[9]Output to Financial Forecast'!BM10</f>
        <v>0</v>
      </c>
      <c r="AT10">
        <f>'[9]Output to Financial Forecast'!BN10</f>
        <v>0</v>
      </c>
      <c r="AU10">
        <f>'[9]Output to Financial Forecast'!BO10</f>
        <v>0</v>
      </c>
      <c r="AV10">
        <f>'[9]Output to Financial Forecast'!BP10</f>
        <v>0</v>
      </c>
      <c r="AW10">
        <f>'[9]Output to Financial Forecast'!BQ10</f>
        <v>0</v>
      </c>
      <c r="AX10">
        <f>'[9]Output to Financial Forecast'!BR10</f>
        <v>0</v>
      </c>
      <c r="AY10">
        <f>'[9]Output to Financial Forecast'!BS10</f>
        <v>0</v>
      </c>
      <c r="AZ10">
        <f>'[9]Output to Financial Forecast'!BT10</f>
        <v>0</v>
      </c>
      <c r="BA10">
        <f>'[9]Output to Financial Forecast'!BU10</f>
        <v>0</v>
      </c>
      <c r="BB10">
        <f>'[9]Output to Financial Forecast'!BV10</f>
        <v>0</v>
      </c>
      <c r="BC10">
        <f>'[9]Output to Financial Forecast'!BW10</f>
        <v>0</v>
      </c>
      <c r="BD10">
        <f>'[9]Output to Financial Forecast'!BX10</f>
        <v>0</v>
      </c>
      <c r="BE10">
        <f>'[9]Output to Financial Forecast'!BY10</f>
        <v>0</v>
      </c>
      <c r="BF10">
        <f>'[9]Output to Financial Forecast'!BZ10</f>
        <v>0</v>
      </c>
      <c r="BG10">
        <f>'[9]Output to Financial Forecast'!CA10</f>
        <v>0</v>
      </c>
      <c r="BH10">
        <f>'[9]Output to Financial Forecast'!CB10</f>
        <v>0</v>
      </c>
      <c r="BI10">
        <f>'[9]Output to Financial Forecast'!CC10</f>
        <v>0</v>
      </c>
      <c r="BJ10">
        <f>'[9]Output to Financial Forecast'!CD10</f>
        <v>0</v>
      </c>
      <c r="BK10">
        <f>'[9]Output to Financial Forecast'!CE10</f>
        <v>0</v>
      </c>
      <c r="BL10">
        <f>'[9]Output to Financial Forecast'!CF10</f>
        <v>0</v>
      </c>
      <c r="BM10">
        <f>'[9]Output to Financial Forecast'!CG10</f>
        <v>0</v>
      </c>
      <c r="BN10">
        <f>'[9]Output to Financial Forecast'!CH10</f>
        <v>0</v>
      </c>
      <c r="BO10">
        <f>'[9]Output to Financial Forecast'!CI10</f>
        <v>0</v>
      </c>
      <c r="BP10">
        <f>'[9]Output to Financial Forecast'!CJ10</f>
        <v>0</v>
      </c>
      <c r="BQ10">
        <f>'[9]Output to Financial Forecast'!CK10</f>
        <v>0</v>
      </c>
      <c r="BR10">
        <f>'[9]Output to Financial Forecast'!CL10</f>
        <v>0</v>
      </c>
    </row>
    <row r="11" spans="1:70">
      <c r="A11">
        <f>'[9]Output to Financial Forecast'!A11</f>
        <v>0</v>
      </c>
      <c r="B11">
        <f>'[9]Output to Financial Forecast'!B11</f>
        <v>0</v>
      </c>
      <c r="C11">
        <f>'[9]Output to Financial Forecast'!C11</f>
        <v>0</v>
      </c>
      <c r="D11">
        <f>'[9]Output to Financial Forecast'!D11</f>
        <v>0</v>
      </c>
      <c r="E11">
        <f>'[9]Output to Financial Forecast'!Y11</f>
        <v>0</v>
      </c>
      <c r="F11">
        <f>'[9]Output to Financial Forecast'!Z11</f>
        <v>0</v>
      </c>
      <c r="G11">
        <f>'[9]Output to Financial Forecast'!AA11</f>
        <v>0</v>
      </c>
      <c r="H11">
        <f>'[9]Output to Financial Forecast'!AB11</f>
        <v>0</v>
      </c>
      <c r="I11">
        <f>'[9]Output to Financial Forecast'!AC11</f>
        <v>0</v>
      </c>
      <c r="J11">
        <f>'[9]Output to Financial Forecast'!AD11</f>
        <v>0</v>
      </c>
      <c r="K11">
        <f>'[9]Output to Financial Forecast'!AE11</f>
        <v>0</v>
      </c>
      <c r="L11">
        <f>'[9]Output to Financial Forecast'!AF11</f>
        <v>0</v>
      </c>
      <c r="M11">
        <f>'[9]Output to Financial Forecast'!AG11</f>
        <v>0</v>
      </c>
      <c r="N11">
        <f>'[9]Output to Financial Forecast'!AH11</f>
        <v>0</v>
      </c>
      <c r="O11">
        <f>'[9]Output to Financial Forecast'!AI11</f>
        <v>0</v>
      </c>
      <c r="P11">
        <f>'[9]Output to Financial Forecast'!AJ11</f>
        <v>0</v>
      </c>
      <c r="Q11">
        <f>'[9]Output to Financial Forecast'!AK11</f>
        <v>0</v>
      </c>
      <c r="R11">
        <f>'[9]Output to Financial Forecast'!AL11</f>
        <v>0</v>
      </c>
      <c r="S11">
        <f>'[9]Output to Financial Forecast'!AM11</f>
        <v>0</v>
      </c>
      <c r="T11">
        <f>'[9]Output to Financial Forecast'!AN11</f>
        <v>0</v>
      </c>
      <c r="U11">
        <f>'[9]Output to Financial Forecast'!AO11</f>
        <v>0</v>
      </c>
      <c r="V11">
        <f>'[9]Output to Financial Forecast'!AP11</f>
        <v>0</v>
      </c>
      <c r="W11">
        <f>'[9]Output to Financial Forecast'!AQ11</f>
        <v>0</v>
      </c>
      <c r="X11">
        <f>'[9]Output to Financial Forecast'!AR11</f>
        <v>0</v>
      </c>
      <c r="Y11">
        <f>'[9]Output to Financial Forecast'!AS11</f>
        <v>0</v>
      </c>
      <c r="Z11">
        <f>'[9]Output to Financial Forecast'!AT11</f>
        <v>0</v>
      </c>
      <c r="AA11">
        <f>'[9]Output to Financial Forecast'!AU11</f>
        <v>0</v>
      </c>
      <c r="AB11">
        <f>'[9]Output to Financial Forecast'!AV11</f>
        <v>0</v>
      </c>
      <c r="AC11">
        <f>'[9]Output to Financial Forecast'!AW11</f>
        <v>0</v>
      </c>
      <c r="AD11">
        <f>'[9]Output to Financial Forecast'!AX11</f>
        <v>0</v>
      </c>
      <c r="AE11">
        <f>'[9]Output to Financial Forecast'!AY11</f>
        <v>0</v>
      </c>
      <c r="AF11">
        <f>'[9]Output to Financial Forecast'!AZ11</f>
        <v>0</v>
      </c>
      <c r="AG11">
        <f>'[9]Output to Financial Forecast'!BA11</f>
        <v>0</v>
      </c>
      <c r="AH11">
        <f>'[9]Output to Financial Forecast'!BB11</f>
        <v>0</v>
      </c>
      <c r="AI11">
        <f>'[9]Output to Financial Forecast'!BC11</f>
        <v>0</v>
      </c>
      <c r="AJ11">
        <f>'[9]Output to Financial Forecast'!BD11</f>
        <v>0</v>
      </c>
      <c r="AK11">
        <f>'[9]Output to Financial Forecast'!BE11</f>
        <v>0</v>
      </c>
      <c r="AL11">
        <f>'[9]Output to Financial Forecast'!BF11</f>
        <v>0</v>
      </c>
      <c r="AM11">
        <f>'[9]Output to Financial Forecast'!BG11</f>
        <v>0</v>
      </c>
      <c r="AN11">
        <f>'[9]Output to Financial Forecast'!BH11</f>
        <v>0</v>
      </c>
      <c r="AO11">
        <f>'[9]Output to Financial Forecast'!BI11</f>
        <v>0</v>
      </c>
      <c r="AP11">
        <f>'[9]Output to Financial Forecast'!BJ11</f>
        <v>0</v>
      </c>
      <c r="AQ11">
        <f>'[9]Output to Financial Forecast'!BK11</f>
        <v>0</v>
      </c>
      <c r="AR11">
        <f>'[9]Output to Financial Forecast'!BL11</f>
        <v>0</v>
      </c>
      <c r="AS11">
        <f>'[9]Output to Financial Forecast'!BM11</f>
        <v>0</v>
      </c>
      <c r="AT11">
        <f>'[9]Output to Financial Forecast'!BN11</f>
        <v>0</v>
      </c>
      <c r="AU11">
        <f>'[9]Output to Financial Forecast'!BO11</f>
        <v>0</v>
      </c>
      <c r="AV11">
        <f>'[9]Output to Financial Forecast'!BP11</f>
        <v>0</v>
      </c>
      <c r="AW11">
        <f>'[9]Output to Financial Forecast'!BQ11</f>
        <v>0</v>
      </c>
      <c r="AX11">
        <f>'[9]Output to Financial Forecast'!BR11</f>
        <v>0</v>
      </c>
      <c r="AY11">
        <f>'[9]Output to Financial Forecast'!BS11</f>
        <v>0</v>
      </c>
      <c r="AZ11">
        <f>'[9]Output to Financial Forecast'!BT11</f>
        <v>0</v>
      </c>
      <c r="BA11">
        <f>'[9]Output to Financial Forecast'!BU11</f>
        <v>0</v>
      </c>
      <c r="BB11">
        <f>'[9]Output to Financial Forecast'!BV11</f>
        <v>0</v>
      </c>
      <c r="BC11">
        <f>'[9]Output to Financial Forecast'!BW11</f>
        <v>0</v>
      </c>
      <c r="BD11">
        <f>'[9]Output to Financial Forecast'!BX11</f>
        <v>0</v>
      </c>
      <c r="BE11">
        <f>'[9]Output to Financial Forecast'!BY11</f>
        <v>0</v>
      </c>
      <c r="BF11">
        <f>'[9]Output to Financial Forecast'!BZ11</f>
        <v>0</v>
      </c>
      <c r="BG11">
        <f>'[9]Output to Financial Forecast'!CA11</f>
        <v>0</v>
      </c>
      <c r="BH11">
        <f>'[9]Output to Financial Forecast'!CB11</f>
        <v>0</v>
      </c>
      <c r="BI11">
        <f>'[9]Output to Financial Forecast'!CC11</f>
        <v>0</v>
      </c>
      <c r="BJ11">
        <f>'[9]Output to Financial Forecast'!CD11</f>
        <v>0</v>
      </c>
      <c r="BK11">
        <f>'[9]Output to Financial Forecast'!CE11</f>
        <v>0</v>
      </c>
      <c r="BL11">
        <f>'[9]Output to Financial Forecast'!CF11</f>
        <v>0</v>
      </c>
      <c r="BM11">
        <f>'[9]Output to Financial Forecast'!CG11</f>
        <v>0</v>
      </c>
      <c r="BN11">
        <f>'[9]Output to Financial Forecast'!CH11</f>
        <v>0</v>
      </c>
      <c r="BO11">
        <f>'[9]Output to Financial Forecast'!CI11</f>
        <v>0</v>
      </c>
      <c r="BP11">
        <f>'[9]Output to Financial Forecast'!CJ11</f>
        <v>0</v>
      </c>
      <c r="BQ11">
        <f>'[9]Output to Financial Forecast'!CK11</f>
        <v>0</v>
      </c>
      <c r="BR11">
        <f>'[9]Output to Financial Forecast'!CL11</f>
        <v>0</v>
      </c>
    </row>
    <row r="12" spans="1:70">
      <c r="A12">
        <f>'[9]Output to Financial Forecast'!A12</f>
        <v>0</v>
      </c>
      <c r="B12">
        <f>'[9]Output to Financial Forecast'!B12</f>
        <v>0</v>
      </c>
      <c r="C12">
        <f>'[9]Output to Financial Forecast'!C12</f>
        <v>0</v>
      </c>
      <c r="D12">
        <f>'[9]Output to Financial Forecast'!D12</f>
        <v>0</v>
      </c>
      <c r="E12">
        <f>'[9]Output to Financial Forecast'!Y12</f>
        <v>0</v>
      </c>
      <c r="F12">
        <f>'[9]Output to Financial Forecast'!Z12</f>
        <v>0</v>
      </c>
      <c r="G12">
        <f>'[9]Output to Financial Forecast'!AA12</f>
        <v>0</v>
      </c>
      <c r="H12">
        <f>'[9]Output to Financial Forecast'!AB12</f>
        <v>0</v>
      </c>
      <c r="I12">
        <f>'[9]Output to Financial Forecast'!AC12</f>
        <v>0</v>
      </c>
      <c r="J12">
        <f>'[9]Output to Financial Forecast'!AD12</f>
        <v>0</v>
      </c>
      <c r="K12">
        <f>'[9]Output to Financial Forecast'!AE12</f>
        <v>0</v>
      </c>
      <c r="L12">
        <f>'[9]Output to Financial Forecast'!AF12</f>
        <v>0</v>
      </c>
      <c r="M12">
        <f>'[9]Output to Financial Forecast'!AG12</f>
        <v>0</v>
      </c>
      <c r="N12">
        <f>'[9]Output to Financial Forecast'!AH12</f>
        <v>0</v>
      </c>
      <c r="O12">
        <f>'[9]Output to Financial Forecast'!AI12</f>
        <v>0</v>
      </c>
      <c r="P12">
        <f>'[9]Output to Financial Forecast'!AJ12</f>
        <v>0</v>
      </c>
      <c r="Q12">
        <f>'[9]Output to Financial Forecast'!AK12</f>
        <v>0</v>
      </c>
      <c r="R12">
        <f>'[9]Output to Financial Forecast'!AL12</f>
        <v>0</v>
      </c>
      <c r="S12">
        <f>'[9]Output to Financial Forecast'!AM12</f>
        <v>0</v>
      </c>
      <c r="T12">
        <f>'[9]Output to Financial Forecast'!AN12</f>
        <v>0</v>
      </c>
      <c r="U12">
        <f>'[9]Output to Financial Forecast'!AO12</f>
        <v>0</v>
      </c>
      <c r="V12">
        <f>'[9]Output to Financial Forecast'!AP12</f>
        <v>0</v>
      </c>
      <c r="W12">
        <f>'[9]Output to Financial Forecast'!AQ12</f>
        <v>0</v>
      </c>
      <c r="X12">
        <f>'[9]Output to Financial Forecast'!AR12</f>
        <v>0</v>
      </c>
      <c r="Y12">
        <f>'[9]Output to Financial Forecast'!AS12</f>
        <v>0</v>
      </c>
      <c r="Z12">
        <f>'[9]Output to Financial Forecast'!AT12</f>
        <v>0</v>
      </c>
      <c r="AA12">
        <f>'[9]Output to Financial Forecast'!AU12</f>
        <v>0</v>
      </c>
      <c r="AB12">
        <f>'[9]Output to Financial Forecast'!AV12</f>
        <v>0</v>
      </c>
      <c r="AC12">
        <f>'[9]Output to Financial Forecast'!AW12</f>
        <v>0</v>
      </c>
      <c r="AD12">
        <f>'[9]Output to Financial Forecast'!AX12</f>
        <v>0</v>
      </c>
      <c r="AE12">
        <f>'[9]Output to Financial Forecast'!AY12</f>
        <v>0</v>
      </c>
      <c r="AF12">
        <f>'[9]Output to Financial Forecast'!AZ12</f>
        <v>0</v>
      </c>
      <c r="AG12">
        <f>'[9]Output to Financial Forecast'!BA12</f>
        <v>0</v>
      </c>
      <c r="AH12">
        <f>'[9]Output to Financial Forecast'!BB12</f>
        <v>0</v>
      </c>
      <c r="AI12">
        <f>'[9]Output to Financial Forecast'!BC12</f>
        <v>0</v>
      </c>
      <c r="AJ12">
        <f>'[9]Output to Financial Forecast'!BD12</f>
        <v>0</v>
      </c>
      <c r="AK12">
        <f>'[9]Output to Financial Forecast'!BE12</f>
        <v>0</v>
      </c>
      <c r="AL12">
        <f>'[9]Output to Financial Forecast'!BF12</f>
        <v>0</v>
      </c>
      <c r="AM12">
        <f>'[9]Output to Financial Forecast'!BG12</f>
        <v>0</v>
      </c>
      <c r="AN12">
        <f>'[9]Output to Financial Forecast'!BH12</f>
        <v>0</v>
      </c>
      <c r="AO12">
        <f>'[9]Output to Financial Forecast'!BI12</f>
        <v>0</v>
      </c>
      <c r="AP12">
        <f>'[9]Output to Financial Forecast'!BJ12</f>
        <v>0</v>
      </c>
      <c r="AQ12">
        <f>'[9]Output to Financial Forecast'!BK12</f>
        <v>0</v>
      </c>
      <c r="AR12">
        <f>'[9]Output to Financial Forecast'!BL12</f>
        <v>0</v>
      </c>
      <c r="AS12">
        <f>'[9]Output to Financial Forecast'!BM12</f>
        <v>0</v>
      </c>
      <c r="AT12">
        <f>'[9]Output to Financial Forecast'!BN12</f>
        <v>0</v>
      </c>
      <c r="AU12">
        <f>'[9]Output to Financial Forecast'!BO12</f>
        <v>0</v>
      </c>
      <c r="AV12">
        <f>'[9]Output to Financial Forecast'!BP12</f>
        <v>0</v>
      </c>
      <c r="AW12">
        <f>'[9]Output to Financial Forecast'!BQ12</f>
        <v>0</v>
      </c>
      <c r="AX12">
        <f>'[9]Output to Financial Forecast'!BR12</f>
        <v>0</v>
      </c>
      <c r="AY12">
        <f>'[9]Output to Financial Forecast'!BS12</f>
        <v>0</v>
      </c>
      <c r="AZ12">
        <f>'[9]Output to Financial Forecast'!BT12</f>
        <v>0</v>
      </c>
      <c r="BA12">
        <f>'[9]Output to Financial Forecast'!BU12</f>
        <v>0</v>
      </c>
      <c r="BB12">
        <f>'[9]Output to Financial Forecast'!BV12</f>
        <v>0</v>
      </c>
      <c r="BC12">
        <f>'[9]Output to Financial Forecast'!BW12</f>
        <v>0</v>
      </c>
      <c r="BD12">
        <f>'[9]Output to Financial Forecast'!BX12</f>
        <v>0</v>
      </c>
      <c r="BE12">
        <f>'[9]Output to Financial Forecast'!BY12</f>
        <v>0</v>
      </c>
      <c r="BF12">
        <f>'[9]Output to Financial Forecast'!BZ12</f>
        <v>0</v>
      </c>
      <c r="BG12">
        <f>'[9]Output to Financial Forecast'!CA12</f>
        <v>0</v>
      </c>
      <c r="BH12">
        <f>'[9]Output to Financial Forecast'!CB12</f>
        <v>0</v>
      </c>
      <c r="BI12">
        <f>'[9]Output to Financial Forecast'!CC12</f>
        <v>0</v>
      </c>
      <c r="BJ12">
        <f>'[9]Output to Financial Forecast'!CD12</f>
        <v>0</v>
      </c>
      <c r="BK12">
        <f>'[9]Output to Financial Forecast'!CE12</f>
        <v>0</v>
      </c>
      <c r="BL12">
        <f>'[9]Output to Financial Forecast'!CF12</f>
        <v>0</v>
      </c>
      <c r="BM12">
        <f>'[9]Output to Financial Forecast'!CG12</f>
        <v>0</v>
      </c>
      <c r="BN12">
        <f>'[9]Output to Financial Forecast'!CH12</f>
        <v>0</v>
      </c>
      <c r="BO12">
        <f>'[9]Output to Financial Forecast'!CI12</f>
        <v>0</v>
      </c>
      <c r="BP12">
        <f>'[9]Output to Financial Forecast'!CJ12</f>
        <v>0</v>
      </c>
      <c r="BQ12">
        <f>'[9]Output to Financial Forecast'!CK12</f>
        <v>0</v>
      </c>
      <c r="BR12">
        <f>'[9]Output to Financial Forecast'!CL12</f>
        <v>0</v>
      </c>
    </row>
    <row r="13" spans="1:70">
      <c r="A13">
        <f>'[9]Output to Financial Forecast'!A13</f>
        <v>0</v>
      </c>
      <c r="B13">
        <f>'[9]Output to Financial Forecast'!B13</f>
        <v>0</v>
      </c>
      <c r="C13">
        <f>'[9]Output to Financial Forecast'!C13</f>
        <v>0</v>
      </c>
      <c r="D13">
        <f>'[9]Output to Financial Forecast'!D13</f>
        <v>0</v>
      </c>
      <c r="E13">
        <f>'[9]Output to Financial Forecast'!Y13</f>
        <v>0</v>
      </c>
      <c r="F13">
        <f>'[9]Output to Financial Forecast'!Z13</f>
        <v>0</v>
      </c>
      <c r="G13">
        <f>'[9]Output to Financial Forecast'!AA13</f>
        <v>0</v>
      </c>
      <c r="H13">
        <f>'[9]Output to Financial Forecast'!AB13</f>
        <v>0</v>
      </c>
      <c r="I13">
        <f>'[9]Output to Financial Forecast'!AC13</f>
        <v>0</v>
      </c>
      <c r="J13">
        <f>'[9]Output to Financial Forecast'!AD13</f>
        <v>0</v>
      </c>
      <c r="K13">
        <f>'[9]Output to Financial Forecast'!AE13</f>
        <v>0</v>
      </c>
      <c r="L13">
        <f>'[9]Output to Financial Forecast'!AF13</f>
        <v>0</v>
      </c>
      <c r="M13">
        <f>'[9]Output to Financial Forecast'!AG13</f>
        <v>0</v>
      </c>
      <c r="N13">
        <f>'[9]Output to Financial Forecast'!AH13</f>
        <v>0</v>
      </c>
      <c r="O13">
        <f>'[9]Output to Financial Forecast'!AI13</f>
        <v>0</v>
      </c>
      <c r="P13">
        <f>'[9]Output to Financial Forecast'!AJ13</f>
        <v>0</v>
      </c>
      <c r="Q13">
        <f>'[9]Output to Financial Forecast'!AK13</f>
        <v>0</v>
      </c>
      <c r="R13">
        <f>'[9]Output to Financial Forecast'!AL13</f>
        <v>0</v>
      </c>
      <c r="S13">
        <f>'[9]Output to Financial Forecast'!AM13</f>
        <v>0</v>
      </c>
      <c r="T13">
        <f>'[9]Output to Financial Forecast'!AN13</f>
        <v>0</v>
      </c>
      <c r="U13">
        <f>'[9]Output to Financial Forecast'!AO13</f>
        <v>0</v>
      </c>
      <c r="V13">
        <f>'[9]Output to Financial Forecast'!AP13</f>
        <v>0</v>
      </c>
      <c r="W13">
        <f>'[9]Output to Financial Forecast'!AQ13</f>
        <v>0</v>
      </c>
      <c r="X13">
        <f>'[9]Output to Financial Forecast'!AR13</f>
        <v>0</v>
      </c>
      <c r="Y13">
        <f>'[9]Output to Financial Forecast'!AS13</f>
        <v>0</v>
      </c>
      <c r="Z13">
        <f>'[9]Output to Financial Forecast'!AT13</f>
        <v>0</v>
      </c>
      <c r="AA13">
        <f>'[9]Output to Financial Forecast'!AU13</f>
        <v>0</v>
      </c>
      <c r="AB13">
        <f>'[9]Output to Financial Forecast'!AV13</f>
        <v>0</v>
      </c>
      <c r="AC13">
        <f>'[9]Output to Financial Forecast'!AW13</f>
        <v>0</v>
      </c>
      <c r="AD13">
        <f>'[9]Output to Financial Forecast'!AX13</f>
        <v>0</v>
      </c>
      <c r="AE13">
        <f>'[9]Output to Financial Forecast'!AY13</f>
        <v>0</v>
      </c>
      <c r="AF13">
        <f>'[9]Output to Financial Forecast'!AZ13</f>
        <v>0</v>
      </c>
      <c r="AG13">
        <f>'[9]Output to Financial Forecast'!BA13</f>
        <v>0</v>
      </c>
      <c r="AH13">
        <f>'[9]Output to Financial Forecast'!BB13</f>
        <v>0</v>
      </c>
      <c r="AI13">
        <f>'[9]Output to Financial Forecast'!BC13</f>
        <v>0</v>
      </c>
      <c r="AJ13">
        <f>'[9]Output to Financial Forecast'!BD13</f>
        <v>0</v>
      </c>
      <c r="AK13">
        <f>'[9]Output to Financial Forecast'!BE13</f>
        <v>0</v>
      </c>
      <c r="AL13">
        <f>'[9]Output to Financial Forecast'!BF13</f>
        <v>0</v>
      </c>
      <c r="AM13">
        <f>'[9]Output to Financial Forecast'!BG13</f>
        <v>0</v>
      </c>
      <c r="AN13">
        <f>'[9]Output to Financial Forecast'!BH13</f>
        <v>0</v>
      </c>
      <c r="AO13">
        <f>'[9]Output to Financial Forecast'!BI13</f>
        <v>0</v>
      </c>
      <c r="AP13">
        <f>'[9]Output to Financial Forecast'!BJ13</f>
        <v>0</v>
      </c>
      <c r="AQ13">
        <f>'[9]Output to Financial Forecast'!BK13</f>
        <v>0</v>
      </c>
      <c r="AR13">
        <f>'[9]Output to Financial Forecast'!BL13</f>
        <v>0</v>
      </c>
      <c r="AS13">
        <f>'[9]Output to Financial Forecast'!BM13</f>
        <v>0</v>
      </c>
      <c r="AT13">
        <f>'[9]Output to Financial Forecast'!BN13</f>
        <v>0</v>
      </c>
      <c r="AU13">
        <f>'[9]Output to Financial Forecast'!BO13</f>
        <v>0</v>
      </c>
      <c r="AV13">
        <f>'[9]Output to Financial Forecast'!BP13</f>
        <v>0</v>
      </c>
      <c r="AW13">
        <f>'[9]Output to Financial Forecast'!BQ13</f>
        <v>0</v>
      </c>
      <c r="AX13">
        <f>'[9]Output to Financial Forecast'!BR13</f>
        <v>0</v>
      </c>
      <c r="AY13">
        <f>'[9]Output to Financial Forecast'!BS13</f>
        <v>0</v>
      </c>
      <c r="AZ13">
        <f>'[9]Output to Financial Forecast'!BT13</f>
        <v>0</v>
      </c>
      <c r="BA13">
        <f>'[9]Output to Financial Forecast'!BU13</f>
        <v>0</v>
      </c>
      <c r="BB13">
        <f>'[9]Output to Financial Forecast'!BV13</f>
        <v>0</v>
      </c>
      <c r="BC13">
        <f>'[9]Output to Financial Forecast'!BW13</f>
        <v>0</v>
      </c>
      <c r="BD13">
        <f>'[9]Output to Financial Forecast'!BX13</f>
        <v>0</v>
      </c>
      <c r="BE13">
        <f>'[9]Output to Financial Forecast'!BY13</f>
        <v>0</v>
      </c>
      <c r="BF13">
        <f>'[9]Output to Financial Forecast'!BZ13</f>
        <v>0</v>
      </c>
      <c r="BG13">
        <f>'[9]Output to Financial Forecast'!CA13</f>
        <v>0</v>
      </c>
      <c r="BH13">
        <f>'[9]Output to Financial Forecast'!CB13</f>
        <v>0</v>
      </c>
      <c r="BI13">
        <f>'[9]Output to Financial Forecast'!CC13</f>
        <v>0</v>
      </c>
      <c r="BJ13">
        <f>'[9]Output to Financial Forecast'!CD13</f>
        <v>0</v>
      </c>
      <c r="BK13">
        <f>'[9]Output to Financial Forecast'!CE13</f>
        <v>0</v>
      </c>
      <c r="BL13">
        <f>'[9]Output to Financial Forecast'!CF13</f>
        <v>0</v>
      </c>
      <c r="BM13">
        <f>'[9]Output to Financial Forecast'!CG13</f>
        <v>0</v>
      </c>
      <c r="BN13">
        <f>'[9]Output to Financial Forecast'!CH13</f>
        <v>0</v>
      </c>
      <c r="BO13">
        <f>'[9]Output to Financial Forecast'!CI13</f>
        <v>0</v>
      </c>
      <c r="BP13">
        <f>'[9]Output to Financial Forecast'!CJ13</f>
        <v>0</v>
      </c>
      <c r="BQ13">
        <f>'[9]Output to Financial Forecast'!CK13</f>
        <v>0</v>
      </c>
      <c r="BR13">
        <f>'[9]Output to Financial Forecast'!CL13</f>
        <v>0</v>
      </c>
    </row>
    <row r="14" spans="1:70">
      <c r="A14">
        <f>'[9]Output to Financial Forecast'!A14</f>
        <v>0</v>
      </c>
      <c r="B14">
        <f>'[9]Output to Financial Forecast'!B14</f>
        <v>0</v>
      </c>
      <c r="C14">
        <f>'[9]Output to Financial Forecast'!C14</f>
        <v>0</v>
      </c>
      <c r="D14">
        <f>'[9]Output to Financial Forecast'!D14</f>
        <v>0</v>
      </c>
      <c r="E14">
        <f>'[9]Output to Financial Forecast'!Y14</f>
        <v>0</v>
      </c>
      <c r="F14">
        <f>'[9]Output to Financial Forecast'!Z14</f>
        <v>0</v>
      </c>
      <c r="G14">
        <f>'[9]Output to Financial Forecast'!AA14</f>
        <v>0</v>
      </c>
      <c r="H14">
        <f>'[9]Output to Financial Forecast'!AB14</f>
        <v>0</v>
      </c>
      <c r="I14">
        <f>'[9]Output to Financial Forecast'!AC14</f>
        <v>0</v>
      </c>
      <c r="J14">
        <f>'[9]Output to Financial Forecast'!AD14</f>
        <v>0</v>
      </c>
      <c r="K14">
        <f>'[9]Output to Financial Forecast'!AE14</f>
        <v>0</v>
      </c>
      <c r="L14">
        <f>'[9]Output to Financial Forecast'!AF14</f>
        <v>0</v>
      </c>
      <c r="M14">
        <f>'[9]Output to Financial Forecast'!AG14</f>
        <v>0</v>
      </c>
      <c r="N14">
        <f>'[9]Output to Financial Forecast'!AH14</f>
        <v>0</v>
      </c>
      <c r="O14">
        <f>'[9]Output to Financial Forecast'!AI14</f>
        <v>0</v>
      </c>
      <c r="P14">
        <f>'[9]Output to Financial Forecast'!AJ14</f>
        <v>0</v>
      </c>
      <c r="Q14">
        <f>'[9]Output to Financial Forecast'!AK14</f>
        <v>0</v>
      </c>
      <c r="R14">
        <f>'[9]Output to Financial Forecast'!AL14</f>
        <v>0</v>
      </c>
      <c r="S14">
        <f>'[9]Output to Financial Forecast'!AM14</f>
        <v>0</v>
      </c>
      <c r="T14">
        <f>'[9]Output to Financial Forecast'!AN14</f>
        <v>0</v>
      </c>
      <c r="U14">
        <f>'[9]Output to Financial Forecast'!AO14</f>
        <v>0</v>
      </c>
      <c r="V14">
        <f>'[9]Output to Financial Forecast'!AP14</f>
        <v>0</v>
      </c>
      <c r="W14">
        <f>'[9]Output to Financial Forecast'!AQ14</f>
        <v>0</v>
      </c>
      <c r="X14">
        <f>'[9]Output to Financial Forecast'!AR14</f>
        <v>0</v>
      </c>
      <c r="Y14">
        <f>'[9]Output to Financial Forecast'!AS14</f>
        <v>0</v>
      </c>
      <c r="Z14">
        <f>'[9]Output to Financial Forecast'!AT14</f>
        <v>0</v>
      </c>
      <c r="AA14">
        <f>'[9]Output to Financial Forecast'!AU14</f>
        <v>0</v>
      </c>
      <c r="AB14">
        <f>'[9]Output to Financial Forecast'!AV14</f>
        <v>0</v>
      </c>
      <c r="AC14">
        <f>'[9]Output to Financial Forecast'!AW14</f>
        <v>0</v>
      </c>
      <c r="AD14">
        <f>'[9]Output to Financial Forecast'!AX14</f>
        <v>0</v>
      </c>
      <c r="AE14">
        <f>'[9]Output to Financial Forecast'!AY14</f>
        <v>0</v>
      </c>
      <c r="AF14">
        <f>'[9]Output to Financial Forecast'!AZ14</f>
        <v>0</v>
      </c>
      <c r="AG14">
        <f>'[9]Output to Financial Forecast'!BA14</f>
        <v>0</v>
      </c>
      <c r="AH14">
        <f>'[9]Output to Financial Forecast'!BB14</f>
        <v>0</v>
      </c>
      <c r="AI14">
        <f>'[9]Output to Financial Forecast'!BC14</f>
        <v>0</v>
      </c>
      <c r="AJ14">
        <f>'[9]Output to Financial Forecast'!BD14</f>
        <v>0</v>
      </c>
      <c r="AK14">
        <f>'[9]Output to Financial Forecast'!BE14</f>
        <v>0</v>
      </c>
      <c r="AL14">
        <f>'[9]Output to Financial Forecast'!BF14</f>
        <v>0</v>
      </c>
      <c r="AM14">
        <f>'[9]Output to Financial Forecast'!BG14</f>
        <v>0</v>
      </c>
      <c r="AN14">
        <f>'[9]Output to Financial Forecast'!BH14</f>
        <v>0</v>
      </c>
      <c r="AO14">
        <f>'[9]Output to Financial Forecast'!BI14</f>
        <v>0</v>
      </c>
      <c r="AP14">
        <f>'[9]Output to Financial Forecast'!BJ14</f>
        <v>0</v>
      </c>
      <c r="AQ14">
        <f>'[9]Output to Financial Forecast'!BK14</f>
        <v>0</v>
      </c>
      <c r="AR14">
        <f>'[9]Output to Financial Forecast'!BL14</f>
        <v>0</v>
      </c>
      <c r="AS14">
        <f>'[9]Output to Financial Forecast'!BM14</f>
        <v>0</v>
      </c>
      <c r="AT14">
        <f>'[9]Output to Financial Forecast'!BN14</f>
        <v>0</v>
      </c>
      <c r="AU14">
        <f>'[9]Output to Financial Forecast'!BO14</f>
        <v>0</v>
      </c>
      <c r="AV14">
        <f>'[9]Output to Financial Forecast'!BP14</f>
        <v>0</v>
      </c>
      <c r="AW14">
        <f>'[9]Output to Financial Forecast'!BQ14</f>
        <v>0</v>
      </c>
      <c r="AX14">
        <f>'[9]Output to Financial Forecast'!BR14</f>
        <v>0</v>
      </c>
      <c r="AY14">
        <f>'[9]Output to Financial Forecast'!BS14</f>
        <v>0</v>
      </c>
      <c r="AZ14">
        <f>'[9]Output to Financial Forecast'!BT14</f>
        <v>0</v>
      </c>
      <c r="BA14">
        <f>'[9]Output to Financial Forecast'!BU14</f>
        <v>0</v>
      </c>
      <c r="BB14">
        <f>'[9]Output to Financial Forecast'!BV14</f>
        <v>0</v>
      </c>
      <c r="BC14">
        <f>'[9]Output to Financial Forecast'!BW14</f>
        <v>0</v>
      </c>
      <c r="BD14">
        <f>'[9]Output to Financial Forecast'!BX14</f>
        <v>0</v>
      </c>
      <c r="BE14">
        <f>'[9]Output to Financial Forecast'!BY14</f>
        <v>0</v>
      </c>
      <c r="BF14">
        <f>'[9]Output to Financial Forecast'!BZ14</f>
        <v>0</v>
      </c>
      <c r="BG14">
        <f>'[9]Output to Financial Forecast'!CA14</f>
        <v>0</v>
      </c>
      <c r="BH14">
        <f>'[9]Output to Financial Forecast'!CB14</f>
        <v>0</v>
      </c>
      <c r="BI14">
        <f>'[9]Output to Financial Forecast'!CC14</f>
        <v>0</v>
      </c>
      <c r="BJ14">
        <f>'[9]Output to Financial Forecast'!CD14</f>
        <v>0</v>
      </c>
      <c r="BK14">
        <f>'[9]Output to Financial Forecast'!CE14</f>
        <v>0</v>
      </c>
      <c r="BL14">
        <f>'[9]Output to Financial Forecast'!CF14</f>
        <v>0</v>
      </c>
      <c r="BM14">
        <f>'[9]Output to Financial Forecast'!CG14</f>
        <v>0</v>
      </c>
      <c r="BN14">
        <f>'[9]Output to Financial Forecast'!CH14</f>
        <v>0</v>
      </c>
      <c r="BO14">
        <f>'[9]Output to Financial Forecast'!CI14</f>
        <v>0</v>
      </c>
      <c r="BP14">
        <f>'[9]Output to Financial Forecast'!CJ14</f>
        <v>0</v>
      </c>
      <c r="BQ14">
        <f>'[9]Output to Financial Forecast'!CK14</f>
        <v>0</v>
      </c>
      <c r="BR14">
        <f>'[9]Output to Financial Forecast'!CL14</f>
        <v>0</v>
      </c>
    </row>
    <row r="15" spans="1:70">
      <c r="A15">
        <f>'[9]Output to Financial Forecast'!A15</f>
        <v>0</v>
      </c>
      <c r="B15">
        <f>'[9]Output to Financial Forecast'!B15</f>
        <v>0</v>
      </c>
      <c r="C15">
        <f>'[9]Output to Financial Forecast'!C15</f>
        <v>0</v>
      </c>
      <c r="D15">
        <f>'[9]Output to Financial Forecast'!D15</f>
        <v>0</v>
      </c>
      <c r="E15">
        <f>'[9]Output to Financial Forecast'!Y15</f>
        <v>0</v>
      </c>
      <c r="F15">
        <f>'[9]Output to Financial Forecast'!Z15</f>
        <v>0</v>
      </c>
      <c r="G15">
        <f>'[9]Output to Financial Forecast'!AA15</f>
        <v>0</v>
      </c>
      <c r="H15">
        <f>'[9]Output to Financial Forecast'!AB15</f>
        <v>0</v>
      </c>
      <c r="I15">
        <f>'[9]Output to Financial Forecast'!AC15</f>
        <v>0</v>
      </c>
      <c r="J15">
        <f>'[9]Output to Financial Forecast'!AD15</f>
        <v>0</v>
      </c>
      <c r="K15">
        <f>'[9]Output to Financial Forecast'!AE15</f>
        <v>0</v>
      </c>
      <c r="L15">
        <f>'[9]Output to Financial Forecast'!AF15</f>
        <v>0</v>
      </c>
      <c r="M15">
        <f>'[9]Output to Financial Forecast'!AG15</f>
        <v>0</v>
      </c>
      <c r="N15">
        <f>'[9]Output to Financial Forecast'!AH15</f>
        <v>0</v>
      </c>
      <c r="O15">
        <f>'[9]Output to Financial Forecast'!AI15</f>
        <v>0</v>
      </c>
      <c r="P15">
        <f>'[9]Output to Financial Forecast'!AJ15</f>
        <v>0</v>
      </c>
      <c r="Q15">
        <f>'[9]Output to Financial Forecast'!AK15</f>
        <v>0</v>
      </c>
      <c r="R15">
        <f>'[9]Output to Financial Forecast'!AL15</f>
        <v>0</v>
      </c>
      <c r="S15">
        <f>'[9]Output to Financial Forecast'!AM15</f>
        <v>0</v>
      </c>
      <c r="T15">
        <f>'[9]Output to Financial Forecast'!AN15</f>
        <v>0</v>
      </c>
      <c r="U15">
        <f>'[9]Output to Financial Forecast'!AO15</f>
        <v>0</v>
      </c>
      <c r="V15">
        <f>'[9]Output to Financial Forecast'!AP15</f>
        <v>0</v>
      </c>
      <c r="W15">
        <f>'[9]Output to Financial Forecast'!AQ15</f>
        <v>0</v>
      </c>
      <c r="X15">
        <f>'[9]Output to Financial Forecast'!AR15</f>
        <v>0</v>
      </c>
      <c r="Y15">
        <f>'[9]Output to Financial Forecast'!AS15</f>
        <v>0</v>
      </c>
      <c r="Z15">
        <f>'[9]Output to Financial Forecast'!AT15</f>
        <v>0</v>
      </c>
      <c r="AA15">
        <f>'[9]Output to Financial Forecast'!AU15</f>
        <v>0</v>
      </c>
      <c r="AB15">
        <f>'[9]Output to Financial Forecast'!AV15</f>
        <v>0</v>
      </c>
      <c r="AC15">
        <f>'[9]Output to Financial Forecast'!AW15</f>
        <v>0</v>
      </c>
      <c r="AD15">
        <f>'[9]Output to Financial Forecast'!AX15</f>
        <v>0</v>
      </c>
      <c r="AE15">
        <f>'[9]Output to Financial Forecast'!AY15</f>
        <v>0</v>
      </c>
      <c r="AF15">
        <f>'[9]Output to Financial Forecast'!AZ15</f>
        <v>0</v>
      </c>
      <c r="AG15">
        <f>'[9]Output to Financial Forecast'!BA15</f>
        <v>0</v>
      </c>
      <c r="AH15">
        <f>'[9]Output to Financial Forecast'!BB15</f>
        <v>0</v>
      </c>
      <c r="AI15">
        <f>'[9]Output to Financial Forecast'!BC15</f>
        <v>0</v>
      </c>
      <c r="AJ15">
        <f>'[9]Output to Financial Forecast'!BD15</f>
        <v>0</v>
      </c>
      <c r="AK15">
        <f>'[9]Output to Financial Forecast'!BE15</f>
        <v>0</v>
      </c>
      <c r="AL15">
        <f>'[9]Output to Financial Forecast'!BF15</f>
        <v>0</v>
      </c>
      <c r="AM15">
        <f>'[9]Output to Financial Forecast'!BG15</f>
        <v>0</v>
      </c>
      <c r="AN15">
        <f>'[9]Output to Financial Forecast'!BH15</f>
        <v>0</v>
      </c>
      <c r="AO15">
        <f>'[9]Output to Financial Forecast'!BI15</f>
        <v>0</v>
      </c>
      <c r="AP15">
        <f>'[9]Output to Financial Forecast'!BJ15</f>
        <v>0</v>
      </c>
      <c r="AQ15">
        <f>'[9]Output to Financial Forecast'!BK15</f>
        <v>0</v>
      </c>
      <c r="AR15">
        <f>'[9]Output to Financial Forecast'!BL15</f>
        <v>0</v>
      </c>
      <c r="AS15">
        <f>'[9]Output to Financial Forecast'!BM15</f>
        <v>0</v>
      </c>
      <c r="AT15">
        <f>'[9]Output to Financial Forecast'!BN15</f>
        <v>0</v>
      </c>
      <c r="AU15">
        <f>'[9]Output to Financial Forecast'!BO15</f>
        <v>0</v>
      </c>
      <c r="AV15">
        <f>'[9]Output to Financial Forecast'!BP15</f>
        <v>0</v>
      </c>
      <c r="AW15">
        <f>'[9]Output to Financial Forecast'!BQ15</f>
        <v>0</v>
      </c>
      <c r="AX15">
        <f>'[9]Output to Financial Forecast'!BR15</f>
        <v>0</v>
      </c>
      <c r="AY15">
        <f>'[9]Output to Financial Forecast'!BS15</f>
        <v>0</v>
      </c>
      <c r="AZ15">
        <f>'[9]Output to Financial Forecast'!BT15</f>
        <v>0</v>
      </c>
      <c r="BA15">
        <f>'[9]Output to Financial Forecast'!BU15</f>
        <v>0</v>
      </c>
      <c r="BB15">
        <f>'[9]Output to Financial Forecast'!BV15</f>
        <v>0</v>
      </c>
      <c r="BC15">
        <f>'[9]Output to Financial Forecast'!BW15</f>
        <v>0</v>
      </c>
      <c r="BD15">
        <f>'[9]Output to Financial Forecast'!BX15</f>
        <v>0</v>
      </c>
      <c r="BE15">
        <f>'[9]Output to Financial Forecast'!BY15</f>
        <v>0</v>
      </c>
      <c r="BF15">
        <f>'[9]Output to Financial Forecast'!BZ15</f>
        <v>0</v>
      </c>
      <c r="BG15">
        <f>'[9]Output to Financial Forecast'!CA15</f>
        <v>0</v>
      </c>
      <c r="BH15">
        <f>'[9]Output to Financial Forecast'!CB15</f>
        <v>0</v>
      </c>
      <c r="BI15">
        <f>'[9]Output to Financial Forecast'!CC15</f>
        <v>0</v>
      </c>
      <c r="BJ15">
        <f>'[9]Output to Financial Forecast'!CD15</f>
        <v>0</v>
      </c>
      <c r="BK15">
        <f>'[9]Output to Financial Forecast'!CE15</f>
        <v>0</v>
      </c>
      <c r="BL15">
        <f>'[9]Output to Financial Forecast'!CF15</f>
        <v>0</v>
      </c>
      <c r="BM15">
        <f>'[9]Output to Financial Forecast'!CG15</f>
        <v>0</v>
      </c>
      <c r="BN15">
        <f>'[9]Output to Financial Forecast'!CH15</f>
        <v>0</v>
      </c>
      <c r="BO15">
        <f>'[9]Output to Financial Forecast'!CI15</f>
        <v>0</v>
      </c>
      <c r="BP15">
        <f>'[9]Output to Financial Forecast'!CJ15</f>
        <v>0</v>
      </c>
      <c r="BQ15">
        <f>'[9]Output to Financial Forecast'!CK15</f>
        <v>0</v>
      </c>
      <c r="BR15">
        <f>'[9]Output to Financial Forecast'!CL15</f>
        <v>0</v>
      </c>
    </row>
    <row r="16" spans="1:70">
      <c r="A16">
        <f>'[9]Output to Financial Forecast'!A16</f>
        <v>0</v>
      </c>
      <c r="B16">
        <f>'[9]Output to Financial Forecast'!B16</f>
        <v>0</v>
      </c>
      <c r="C16">
        <f>'[9]Output to Financial Forecast'!C16</f>
        <v>0</v>
      </c>
      <c r="D16">
        <f>'[9]Output to Financial Forecast'!D16</f>
        <v>0</v>
      </c>
      <c r="E16">
        <f>'[9]Output to Financial Forecast'!Y16</f>
        <v>0</v>
      </c>
      <c r="F16">
        <f>'[9]Output to Financial Forecast'!Z16</f>
        <v>0</v>
      </c>
      <c r="G16">
        <f>'[9]Output to Financial Forecast'!AA16</f>
        <v>0</v>
      </c>
      <c r="H16">
        <f>'[9]Output to Financial Forecast'!AB16</f>
        <v>0</v>
      </c>
      <c r="I16">
        <f>'[9]Output to Financial Forecast'!AC16</f>
        <v>0</v>
      </c>
      <c r="J16">
        <f>'[9]Output to Financial Forecast'!AD16</f>
        <v>0</v>
      </c>
      <c r="K16">
        <f>'[9]Output to Financial Forecast'!AE16</f>
        <v>0</v>
      </c>
      <c r="L16">
        <f>'[9]Output to Financial Forecast'!AF16</f>
        <v>0</v>
      </c>
      <c r="M16">
        <f>'[9]Output to Financial Forecast'!AG16</f>
        <v>0</v>
      </c>
      <c r="N16">
        <f>'[9]Output to Financial Forecast'!AH16</f>
        <v>0</v>
      </c>
      <c r="O16">
        <f>'[9]Output to Financial Forecast'!AI16</f>
        <v>0</v>
      </c>
      <c r="P16">
        <f>'[9]Output to Financial Forecast'!AJ16</f>
        <v>0</v>
      </c>
      <c r="Q16">
        <f>'[9]Output to Financial Forecast'!AK16</f>
        <v>0</v>
      </c>
      <c r="R16">
        <f>'[9]Output to Financial Forecast'!AL16</f>
        <v>0</v>
      </c>
      <c r="S16">
        <f>'[9]Output to Financial Forecast'!AM16</f>
        <v>0</v>
      </c>
      <c r="T16">
        <f>'[9]Output to Financial Forecast'!AN16</f>
        <v>0</v>
      </c>
      <c r="U16">
        <f>'[9]Output to Financial Forecast'!AO16</f>
        <v>0</v>
      </c>
      <c r="V16">
        <f>'[9]Output to Financial Forecast'!AP16</f>
        <v>0</v>
      </c>
      <c r="W16">
        <f>'[9]Output to Financial Forecast'!AQ16</f>
        <v>0</v>
      </c>
      <c r="X16">
        <f>'[9]Output to Financial Forecast'!AR16</f>
        <v>0</v>
      </c>
      <c r="Y16">
        <f>'[9]Output to Financial Forecast'!AS16</f>
        <v>0</v>
      </c>
      <c r="Z16">
        <f>'[9]Output to Financial Forecast'!AT16</f>
        <v>0</v>
      </c>
      <c r="AA16">
        <f>'[9]Output to Financial Forecast'!AU16</f>
        <v>0</v>
      </c>
      <c r="AB16">
        <f>'[9]Output to Financial Forecast'!AV16</f>
        <v>0</v>
      </c>
      <c r="AC16">
        <f>'[9]Output to Financial Forecast'!AW16</f>
        <v>0</v>
      </c>
      <c r="AD16">
        <f>'[9]Output to Financial Forecast'!AX16</f>
        <v>0</v>
      </c>
      <c r="AE16">
        <f>'[9]Output to Financial Forecast'!AY16</f>
        <v>0</v>
      </c>
      <c r="AF16">
        <f>'[9]Output to Financial Forecast'!AZ16</f>
        <v>0</v>
      </c>
      <c r="AG16">
        <f>'[9]Output to Financial Forecast'!BA16</f>
        <v>0</v>
      </c>
      <c r="AH16">
        <f>'[9]Output to Financial Forecast'!BB16</f>
        <v>0</v>
      </c>
      <c r="AI16">
        <f>'[9]Output to Financial Forecast'!BC16</f>
        <v>0</v>
      </c>
      <c r="AJ16">
        <f>'[9]Output to Financial Forecast'!BD16</f>
        <v>0</v>
      </c>
      <c r="AK16">
        <f>'[9]Output to Financial Forecast'!BE16</f>
        <v>0</v>
      </c>
      <c r="AL16">
        <f>'[9]Output to Financial Forecast'!BF16</f>
        <v>0</v>
      </c>
      <c r="AM16">
        <f>'[9]Output to Financial Forecast'!BG16</f>
        <v>0</v>
      </c>
      <c r="AN16">
        <f>'[9]Output to Financial Forecast'!BH16</f>
        <v>0</v>
      </c>
      <c r="AO16">
        <f>'[9]Output to Financial Forecast'!BI16</f>
        <v>0</v>
      </c>
      <c r="AP16">
        <f>'[9]Output to Financial Forecast'!BJ16</f>
        <v>0</v>
      </c>
      <c r="AQ16">
        <f>'[9]Output to Financial Forecast'!BK16</f>
        <v>0</v>
      </c>
      <c r="AR16">
        <f>'[9]Output to Financial Forecast'!BL16</f>
        <v>0</v>
      </c>
      <c r="AS16">
        <f>'[9]Output to Financial Forecast'!BM16</f>
        <v>0</v>
      </c>
      <c r="AT16">
        <f>'[9]Output to Financial Forecast'!BN16</f>
        <v>0</v>
      </c>
      <c r="AU16">
        <f>'[9]Output to Financial Forecast'!BO16</f>
        <v>0</v>
      </c>
      <c r="AV16">
        <f>'[9]Output to Financial Forecast'!BP16</f>
        <v>0</v>
      </c>
      <c r="AW16">
        <f>'[9]Output to Financial Forecast'!BQ16</f>
        <v>0</v>
      </c>
      <c r="AX16">
        <f>'[9]Output to Financial Forecast'!BR16</f>
        <v>0</v>
      </c>
      <c r="AY16">
        <f>'[9]Output to Financial Forecast'!BS16</f>
        <v>0</v>
      </c>
      <c r="AZ16">
        <f>'[9]Output to Financial Forecast'!BT16</f>
        <v>0</v>
      </c>
      <c r="BA16">
        <f>'[9]Output to Financial Forecast'!BU16</f>
        <v>0</v>
      </c>
      <c r="BB16">
        <f>'[9]Output to Financial Forecast'!BV16</f>
        <v>0</v>
      </c>
      <c r="BC16">
        <f>'[9]Output to Financial Forecast'!BW16</f>
        <v>0</v>
      </c>
      <c r="BD16">
        <f>'[9]Output to Financial Forecast'!BX16</f>
        <v>0</v>
      </c>
      <c r="BE16">
        <f>'[9]Output to Financial Forecast'!BY16</f>
        <v>0</v>
      </c>
      <c r="BF16">
        <f>'[9]Output to Financial Forecast'!BZ16</f>
        <v>0</v>
      </c>
      <c r="BG16">
        <f>'[9]Output to Financial Forecast'!CA16</f>
        <v>0</v>
      </c>
      <c r="BH16">
        <f>'[9]Output to Financial Forecast'!CB16</f>
        <v>0</v>
      </c>
      <c r="BI16">
        <f>'[9]Output to Financial Forecast'!CC16</f>
        <v>0</v>
      </c>
      <c r="BJ16">
        <f>'[9]Output to Financial Forecast'!CD16</f>
        <v>0</v>
      </c>
      <c r="BK16">
        <f>'[9]Output to Financial Forecast'!CE16</f>
        <v>0</v>
      </c>
      <c r="BL16">
        <f>'[9]Output to Financial Forecast'!CF16</f>
        <v>0</v>
      </c>
      <c r="BM16">
        <f>'[9]Output to Financial Forecast'!CG16</f>
        <v>0</v>
      </c>
      <c r="BN16">
        <f>'[9]Output to Financial Forecast'!CH16</f>
        <v>0</v>
      </c>
      <c r="BO16">
        <f>'[9]Output to Financial Forecast'!CI16</f>
        <v>0</v>
      </c>
      <c r="BP16">
        <f>'[9]Output to Financial Forecast'!CJ16</f>
        <v>0</v>
      </c>
      <c r="BQ16">
        <f>'[9]Output to Financial Forecast'!CK16</f>
        <v>0</v>
      </c>
      <c r="BR16">
        <f>'[9]Output to Financial Forecast'!CL16</f>
        <v>0</v>
      </c>
    </row>
    <row r="17" spans="1:70">
      <c r="A17">
        <f>'[9]Output to Financial Forecast'!A17</f>
        <v>0</v>
      </c>
      <c r="B17">
        <f>'[9]Output to Financial Forecast'!B17</f>
        <v>0</v>
      </c>
      <c r="C17">
        <f>'[9]Output to Financial Forecast'!C17</f>
        <v>0</v>
      </c>
      <c r="D17">
        <f>'[9]Output to Financial Forecast'!D17</f>
        <v>0</v>
      </c>
      <c r="E17">
        <f>'[9]Output to Financial Forecast'!Y17</f>
        <v>0</v>
      </c>
      <c r="F17">
        <f>'[9]Output to Financial Forecast'!Z17</f>
        <v>0</v>
      </c>
      <c r="G17">
        <f>'[9]Output to Financial Forecast'!AA17</f>
        <v>0</v>
      </c>
      <c r="H17">
        <f>'[9]Output to Financial Forecast'!AB17</f>
        <v>0</v>
      </c>
      <c r="I17">
        <f>'[9]Output to Financial Forecast'!AC17</f>
        <v>0</v>
      </c>
      <c r="J17">
        <f>'[9]Output to Financial Forecast'!AD17</f>
        <v>0</v>
      </c>
      <c r="K17">
        <f>'[9]Output to Financial Forecast'!AE17</f>
        <v>0</v>
      </c>
      <c r="L17">
        <f>'[9]Output to Financial Forecast'!AF17</f>
        <v>0</v>
      </c>
      <c r="M17">
        <f>'[9]Output to Financial Forecast'!AG17</f>
        <v>0</v>
      </c>
      <c r="N17">
        <f>'[9]Output to Financial Forecast'!AH17</f>
        <v>0</v>
      </c>
      <c r="O17">
        <f>'[9]Output to Financial Forecast'!AI17</f>
        <v>0</v>
      </c>
      <c r="P17">
        <f>'[9]Output to Financial Forecast'!AJ17</f>
        <v>0</v>
      </c>
      <c r="Q17">
        <f>'[9]Output to Financial Forecast'!AK17</f>
        <v>0</v>
      </c>
      <c r="R17">
        <f>'[9]Output to Financial Forecast'!AL17</f>
        <v>0</v>
      </c>
      <c r="S17">
        <f>'[9]Output to Financial Forecast'!AM17</f>
        <v>0</v>
      </c>
      <c r="T17">
        <f>'[9]Output to Financial Forecast'!AN17</f>
        <v>0</v>
      </c>
      <c r="U17">
        <f>'[9]Output to Financial Forecast'!AO17</f>
        <v>0</v>
      </c>
      <c r="V17">
        <f>'[9]Output to Financial Forecast'!AP17</f>
        <v>0</v>
      </c>
      <c r="W17">
        <f>'[9]Output to Financial Forecast'!AQ17</f>
        <v>0</v>
      </c>
      <c r="X17">
        <f>'[9]Output to Financial Forecast'!AR17</f>
        <v>0</v>
      </c>
      <c r="Y17">
        <f>'[9]Output to Financial Forecast'!AS17</f>
        <v>0</v>
      </c>
      <c r="Z17">
        <f>'[9]Output to Financial Forecast'!AT17</f>
        <v>0</v>
      </c>
      <c r="AA17">
        <f>'[9]Output to Financial Forecast'!AU17</f>
        <v>0</v>
      </c>
      <c r="AB17">
        <f>'[9]Output to Financial Forecast'!AV17</f>
        <v>0</v>
      </c>
      <c r="AC17">
        <f>'[9]Output to Financial Forecast'!AW17</f>
        <v>0</v>
      </c>
      <c r="AD17">
        <f>'[9]Output to Financial Forecast'!AX17</f>
        <v>0</v>
      </c>
      <c r="AE17">
        <f>'[9]Output to Financial Forecast'!AY17</f>
        <v>0</v>
      </c>
      <c r="AF17">
        <f>'[9]Output to Financial Forecast'!AZ17</f>
        <v>0</v>
      </c>
      <c r="AG17">
        <f>'[9]Output to Financial Forecast'!BA17</f>
        <v>0</v>
      </c>
      <c r="AH17">
        <f>'[9]Output to Financial Forecast'!BB17</f>
        <v>0</v>
      </c>
      <c r="AI17">
        <f>'[9]Output to Financial Forecast'!BC17</f>
        <v>0</v>
      </c>
      <c r="AJ17">
        <f>'[9]Output to Financial Forecast'!BD17</f>
        <v>0</v>
      </c>
      <c r="AK17">
        <f>'[9]Output to Financial Forecast'!BE17</f>
        <v>0</v>
      </c>
      <c r="AL17">
        <f>'[9]Output to Financial Forecast'!BF17</f>
        <v>0</v>
      </c>
      <c r="AM17">
        <f>'[9]Output to Financial Forecast'!BG17</f>
        <v>0</v>
      </c>
      <c r="AN17">
        <f>'[9]Output to Financial Forecast'!BH17</f>
        <v>0</v>
      </c>
      <c r="AO17">
        <f>'[9]Output to Financial Forecast'!BI17</f>
        <v>0</v>
      </c>
      <c r="AP17">
        <f>'[9]Output to Financial Forecast'!BJ17</f>
        <v>0</v>
      </c>
      <c r="AQ17">
        <f>'[9]Output to Financial Forecast'!BK17</f>
        <v>0</v>
      </c>
      <c r="AR17">
        <f>'[9]Output to Financial Forecast'!BL17</f>
        <v>0</v>
      </c>
      <c r="AS17">
        <f>'[9]Output to Financial Forecast'!BM17</f>
        <v>0</v>
      </c>
      <c r="AT17">
        <f>'[9]Output to Financial Forecast'!BN17</f>
        <v>0</v>
      </c>
      <c r="AU17">
        <f>'[9]Output to Financial Forecast'!BO17</f>
        <v>0</v>
      </c>
      <c r="AV17">
        <f>'[9]Output to Financial Forecast'!BP17</f>
        <v>0</v>
      </c>
      <c r="AW17">
        <f>'[9]Output to Financial Forecast'!BQ17</f>
        <v>0</v>
      </c>
      <c r="AX17">
        <f>'[9]Output to Financial Forecast'!BR17</f>
        <v>0</v>
      </c>
      <c r="AY17">
        <f>'[9]Output to Financial Forecast'!BS17</f>
        <v>0</v>
      </c>
      <c r="AZ17">
        <f>'[9]Output to Financial Forecast'!BT17</f>
        <v>0</v>
      </c>
      <c r="BA17">
        <f>'[9]Output to Financial Forecast'!BU17</f>
        <v>0</v>
      </c>
      <c r="BB17">
        <f>'[9]Output to Financial Forecast'!BV17</f>
        <v>0</v>
      </c>
      <c r="BC17">
        <f>'[9]Output to Financial Forecast'!BW17</f>
        <v>0</v>
      </c>
      <c r="BD17">
        <f>'[9]Output to Financial Forecast'!BX17</f>
        <v>0</v>
      </c>
      <c r="BE17">
        <f>'[9]Output to Financial Forecast'!BY17</f>
        <v>0</v>
      </c>
      <c r="BF17">
        <f>'[9]Output to Financial Forecast'!BZ17</f>
        <v>0</v>
      </c>
      <c r="BG17">
        <f>'[9]Output to Financial Forecast'!CA17</f>
        <v>0</v>
      </c>
      <c r="BH17">
        <f>'[9]Output to Financial Forecast'!CB17</f>
        <v>0</v>
      </c>
      <c r="BI17">
        <f>'[9]Output to Financial Forecast'!CC17</f>
        <v>0</v>
      </c>
      <c r="BJ17">
        <f>'[9]Output to Financial Forecast'!CD17</f>
        <v>0</v>
      </c>
      <c r="BK17">
        <f>'[9]Output to Financial Forecast'!CE17</f>
        <v>0</v>
      </c>
      <c r="BL17">
        <f>'[9]Output to Financial Forecast'!CF17</f>
        <v>0</v>
      </c>
      <c r="BM17">
        <f>'[9]Output to Financial Forecast'!CG17</f>
        <v>0</v>
      </c>
      <c r="BN17">
        <f>'[9]Output to Financial Forecast'!CH17</f>
        <v>0</v>
      </c>
      <c r="BO17">
        <f>'[9]Output to Financial Forecast'!CI17</f>
        <v>0</v>
      </c>
      <c r="BP17">
        <f>'[9]Output to Financial Forecast'!CJ17</f>
        <v>0</v>
      </c>
      <c r="BQ17">
        <f>'[9]Output to Financial Forecast'!CK17</f>
        <v>0</v>
      </c>
      <c r="BR17">
        <f>'[9]Output to Financial Forecast'!CL17</f>
        <v>0</v>
      </c>
    </row>
    <row r="18" spans="1:70">
      <c r="A18">
        <f>'[9]Output to Financial Forecast'!A18</f>
        <v>0</v>
      </c>
      <c r="B18">
        <f>'[9]Output to Financial Forecast'!B18</f>
        <v>0</v>
      </c>
      <c r="C18">
        <f>'[9]Output to Financial Forecast'!C18</f>
        <v>0</v>
      </c>
      <c r="D18">
        <f>'[9]Output to Financial Forecast'!D18</f>
        <v>0</v>
      </c>
      <c r="E18">
        <f>'[9]Output to Financial Forecast'!Y18</f>
        <v>0</v>
      </c>
      <c r="F18">
        <f>'[9]Output to Financial Forecast'!Z18</f>
        <v>0</v>
      </c>
      <c r="G18">
        <f>'[9]Output to Financial Forecast'!AA18</f>
        <v>0</v>
      </c>
      <c r="H18">
        <f>'[9]Output to Financial Forecast'!AB18</f>
        <v>0</v>
      </c>
      <c r="I18">
        <f>'[9]Output to Financial Forecast'!AC18</f>
        <v>0</v>
      </c>
      <c r="J18">
        <f>'[9]Output to Financial Forecast'!AD18</f>
        <v>0</v>
      </c>
      <c r="K18">
        <f>'[9]Output to Financial Forecast'!AE18</f>
        <v>0</v>
      </c>
      <c r="L18">
        <f>'[9]Output to Financial Forecast'!AF18</f>
        <v>0</v>
      </c>
      <c r="M18">
        <f>'[9]Output to Financial Forecast'!AG18</f>
        <v>0</v>
      </c>
      <c r="N18">
        <f>'[9]Output to Financial Forecast'!AH18</f>
        <v>0</v>
      </c>
      <c r="O18">
        <f>'[9]Output to Financial Forecast'!AI18</f>
        <v>0</v>
      </c>
      <c r="P18">
        <f>'[9]Output to Financial Forecast'!AJ18</f>
        <v>0</v>
      </c>
      <c r="Q18">
        <f>'[9]Output to Financial Forecast'!AK18</f>
        <v>0</v>
      </c>
      <c r="R18">
        <f>'[9]Output to Financial Forecast'!AL18</f>
        <v>0</v>
      </c>
      <c r="S18">
        <f>'[9]Output to Financial Forecast'!AM18</f>
        <v>0</v>
      </c>
      <c r="T18">
        <f>'[9]Output to Financial Forecast'!AN18</f>
        <v>0</v>
      </c>
      <c r="U18">
        <f>'[9]Output to Financial Forecast'!AO18</f>
        <v>0</v>
      </c>
      <c r="V18">
        <f>'[9]Output to Financial Forecast'!AP18</f>
        <v>0</v>
      </c>
      <c r="W18">
        <f>'[9]Output to Financial Forecast'!AQ18</f>
        <v>0</v>
      </c>
      <c r="X18">
        <f>'[9]Output to Financial Forecast'!AR18</f>
        <v>0</v>
      </c>
      <c r="Y18">
        <f>'[9]Output to Financial Forecast'!AS18</f>
        <v>0</v>
      </c>
      <c r="Z18">
        <f>'[9]Output to Financial Forecast'!AT18</f>
        <v>0</v>
      </c>
      <c r="AA18">
        <f>'[9]Output to Financial Forecast'!AU18</f>
        <v>0</v>
      </c>
      <c r="AB18">
        <f>'[9]Output to Financial Forecast'!AV18</f>
        <v>0</v>
      </c>
      <c r="AC18">
        <f>'[9]Output to Financial Forecast'!AW18</f>
        <v>0</v>
      </c>
      <c r="AD18">
        <f>'[9]Output to Financial Forecast'!AX18</f>
        <v>0</v>
      </c>
      <c r="AE18">
        <f>'[9]Output to Financial Forecast'!AY18</f>
        <v>0</v>
      </c>
      <c r="AF18">
        <f>'[9]Output to Financial Forecast'!AZ18</f>
        <v>0</v>
      </c>
      <c r="AG18">
        <f>'[9]Output to Financial Forecast'!BA18</f>
        <v>0</v>
      </c>
      <c r="AH18">
        <f>'[9]Output to Financial Forecast'!BB18</f>
        <v>0</v>
      </c>
      <c r="AI18">
        <f>'[9]Output to Financial Forecast'!BC18</f>
        <v>0</v>
      </c>
      <c r="AJ18">
        <f>'[9]Output to Financial Forecast'!BD18</f>
        <v>0</v>
      </c>
      <c r="AK18">
        <f>'[9]Output to Financial Forecast'!BE18</f>
        <v>0</v>
      </c>
      <c r="AL18">
        <f>'[9]Output to Financial Forecast'!BF18</f>
        <v>0</v>
      </c>
      <c r="AM18">
        <f>'[9]Output to Financial Forecast'!BG18</f>
        <v>0</v>
      </c>
      <c r="AN18">
        <f>'[9]Output to Financial Forecast'!BH18</f>
        <v>0</v>
      </c>
      <c r="AO18">
        <f>'[9]Output to Financial Forecast'!BI18</f>
        <v>0</v>
      </c>
      <c r="AP18">
        <f>'[9]Output to Financial Forecast'!BJ18</f>
        <v>0</v>
      </c>
      <c r="AQ18">
        <f>'[9]Output to Financial Forecast'!BK18</f>
        <v>0</v>
      </c>
      <c r="AR18">
        <f>'[9]Output to Financial Forecast'!BL18</f>
        <v>0</v>
      </c>
      <c r="AS18">
        <f>'[9]Output to Financial Forecast'!BM18</f>
        <v>0</v>
      </c>
      <c r="AT18">
        <f>'[9]Output to Financial Forecast'!BN18</f>
        <v>0</v>
      </c>
      <c r="AU18">
        <f>'[9]Output to Financial Forecast'!BO18</f>
        <v>0</v>
      </c>
      <c r="AV18">
        <f>'[9]Output to Financial Forecast'!BP18</f>
        <v>0</v>
      </c>
      <c r="AW18">
        <f>'[9]Output to Financial Forecast'!BQ18</f>
        <v>0</v>
      </c>
      <c r="AX18">
        <f>'[9]Output to Financial Forecast'!BR18</f>
        <v>0</v>
      </c>
      <c r="AY18">
        <f>'[9]Output to Financial Forecast'!BS18</f>
        <v>0</v>
      </c>
      <c r="AZ18">
        <f>'[9]Output to Financial Forecast'!BT18</f>
        <v>0</v>
      </c>
      <c r="BA18">
        <f>'[9]Output to Financial Forecast'!BU18</f>
        <v>0</v>
      </c>
      <c r="BB18">
        <f>'[9]Output to Financial Forecast'!BV18</f>
        <v>0</v>
      </c>
      <c r="BC18">
        <f>'[9]Output to Financial Forecast'!BW18</f>
        <v>0</v>
      </c>
      <c r="BD18">
        <f>'[9]Output to Financial Forecast'!BX18</f>
        <v>0</v>
      </c>
      <c r="BE18">
        <f>'[9]Output to Financial Forecast'!BY18</f>
        <v>0</v>
      </c>
      <c r="BF18">
        <f>'[9]Output to Financial Forecast'!BZ18</f>
        <v>0</v>
      </c>
      <c r="BG18">
        <f>'[9]Output to Financial Forecast'!CA18</f>
        <v>0</v>
      </c>
      <c r="BH18">
        <f>'[9]Output to Financial Forecast'!CB18</f>
        <v>0</v>
      </c>
      <c r="BI18">
        <f>'[9]Output to Financial Forecast'!CC18</f>
        <v>0</v>
      </c>
      <c r="BJ18">
        <f>'[9]Output to Financial Forecast'!CD18</f>
        <v>0</v>
      </c>
      <c r="BK18">
        <f>'[9]Output to Financial Forecast'!CE18</f>
        <v>0</v>
      </c>
      <c r="BL18">
        <f>'[9]Output to Financial Forecast'!CF18</f>
        <v>0</v>
      </c>
      <c r="BM18">
        <f>'[9]Output to Financial Forecast'!CG18</f>
        <v>0</v>
      </c>
      <c r="BN18">
        <f>'[9]Output to Financial Forecast'!CH18</f>
        <v>0</v>
      </c>
      <c r="BO18">
        <f>'[9]Output to Financial Forecast'!CI18</f>
        <v>0</v>
      </c>
      <c r="BP18">
        <f>'[9]Output to Financial Forecast'!CJ18</f>
        <v>0</v>
      </c>
      <c r="BQ18">
        <f>'[9]Output to Financial Forecast'!CK18</f>
        <v>0</v>
      </c>
      <c r="BR18">
        <f>'[9]Output to Financial Forecast'!CL18</f>
        <v>0</v>
      </c>
    </row>
    <row r="19" spans="1:70">
      <c r="A19">
        <f>'[9]Output to Financial Forecast'!A19</f>
        <v>0</v>
      </c>
      <c r="B19">
        <f>'[9]Output to Financial Forecast'!B19</f>
        <v>0</v>
      </c>
      <c r="C19">
        <f>'[9]Output to Financial Forecast'!C19</f>
        <v>0</v>
      </c>
      <c r="D19">
        <f>'[9]Output to Financial Forecast'!D19</f>
        <v>0</v>
      </c>
      <c r="E19">
        <f>'[9]Output to Financial Forecast'!Y19</f>
        <v>0</v>
      </c>
      <c r="F19">
        <f>'[9]Output to Financial Forecast'!Z19</f>
        <v>0</v>
      </c>
      <c r="G19">
        <f>'[9]Output to Financial Forecast'!AA19</f>
        <v>0</v>
      </c>
      <c r="H19">
        <f>'[9]Output to Financial Forecast'!AB19</f>
        <v>0</v>
      </c>
      <c r="I19">
        <f>'[9]Output to Financial Forecast'!AC19</f>
        <v>0</v>
      </c>
      <c r="J19">
        <f>'[9]Output to Financial Forecast'!AD19</f>
        <v>0</v>
      </c>
      <c r="K19">
        <f>'[9]Output to Financial Forecast'!AE19</f>
        <v>0</v>
      </c>
      <c r="L19">
        <f>'[9]Output to Financial Forecast'!AF19</f>
        <v>0</v>
      </c>
      <c r="M19">
        <f>'[9]Output to Financial Forecast'!AG19</f>
        <v>0</v>
      </c>
      <c r="N19">
        <f>'[9]Output to Financial Forecast'!AH19</f>
        <v>0</v>
      </c>
      <c r="O19">
        <f>'[9]Output to Financial Forecast'!AI19</f>
        <v>0</v>
      </c>
      <c r="P19">
        <f>'[9]Output to Financial Forecast'!AJ19</f>
        <v>0</v>
      </c>
      <c r="Q19">
        <f>'[9]Output to Financial Forecast'!AK19</f>
        <v>0</v>
      </c>
      <c r="R19">
        <f>'[9]Output to Financial Forecast'!AL19</f>
        <v>0</v>
      </c>
      <c r="S19">
        <f>'[9]Output to Financial Forecast'!AM19</f>
        <v>0</v>
      </c>
      <c r="T19">
        <f>'[9]Output to Financial Forecast'!AN19</f>
        <v>0</v>
      </c>
      <c r="U19">
        <f>'[9]Output to Financial Forecast'!AO19</f>
        <v>0</v>
      </c>
      <c r="V19">
        <f>'[9]Output to Financial Forecast'!AP19</f>
        <v>0</v>
      </c>
      <c r="W19">
        <f>'[9]Output to Financial Forecast'!AQ19</f>
        <v>0</v>
      </c>
      <c r="X19">
        <f>'[9]Output to Financial Forecast'!AR19</f>
        <v>0</v>
      </c>
      <c r="Y19">
        <f>'[9]Output to Financial Forecast'!AS19</f>
        <v>0</v>
      </c>
      <c r="Z19">
        <f>'[9]Output to Financial Forecast'!AT19</f>
        <v>0</v>
      </c>
      <c r="AA19">
        <f>'[9]Output to Financial Forecast'!AU19</f>
        <v>0</v>
      </c>
      <c r="AB19">
        <f>'[9]Output to Financial Forecast'!AV19</f>
        <v>0</v>
      </c>
      <c r="AC19">
        <f>'[9]Output to Financial Forecast'!AW19</f>
        <v>0</v>
      </c>
      <c r="AD19">
        <f>'[9]Output to Financial Forecast'!AX19</f>
        <v>0</v>
      </c>
      <c r="AE19">
        <f>'[9]Output to Financial Forecast'!AY19</f>
        <v>0</v>
      </c>
      <c r="AF19">
        <f>'[9]Output to Financial Forecast'!AZ19</f>
        <v>0</v>
      </c>
      <c r="AG19">
        <f>'[9]Output to Financial Forecast'!BA19</f>
        <v>0</v>
      </c>
      <c r="AH19">
        <f>'[9]Output to Financial Forecast'!BB19</f>
        <v>0</v>
      </c>
      <c r="AI19">
        <f>'[9]Output to Financial Forecast'!BC19</f>
        <v>0</v>
      </c>
      <c r="AJ19">
        <f>'[9]Output to Financial Forecast'!BD19</f>
        <v>0</v>
      </c>
      <c r="AK19">
        <f>'[9]Output to Financial Forecast'!BE19</f>
        <v>0</v>
      </c>
      <c r="AL19">
        <f>'[9]Output to Financial Forecast'!BF19</f>
        <v>0</v>
      </c>
      <c r="AM19">
        <f>'[9]Output to Financial Forecast'!BG19</f>
        <v>0</v>
      </c>
      <c r="AN19">
        <f>'[9]Output to Financial Forecast'!BH19</f>
        <v>0</v>
      </c>
      <c r="AO19">
        <f>'[9]Output to Financial Forecast'!BI19</f>
        <v>0</v>
      </c>
      <c r="AP19">
        <f>'[9]Output to Financial Forecast'!BJ19</f>
        <v>0</v>
      </c>
      <c r="AQ19">
        <f>'[9]Output to Financial Forecast'!BK19</f>
        <v>0</v>
      </c>
      <c r="AR19">
        <f>'[9]Output to Financial Forecast'!BL19</f>
        <v>0</v>
      </c>
      <c r="AS19">
        <f>'[9]Output to Financial Forecast'!BM19</f>
        <v>0</v>
      </c>
      <c r="AT19">
        <f>'[9]Output to Financial Forecast'!BN19</f>
        <v>0</v>
      </c>
      <c r="AU19">
        <f>'[9]Output to Financial Forecast'!BO19</f>
        <v>0</v>
      </c>
      <c r="AV19">
        <f>'[9]Output to Financial Forecast'!BP19</f>
        <v>0</v>
      </c>
      <c r="AW19">
        <f>'[9]Output to Financial Forecast'!BQ19</f>
        <v>0</v>
      </c>
      <c r="AX19">
        <f>'[9]Output to Financial Forecast'!BR19</f>
        <v>0</v>
      </c>
      <c r="AY19">
        <f>'[9]Output to Financial Forecast'!BS19</f>
        <v>0</v>
      </c>
      <c r="AZ19">
        <f>'[9]Output to Financial Forecast'!BT19</f>
        <v>0</v>
      </c>
      <c r="BA19">
        <f>'[9]Output to Financial Forecast'!BU19</f>
        <v>0</v>
      </c>
      <c r="BB19">
        <f>'[9]Output to Financial Forecast'!BV19</f>
        <v>0</v>
      </c>
      <c r="BC19">
        <f>'[9]Output to Financial Forecast'!BW19</f>
        <v>0</v>
      </c>
      <c r="BD19">
        <f>'[9]Output to Financial Forecast'!BX19</f>
        <v>0</v>
      </c>
      <c r="BE19">
        <f>'[9]Output to Financial Forecast'!BY19</f>
        <v>0</v>
      </c>
      <c r="BF19">
        <f>'[9]Output to Financial Forecast'!BZ19</f>
        <v>0</v>
      </c>
      <c r="BG19">
        <f>'[9]Output to Financial Forecast'!CA19</f>
        <v>0</v>
      </c>
      <c r="BH19">
        <f>'[9]Output to Financial Forecast'!CB19</f>
        <v>0</v>
      </c>
      <c r="BI19">
        <f>'[9]Output to Financial Forecast'!CC19</f>
        <v>0</v>
      </c>
      <c r="BJ19">
        <f>'[9]Output to Financial Forecast'!CD19</f>
        <v>0</v>
      </c>
      <c r="BK19">
        <f>'[9]Output to Financial Forecast'!CE19</f>
        <v>0</v>
      </c>
      <c r="BL19">
        <f>'[9]Output to Financial Forecast'!CF19</f>
        <v>0</v>
      </c>
      <c r="BM19">
        <f>'[9]Output to Financial Forecast'!CG19</f>
        <v>0</v>
      </c>
      <c r="BN19">
        <f>'[9]Output to Financial Forecast'!CH19</f>
        <v>0</v>
      </c>
      <c r="BO19">
        <f>'[9]Output to Financial Forecast'!CI19</f>
        <v>0</v>
      </c>
      <c r="BP19">
        <f>'[9]Output to Financial Forecast'!CJ19</f>
        <v>0</v>
      </c>
      <c r="BQ19">
        <f>'[9]Output to Financial Forecast'!CK19</f>
        <v>0</v>
      </c>
      <c r="BR19">
        <f>'[9]Output to Financial Forecast'!CL19</f>
        <v>0</v>
      </c>
    </row>
    <row r="20" spans="1:70">
      <c r="A20">
        <f>'[9]Output to Financial Forecast'!A20</f>
        <v>0</v>
      </c>
      <c r="B20">
        <f>'[9]Output to Financial Forecast'!B20</f>
        <v>0</v>
      </c>
      <c r="C20">
        <f>'[9]Output to Financial Forecast'!C20</f>
        <v>0</v>
      </c>
      <c r="D20">
        <f>'[9]Output to Financial Forecast'!D20</f>
        <v>0</v>
      </c>
      <c r="E20">
        <f>'[9]Output to Financial Forecast'!Y20</f>
        <v>0</v>
      </c>
      <c r="F20">
        <f>'[9]Output to Financial Forecast'!Z20</f>
        <v>0</v>
      </c>
      <c r="G20">
        <f>'[9]Output to Financial Forecast'!AA20</f>
        <v>0</v>
      </c>
      <c r="H20">
        <f>'[9]Output to Financial Forecast'!AB20</f>
        <v>0</v>
      </c>
      <c r="I20">
        <f>'[9]Output to Financial Forecast'!AC20</f>
        <v>0</v>
      </c>
      <c r="J20">
        <f>'[9]Output to Financial Forecast'!AD20</f>
        <v>0</v>
      </c>
      <c r="K20">
        <f>'[9]Output to Financial Forecast'!AE20</f>
        <v>0</v>
      </c>
      <c r="L20">
        <f>'[9]Output to Financial Forecast'!AF20</f>
        <v>0</v>
      </c>
      <c r="M20">
        <f>'[9]Output to Financial Forecast'!AG20</f>
        <v>0</v>
      </c>
      <c r="N20">
        <f>'[9]Output to Financial Forecast'!AH20</f>
        <v>0</v>
      </c>
      <c r="O20">
        <f>'[9]Output to Financial Forecast'!AI20</f>
        <v>0</v>
      </c>
      <c r="P20">
        <f>'[9]Output to Financial Forecast'!AJ20</f>
        <v>0</v>
      </c>
      <c r="Q20">
        <f>'[9]Output to Financial Forecast'!AK20</f>
        <v>0</v>
      </c>
      <c r="R20">
        <f>'[9]Output to Financial Forecast'!AL20</f>
        <v>0</v>
      </c>
      <c r="S20">
        <f>'[9]Output to Financial Forecast'!AM20</f>
        <v>0</v>
      </c>
      <c r="T20">
        <f>'[9]Output to Financial Forecast'!AN20</f>
        <v>0</v>
      </c>
      <c r="U20">
        <f>'[9]Output to Financial Forecast'!AO20</f>
        <v>0</v>
      </c>
      <c r="V20">
        <f>'[9]Output to Financial Forecast'!AP20</f>
        <v>0</v>
      </c>
      <c r="W20">
        <f>'[9]Output to Financial Forecast'!AQ20</f>
        <v>0</v>
      </c>
      <c r="X20">
        <f>'[9]Output to Financial Forecast'!AR20</f>
        <v>0</v>
      </c>
      <c r="Y20">
        <f>'[9]Output to Financial Forecast'!AS20</f>
        <v>0</v>
      </c>
      <c r="Z20">
        <f>'[9]Output to Financial Forecast'!AT20</f>
        <v>0</v>
      </c>
      <c r="AA20">
        <f>'[9]Output to Financial Forecast'!AU20</f>
        <v>0</v>
      </c>
      <c r="AB20">
        <f>'[9]Output to Financial Forecast'!AV20</f>
        <v>0</v>
      </c>
      <c r="AC20">
        <f>'[9]Output to Financial Forecast'!AW20</f>
        <v>0</v>
      </c>
      <c r="AD20">
        <f>'[9]Output to Financial Forecast'!AX20</f>
        <v>0</v>
      </c>
      <c r="AE20">
        <f>'[9]Output to Financial Forecast'!AY20</f>
        <v>0</v>
      </c>
      <c r="AF20">
        <f>'[9]Output to Financial Forecast'!AZ20</f>
        <v>0</v>
      </c>
      <c r="AG20">
        <f>'[9]Output to Financial Forecast'!BA20</f>
        <v>0</v>
      </c>
      <c r="AH20">
        <f>'[9]Output to Financial Forecast'!BB20</f>
        <v>0</v>
      </c>
      <c r="AI20">
        <f>'[9]Output to Financial Forecast'!BC20</f>
        <v>0</v>
      </c>
      <c r="AJ20">
        <f>'[9]Output to Financial Forecast'!BD20</f>
        <v>0</v>
      </c>
      <c r="AK20">
        <f>'[9]Output to Financial Forecast'!BE20</f>
        <v>0</v>
      </c>
      <c r="AL20">
        <f>'[9]Output to Financial Forecast'!BF20</f>
        <v>0</v>
      </c>
      <c r="AM20">
        <f>'[9]Output to Financial Forecast'!BG20</f>
        <v>0</v>
      </c>
      <c r="AN20">
        <f>'[9]Output to Financial Forecast'!BH20</f>
        <v>0</v>
      </c>
      <c r="AO20">
        <f>'[9]Output to Financial Forecast'!BI20</f>
        <v>0</v>
      </c>
      <c r="AP20">
        <f>'[9]Output to Financial Forecast'!BJ20</f>
        <v>0</v>
      </c>
      <c r="AQ20">
        <f>'[9]Output to Financial Forecast'!BK20</f>
        <v>0</v>
      </c>
      <c r="AR20">
        <f>'[9]Output to Financial Forecast'!BL20</f>
        <v>0</v>
      </c>
      <c r="AS20">
        <f>'[9]Output to Financial Forecast'!BM20</f>
        <v>0</v>
      </c>
      <c r="AT20">
        <f>'[9]Output to Financial Forecast'!BN20</f>
        <v>0</v>
      </c>
      <c r="AU20">
        <f>'[9]Output to Financial Forecast'!BO20</f>
        <v>0</v>
      </c>
      <c r="AV20">
        <f>'[9]Output to Financial Forecast'!BP20</f>
        <v>0</v>
      </c>
      <c r="AW20">
        <f>'[9]Output to Financial Forecast'!BQ20</f>
        <v>0</v>
      </c>
      <c r="AX20">
        <f>'[9]Output to Financial Forecast'!BR20</f>
        <v>0</v>
      </c>
      <c r="AY20">
        <f>'[9]Output to Financial Forecast'!BS20</f>
        <v>0</v>
      </c>
      <c r="AZ20">
        <f>'[9]Output to Financial Forecast'!BT20</f>
        <v>0</v>
      </c>
      <c r="BA20">
        <f>'[9]Output to Financial Forecast'!BU20</f>
        <v>0</v>
      </c>
      <c r="BB20">
        <f>'[9]Output to Financial Forecast'!BV20</f>
        <v>0</v>
      </c>
      <c r="BC20">
        <f>'[9]Output to Financial Forecast'!BW20</f>
        <v>0</v>
      </c>
      <c r="BD20">
        <f>'[9]Output to Financial Forecast'!BX20</f>
        <v>0</v>
      </c>
      <c r="BE20">
        <f>'[9]Output to Financial Forecast'!BY20</f>
        <v>0</v>
      </c>
      <c r="BF20">
        <f>'[9]Output to Financial Forecast'!BZ20</f>
        <v>0</v>
      </c>
      <c r="BG20">
        <f>'[9]Output to Financial Forecast'!CA20</f>
        <v>0</v>
      </c>
      <c r="BH20">
        <f>'[9]Output to Financial Forecast'!CB20</f>
        <v>0</v>
      </c>
      <c r="BI20">
        <f>'[9]Output to Financial Forecast'!CC20</f>
        <v>0</v>
      </c>
      <c r="BJ20">
        <f>'[9]Output to Financial Forecast'!CD20</f>
        <v>0</v>
      </c>
      <c r="BK20">
        <f>'[9]Output to Financial Forecast'!CE20</f>
        <v>0</v>
      </c>
      <c r="BL20">
        <f>'[9]Output to Financial Forecast'!CF20</f>
        <v>0</v>
      </c>
      <c r="BM20">
        <f>'[9]Output to Financial Forecast'!CG20</f>
        <v>0</v>
      </c>
      <c r="BN20">
        <f>'[9]Output to Financial Forecast'!CH20</f>
        <v>0</v>
      </c>
      <c r="BO20">
        <f>'[9]Output to Financial Forecast'!CI20</f>
        <v>0</v>
      </c>
      <c r="BP20">
        <f>'[9]Output to Financial Forecast'!CJ20</f>
        <v>0</v>
      </c>
      <c r="BQ20">
        <f>'[9]Output to Financial Forecast'!CK20</f>
        <v>0</v>
      </c>
      <c r="BR20">
        <f>'[9]Output to Financial Forecast'!CL20</f>
        <v>0</v>
      </c>
    </row>
    <row r="21" spans="1:70">
      <c r="A21">
        <f>'[9]Output to Financial Forecast'!A21</f>
        <v>0</v>
      </c>
      <c r="B21">
        <f>'[9]Output to Financial Forecast'!B21</f>
        <v>0</v>
      </c>
      <c r="C21">
        <f>'[9]Output to Financial Forecast'!C21</f>
        <v>0</v>
      </c>
      <c r="D21">
        <f>'[9]Output to Financial Forecast'!D21</f>
        <v>0</v>
      </c>
      <c r="E21">
        <f>'[9]Output to Financial Forecast'!Y21</f>
        <v>0</v>
      </c>
      <c r="F21">
        <f>'[9]Output to Financial Forecast'!Z21</f>
        <v>0</v>
      </c>
      <c r="G21">
        <f>'[9]Output to Financial Forecast'!AA21</f>
        <v>0</v>
      </c>
      <c r="H21">
        <f>'[9]Output to Financial Forecast'!AB21</f>
        <v>0</v>
      </c>
      <c r="I21">
        <f>'[9]Output to Financial Forecast'!AC21</f>
        <v>0</v>
      </c>
      <c r="J21">
        <f>'[9]Output to Financial Forecast'!AD21</f>
        <v>0</v>
      </c>
      <c r="K21">
        <f>'[9]Output to Financial Forecast'!AE21</f>
        <v>0</v>
      </c>
      <c r="L21">
        <f>'[9]Output to Financial Forecast'!AF21</f>
        <v>0</v>
      </c>
      <c r="M21">
        <f>'[9]Output to Financial Forecast'!AG21</f>
        <v>0</v>
      </c>
      <c r="N21">
        <f>'[9]Output to Financial Forecast'!AH21</f>
        <v>0</v>
      </c>
      <c r="O21">
        <f>'[9]Output to Financial Forecast'!AI21</f>
        <v>0</v>
      </c>
      <c r="P21">
        <f>'[9]Output to Financial Forecast'!AJ21</f>
        <v>0</v>
      </c>
      <c r="Q21">
        <f>'[9]Output to Financial Forecast'!AK21</f>
        <v>0</v>
      </c>
      <c r="R21">
        <f>'[9]Output to Financial Forecast'!AL21</f>
        <v>0</v>
      </c>
      <c r="S21">
        <f>'[9]Output to Financial Forecast'!AM21</f>
        <v>0</v>
      </c>
      <c r="T21">
        <f>'[9]Output to Financial Forecast'!AN21</f>
        <v>0</v>
      </c>
      <c r="U21">
        <f>'[9]Output to Financial Forecast'!AO21</f>
        <v>0</v>
      </c>
      <c r="V21">
        <f>'[9]Output to Financial Forecast'!AP21</f>
        <v>0</v>
      </c>
      <c r="W21">
        <f>'[9]Output to Financial Forecast'!AQ21</f>
        <v>0</v>
      </c>
      <c r="X21">
        <f>'[9]Output to Financial Forecast'!AR21</f>
        <v>0</v>
      </c>
      <c r="Y21">
        <f>'[9]Output to Financial Forecast'!AS21</f>
        <v>0</v>
      </c>
      <c r="Z21">
        <f>'[9]Output to Financial Forecast'!AT21</f>
        <v>0</v>
      </c>
      <c r="AA21">
        <f>'[9]Output to Financial Forecast'!AU21</f>
        <v>0</v>
      </c>
      <c r="AB21">
        <f>'[9]Output to Financial Forecast'!AV21</f>
        <v>0</v>
      </c>
      <c r="AC21">
        <f>'[9]Output to Financial Forecast'!AW21</f>
        <v>0</v>
      </c>
      <c r="AD21">
        <f>'[9]Output to Financial Forecast'!AX21</f>
        <v>0</v>
      </c>
      <c r="AE21">
        <f>'[9]Output to Financial Forecast'!AY21</f>
        <v>0</v>
      </c>
      <c r="AF21">
        <f>'[9]Output to Financial Forecast'!AZ21</f>
        <v>0</v>
      </c>
      <c r="AG21">
        <f>'[9]Output to Financial Forecast'!BA21</f>
        <v>0</v>
      </c>
      <c r="AH21">
        <f>'[9]Output to Financial Forecast'!BB21</f>
        <v>0</v>
      </c>
      <c r="AI21">
        <f>'[9]Output to Financial Forecast'!BC21</f>
        <v>0</v>
      </c>
      <c r="AJ21">
        <f>'[9]Output to Financial Forecast'!BD21</f>
        <v>0</v>
      </c>
      <c r="AK21">
        <f>'[9]Output to Financial Forecast'!BE21</f>
        <v>0</v>
      </c>
      <c r="AL21">
        <f>'[9]Output to Financial Forecast'!BF21</f>
        <v>0</v>
      </c>
      <c r="AM21">
        <f>'[9]Output to Financial Forecast'!BG21</f>
        <v>0</v>
      </c>
      <c r="AN21">
        <f>'[9]Output to Financial Forecast'!BH21</f>
        <v>0</v>
      </c>
      <c r="AO21">
        <f>'[9]Output to Financial Forecast'!BI21</f>
        <v>0</v>
      </c>
      <c r="AP21">
        <f>'[9]Output to Financial Forecast'!BJ21</f>
        <v>0</v>
      </c>
      <c r="AQ21">
        <f>'[9]Output to Financial Forecast'!BK21</f>
        <v>0</v>
      </c>
      <c r="AR21">
        <f>'[9]Output to Financial Forecast'!BL21</f>
        <v>0</v>
      </c>
      <c r="AS21">
        <f>'[9]Output to Financial Forecast'!BM21</f>
        <v>0</v>
      </c>
      <c r="AT21">
        <f>'[9]Output to Financial Forecast'!BN21</f>
        <v>0</v>
      </c>
      <c r="AU21">
        <f>'[9]Output to Financial Forecast'!BO21</f>
        <v>0</v>
      </c>
      <c r="AV21">
        <f>'[9]Output to Financial Forecast'!BP21</f>
        <v>0</v>
      </c>
      <c r="AW21">
        <f>'[9]Output to Financial Forecast'!BQ21</f>
        <v>0</v>
      </c>
      <c r="AX21">
        <f>'[9]Output to Financial Forecast'!BR21</f>
        <v>0</v>
      </c>
      <c r="AY21">
        <f>'[9]Output to Financial Forecast'!BS21</f>
        <v>0</v>
      </c>
      <c r="AZ21">
        <f>'[9]Output to Financial Forecast'!BT21</f>
        <v>0</v>
      </c>
      <c r="BA21">
        <f>'[9]Output to Financial Forecast'!BU21</f>
        <v>0</v>
      </c>
      <c r="BB21">
        <f>'[9]Output to Financial Forecast'!BV21</f>
        <v>0</v>
      </c>
      <c r="BC21">
        <f>'[9]Output to Financial Forecast'!BW21</f>
        <v>0</v>
      </c>
      <c r="BD21">
        <f>'[9]Output to Financial Forecast'!BX21</f>
        <v>0</v>
      </c>
      <c r="BE21">
        <f>'[9]Output to Financial Forecast'!BY21</f>
        <v>0</v>
      </c>
      <c r="BF21">
        <f>'[9]Output to Financial Forecast'!BZ21</f>
        <v>0</v>
      </c>
      <c r="BG21">
        <f>'[9]Output to Financial Forecast'!CA21</f>
        <v>0</v>
      </c>
      <c r="BH21">
        <f>'[9]Output to Financial Forecast'!CB21</f>
        <v>0</v>
      </c>
      <c r="BI21">
        <f>'[9]Output to Financial Forecast'!CC21</f>
        <v>0</v>
      </c>
      <c r="BJ21">
        <f>'[9]Output to Financial Forecast'!CD21</f>
        <v>0</v>
      </c>
      <c r="BK21">
        <f>'[9]Output to Financial Forecast'!CE21</f>
        <v>0</v>
      </c>
      <c r="BL21">
        <f>'[9]Output to Financial Forecast'!CF21</f>
        <v>0</v>
      </c>
      <c r="BM21">
        <f>'[9]Output to Financial Forecast'!CG21</f>
        <v>0</v>
      </c>
      <c r="BN21">
        <f>'[9]Output to Financial Forecast'!CH21</f>
        <v>0</v>
      </c>
      <c r="BO21">
        <f>'[9]Output to Financial Forecast'!CI21</f>
        <v>0</v>
      </c>
      <c r="BP21">
        <f>'[9]Output to Financial Forecast'!CJ21</f>
        <v>0</v>
      </c>
      <c r="BQ21">
        <f>'[9]Output to Financial Forecast'!CK21</f>
        <v>0</v>
      </c>
      <c r="BR21">
        <f>'[9]Output to Financial Forecast'!CL21</f>
        <v>0</v>
      </c>
    </row>
    <row r="22" spans="1:70">
      <c r="A22">
        <f>'[9]Output to Financial Forecast'!A22</f>
        <v>0</v>
      </c>
      <c r="B22">
        <f>'[9]Output to Financial Forecast'!B22</f>
        <v>0</v>
      </c>
      <c r="C22">
        <f>'[9]Output to Financial Forecast'!C22</f>
        <v>0</v>
      </c>
      <c r="D22">
        <f>'[9]Output to Financial Forecast'!D22</f>
        <v>0</v>
      </c>
      <c r="E22">
        <f>'[9]Output to Financial Forecast'!Y22</f>
        <v>0</v>
      </c>
      <c r="F22">
        <f>'[9]Output to Financial Forecast'!Z22</f>
        <v>0</v>
      </c>
      <c r="G22">
        <f>'[9]Output to Financial Forecast'!AA22</f>
        <v>0</v>
      </c>
      <c r="H22">
        <f>'[9]Output to Financial Forecast'!AB22</f>
        <v>0</v>
      </c>
      <c r="I22">
        <f>'[9]Output to Financial Forecast'!AC22</f>
        <v>0</v>
      </c>
      <c r="J22">
        <f>'[9]Output to Financial Forecast'!AD22</f>
        <v>0</v>
      </c>
      <c r="K22">
        <f>'[9]Output to Financial Forecast'!AE22</f>
        <v>0</v>
      </c>
      <c r="L22">
        <f>'[9]Output to Financial Forecast'!AF22</f>
        <v>0</v>
      </c>
      <c r="M22">
        <f>'[9]Output to Financial Forecast'!AG22</f>
        <v>0</v>
      </c>
      <c r="N22">
        <f>'[9]Output to Financial Forecast'!AH22</f>
        <v>0</v>
      </c>
      <c r="O22">
        <f>'[9]Output to Financial Forecast'!AI22</f>
        <v>0</v>
      </c>
      <c r="P22">
        <f>'[9]Output to Financial Forecast'!AJ22</f>
        <v>0</v>
      </c>
      <c r="Q22">
        <f>'[9]Output to Financial Forecast'!AK22</f>
        <v>0</v>
      </c>
      <c r="R22">
        <f>'[9]Output to Financial Forecast'!AL22</f>
        <v>0</v>
      </c>
      <c r="S22">
        <f>'[9]Output to Financial Forecast'!AM22</f>
        <v>0</v>
      </c>
      <c r="T22">
        <f>'[9]Output to Financial Forecast'!AN22</f>
        <v>0</v>
      </c>
      <c r="U22">
        <f>'[9]Output to Financial Forecast'!AO22</f>
        <v>0</v>
      </c>
      <c r="V22">
        <f>'[9]Output to Financial Forecast'!AP22</f>
        <v>0</v>
      </c>
      <c r="W22">
        <f>'[9]Output to Financial Forecast'!AQ22</f>
        <v>0</v>
      </c>
      <c r="X22">
        <f>'[9]Output to Financial Forecast'!AR22</f>
        <v>0</v>
      </c>
      <c r="Y22">
        <f>'[9]Output to Financial Forecast'!AS22</f>
        <v>0</v>
      </c>
      <c r="Z22">
        <f>'[9]Output to Financial Forecast'!AT22</f>
        <v>0</v>
      </c>
      <c r="AA22">
        <f>'[9]Output to Financial Forecast'!AU22</f>
        <v>0</v>
      </c>
      <c r="AB22">
        <f>'[9]Output to Financial Forecast'!AV22</f>
        <v>0</v>
      </c>
      <c r="AC22">
        <f>'[9]Output to Financial Forecast'!AW22</f>
        <v>0</v>
      </c>
      <c r="AD22">
        <f>'[9]Output to Financial Forecast'!AX22</f>
        <v>0</v>
      </c>
      <c r="AE22">
        <f>'[9]Output to Financial Forecast'!AY22</f>
        <v>0</v>
      </c>
      <c r="AF22">
        <f>'[9]Output to Financial Forecast'!AZ22</f>
        <v>0</v>
      </c>
      <c r="AG22">
        <f>'[9]Output to Financial Forecast'!BA22</f>
        <v>0</v>
      </c>
      <c r="AH22">
        <f>'[9]Output to Financial Forecast'!BB22</f>
        <v>0</v>
      </c>
      <c r="AI22">
        <f>'[9]Output to Financial Forecast'!BC22</f>
        <v>0</v>
      </c>
      <c r="AJ22">
        <f>'[9]Output to Financial Forecast'!BD22</f>
        <v>0</v>
      </c>
      <c r="AK22">
        <f>'[9]Output to Financial Forecast'!BE22</f>
        <v>0</v>
      </c>
      <c r="AL22">
        <f>'[9]Output to Financial Forecast'!BF22</f>
        <v>0</v>
      </c>
      <c r="AM22">
        <f>'[9]Output to Financial Forecast'!BG22</f>
        <v>0</v>
      </c>
      <c r="AN22">
        <f>'[9]Output to Financial Forecast'!BH22</f>
        <v>0</v>
      </c>
      <c r="AO22">
        <f>'[9]Output to Financial Forecast'!BI22</f>
        <v>0</v>
      </c>
      <c r="AP22">
        <f>'[9]Output to Financial Forecast'!BJ22</f>
        <v>0</v>
      </c>
      <c r="AQ22">
        <f>'[9]Output to Financial Forecast'!BK22</f>
        <v>0</v>
      </c>
      <c r="AR22">
        <f>'[9]Output to Financial Forecast'!BL22</f>
        <v>0</v>
      </c>
      <c r="AS22">
        <f>'[9]Output to Financial Forecast'!BM22</f>
        <v>0</v>
      </c>
      <c r="AT22">
        <f>'[9]Output to Financial Forecast'!BN22</f>
        <v>0</v>
      </c>
      <c r="AU22">
        <f>'[9]Output to Financial Forecast'!BO22</f>
        <v>0</v>
      </c>
      <c r="AV22">
        <f>'[9]Output to Financial Forecast'!BP22</f>
        <v>0</v>
      </c>
      <c r="AW22">
        <f>'[9]Output to Financial Forecast'!BQ22</f>
        <v>0</v>
      </c>
      <c r="AX22">
        <f>'[9]Output to Financial Forecast'!BR22</f>
        <v>0</v>
      </c>
      <c r="AY22">
        <f>'[9]Output to Financial Forecast'!BS22</f>
        <v>0</v>
      </c>
      <c r="AZ22">
        <f>'[9]Output to Financial Forecast'!BT22</f>
        <v>0</v>
      </c>
      <c r="BA22">
        <f>'[9]Output to Financial Forecast'!BU22</f>
        <v>0</v>
      </c>
      <c r="BB22">
        <f>'[9]Output to Financial Forecast'!BV22</f>
        <v>0</v>
      </c>
      <c r="BC22">
        <f>'[9]Output to Financial Forecast'!BW22</f>
        <v>0</v>
      </c>
      <c r="BD22">
        <f>'[9]Output to Financial Forecast'!BX22</f>
        <v>0</v>
      </c>
      <c r="BE22">
        <f>'[9]Output to Financial Forecast'!BY22</f>
        <v>0</v>
      </c>
      <c r="BF22">
        <f>'[9]Output to Financial Forecast'!BZ22</f>
        <v>0</v>
      </c>
      <c r="BG22">
        <f>'[9]Output to Financial Forecast'!CA22</f>
        <v>0</v>
      </c>
      <c r="BH22">
        <f>'[9]Output to Financial Forecast'!CB22</f>
        <v>0</v>
      </c>
      <c r="BI22">
        <f>'[9]Output to Financial Forecast'!CC22</f>
        <v>0</v>
      </c>
      <c r="BJ22">
        <f>'[9]Output to Financial Forecast'!CD22</f>
        <v>0</v>
      </c>
      <c r="BK22">
        <f>'[9]Output to Financial Forecast'!CE22</f>
        <v>0</v>
      </c>
      <c r="BL22">
        <f>'[9]Output to Financial Forecast'!CF22</f>
        <v>0</v>
      </c>
      <c r="BM22">
        <f>'[9]Output to Financial Forecast'!CG22</f>
        <v>0</v>
      </c>
      <c r="BN22">
        <f>'[9]Output to Financial Forecast'!CH22</f>
        <v>0</v>
      </c>
      <c r="BO22">
        <f>'[9]Output to Financial Forecast'!CI22</f>
        <v>0</v>
      </c>
      <c r="BP22">
        <f>'[9]Output to Financial Forecast'!CJ22</f>
        <v>0</v>
      </c>
      <c r="BQ22">
        <f>'[9]Output to Financial Forecast'!CK22</f>
        <v>0</v>
      </c>
      <c r="BR22">
        <f>'[9]Output to Financial Forecast'!CL22</f>
        <v>0</v>
      </c>
    </row>
    <row r="23" spans="1:70">
      <c r="A23">
        <f>'[9]Output to Financial Forecast'!A23</f>
        <v>0</v>
      </c>
      <c r="B23">
        <f>'[9]Output to Financial Forecast'!B23</f>
        <v>0</v>
      </c>
      <c r="C23">
        <f>'[9]Output to Financial Forecast'!C23</f>
        <v>0</v>
      </c>
      <c r="D23">
        <f>'[9]Output to Financial Forecast'!D23</f>
        <v>0</v>
      </c>
      <c r="E23">
        <f>'[9]Output to Financial Forecast'!Y23</f>
        <v>0</v>
      </c>
      <c r="F23">
        <f>'[9]Output to Financial Forecast'!Z23</f>
        <v>0</v>
      </c>
      <c r="G23">
        <f>'[9]Output to Financial Forecast'!AA23</f>
        <v>0</v>
      </c>
      <c r="H23">
        <f>'[9]Output to Financial Forecast'!AB23</f>
        <v>0</v>
      </c>
      <c r="I23">
        <f>'[9]Output to Financial Forecast'!AC23</f>
        <v>0</v>
      </c>
      <c r="J23">
        <f>'[9]Output to Financial Forecast'!AD23</f>
        <v>0</v>
      </c>
      <c r="K23">
        <f>'[9]Output to Financial Forecast'!AE23</f>
        <v>0</v>
      </c>
      <c r="L23">
        <f>'[9]Output to Financial Forecast'!AF23</f>
        <v>0</v>
      </c>
      <c r="M23">
        <f>'[9]Output to Financial Forecast'!AG23</f>
        <v>0</v>
      </c>
      <c r="N23">
        <f>'[9]Output to Financial Forecast'!AH23</f>
        <v>0</v>
      </c>
      <c r="O23">
        <f>'[9]Output to Financial Forecast'!AI23</f>
        <v>0</v>
      </c>
      <c r="P23">
        <f>'[9]Output to Financial Forecast'!AJ23</f>
        <v>0</v>
      </c>
      <c r="Q23">
        <f>'[9]Output to Financial Forecast'!AK23</f>
        <v>0</v>
      </c>
      <c r="R23">
        <f>'[9]Output to Financial Forecast'!AL23</f>
        <v>0</v>
      </c>
      <c r="S23">
        <f>'[9]Output to Financial Forecast'!AM23</f>
        <v>0</v>
      </c>
      <c r="T23">
        <f>'[9]Output to Financial Forecast'!AN23</f>
        <v>0</v>
      </c>
      <c r="U23">
        <f>'[9]Output to Financial Forecast'!AO23</f>
        <v>0</v>
      </c>
      <c r="V23">
        <f>'[9]Output to Financial Forecast'!AP23</f>
        <v>0</v>
      </c>
      <c r="W23">
        <f>'[9]Output to Financial Forecast'!AQ23</f>
        <v>0</v>
      </c>
      <c r="X23">
        <f>'[9]Output to Financial Forecast'!AR23</f>
        <v>0</v>
      </c>
      <c r="Y23">
        <f>'[9]Output to Financial Forecast'!AS23</f>
        <v>0</v>
      </c>
      <c r="Z23">
        <f>'[9]Output to Financial Forecast'!AT23</f>
        <v>0</v>
      </c>
      <c r="AA23">
        <f>'[9]Output to Financial Forecast'!AU23</f>
        <v>0</v>
      </c>
      <c r="AB23">
        <f>'[9]Output to Financial Forecast'!AV23</f>
        <v>0</v>
      </c>
      <c r="AC23">
        <f>'[9]Output to Financial Forecast'!AW23</f>
        <v>0</v>
      </c>
      <c r="AD23">
        <f>'[9]Output to Financial Forecast'!AX23</f>
        <v>0</v>
      </c>
      <c r="AE23">
        <f>'[9]Output to Financial Forecast'!AY23</f>
        <v>0</v>
      </c>
      <c r="AF23">
        <f>'[9]Output to Financial Forecast'!AZ23</f>
        <v>0</v>
      </c>
      <c r="AG23">
        <f>'[9]Output to Financial Forecast'!BA23</f>
        <v>0</v>
      </c>
      <c r="AH23">
        <f>'[9]Output to Financial Forecast'!BB23</f>
        <v>0</v>
      </c>
      <c r="AI23">
        <f>'[9]Output to Financial Forecast'!BC23</f>
        <v>0</v>
      </c>
      <c r="AJ23">
        <f>'[9]Output to Financial Forecast'!BD23</f>
        <v>0</v>
      </c>
      <c r="AK23">
        <f>'[9]Output to Financial Forecast'!BE23</f>
        <v>0</v>
      </c>
      <c r="AL23">
        <f>'[9]Output to Financial Forecast'!BF23</f>
        <v>0</v>
      </c>
      <c r="AM23">
        <f>'[9]Output to Financial Forecast'!BG23</f>
        <v>0</v>
      </c>
      <c r="AN23">
        <f>'[9]Output to Financial Forecast'!BH23</f>
        <v>0</v>
      </c>
      <c r="AO23">
        <f>'[9]Output to Financial Forecast'!BI23</f>
        <v>0</v>
      </c>
      <c r="AP23">
        <f>'[9]Output to Financial Forecast'!BJ23</f>
        <v>0</v>
      </c>
      <c r="AQ23">
        <f>'[9]Output to Financial Forecast'!BK23</f>
        <v>0</v>
      </c>
      <c r="AR23">
        <f>'[9]Output to Financial Forecast'!BL23</f>
        <v>0</v>
      </c>
      <c r="AS23">
        <f>'[9]Output to Financial Forecast'!BM23</f>
        <v>0</v>
      </c>
      <c r="AT23">
        <f>'[9]Output to Financial Forecast'!BN23</f>
        <v>0</v>
      </c>
      <c r="AU23">
        <f>'[9]Output to Financial Forecast'!BO23</f>
        <v>0</v>
      </c>
      <c r="AV23">
        <f>'[9]Output to Financial Forecast'!BP23</f>
        <v>0</v>
      </c>
      <c r="AW23">
        <f>'[9]Output to Financial Forecast'!BQ23</f>
        <v>0</v>
      </c>
      <c r="AX23">
        <f>'[9]Output to Financial Forecast'!BR23</f>
        <v>0</v>
      </c>
      <c r="AY23">
        <f>'[9]Output to Financial Forecast'!BS23</f>
        <v>0</v>
      </c>
      <c r="AZ23">
        <f>'[9]Output to Financial Forecast'!BT23</f>
        <v>0</v>
      </c>
      <c r="BA23">
        <f>'[9]Output to Financial Forecast'!BU23</f>
        <v>0</v>
      </c>
      <c r="BB23">
        <f>'[9]Output to Financial Forecast'!BV23</f>
        <v>0</v>
      </c>
      <c r="BC23">
        <f>'[9]Output to Financial Forecast'!BW23</f>
        <v>0</v>
      </c>
      <c r="BD23">
        <f>'[9]Output to Financial Forecast'!BX23</f>
        <v>0</v>
      </c>
      <c r="BE23">
        <f>'[9]Output to Financial Forecast'!BY23</f>
        <v>0</v>
      </c>
      <c r="BF23">
        <f>'[9]Output to Financial Forecast'!BZ23</f>
        <v>0</v>
      </c>
      <c r="BG23">
        <f>'[9]Output to Financial Forecast'!CA23</f>
        <v>0</v>
      </c>
      <c r="BH23">
        <f>'[9]Output to Financial Forecast'!CB23</f>
        <v>0</v>
      </c>
      <c r="BI23">
        <f>'[9]Output to Financial Forecast'!CC23</f>
        <v>0</v>
      </c>
      <c r="BJ23">
        <f>'[9]Output to Financial Forecast'!CD23</f>
        <v>0</v>
      </c>
      <c r="BK23">
        <f>'[9]Output to Financial Forecast'!CE23</f>
        <v>0</v>
      </c>
      <c r="BL23">
        <f>'[9]Output to Financial Forecast'!CF23</f>
        <v>0</v>
      </c>
      <c r="BM23">
        <f>'[9]Output to Financial Forecast'!CG23</f>
        <v>0</v>
      </c>
      <c r="BN23">
        <f>'[9]Output to Financial Forecast'!CH23</f>
        <v>0</v>
      </c>
      <c r="BO23">
        <f>'[9]Output to Financial Forecast'!CI23</f>
        <v>0</v>
      </c>
      <c r="BP23">
        <f>'[9]Output to Financial Forecast'!CJ23</f>
        <v>0</v>
      </c>
      <c r="BQ23">
        <f>'[9]Output to Financial Forecast'!CK23</f>
        <v>0</v>
      </c>
      <c r="BR23">
        <f>'[9]Output to Financial Forecast'!CL23</f>
        <v>0</v>
      </c>
    </row>
    <row r="24" spans="1:70">
      <c r="A24">
        <f>'[9]Output to Financial Forecast'!A24</f>
        <v>0</v>
      </c>
      <c r="B24">
        <f>'[9]Output to Financial Forecast'!B24</f>
        <v>0</v>
      </c>
      <c r="C24">
        <f>'[9]Output to Financial Forecast'!C24</f>
        <v>0</v>
      </c>
      <c r="D24">
        <f>'[9]Output to Financial Forecast'!D24</f>
        <v>0</v>
      </c>
      <c r="E24">
        <f>'[9]Output to Financial Forecast'!Y24</f>
        <v>0</v>
      </c>
      <c r="F24">
        <f>'[9]Output to Financial Forecast'!Z24</f>
        <v>0</v>
      </c>
      <c r="G24">
        <f>'[9]Output to Financial Forecast'!AA24</f>
        <v>0</v>
      </c>
      <c r="H24">
        <f>'[9]Output to Financial Forecast'!AB24</f>
        <v>0</v>
      </c>
      <c r="I24">
        <f>'[9]Output to Financial Forecast'!AC24</f>
        <v>0</v>
      </c>
      <c r="J24">
        <f>'[9]Output to Financial Forecast'!AD24</f>
        <v>0</v>
      </c>
      <c r="K24">
        <f>'[9]Output to Financial Forecast'!AE24</f>
        <v>0</v>
      </c>
      <c r="L24">
        <f>'[9]Output to Financial Forecast'!AF24</f>
        <v>0</v>
      </c>
      <c r="M24">
        <f>'[9]Output to Financial Forecast'!AG24</f>
        <v>0</v>
      </c>
      <c r="N24">
        <f>'[9]Output to Financial Forecast'!AH24</f>
        <v>0</v>
      </c>
      <c r="O24">
        <f>'[9]Output to Financial Forecast'!AI24</f>
        <v>0</v>
      </c>
      <c r="P24">
        <f>'[9]Output to Financial Forecast'!AJ24</f>
        <v>0</v>
      </c>
      <c r="Q24">
        <f>'[9]Output to Financial Forecast'!AK24</f>
        <v>0</v>
      </c>
      <c r="R24">
        <f>'[9]Output to Financial Forecast'!AL24</f>
        <v>0</v>
      </c>
      <c r="S24">
        <f>'[9]Output to Financial Forecast'!AM24</f>
        <v>0</v>
      </c>
      <c r="T24">
        <f>'[9]Output to Financial Forecast'!AN24</f>
        <v>0</v>
      </c>
      <c r="U24">
        <f>'[9]Output to Financial Forecast'!AO24</f>
        <v>0</v>
      </c>
      <c r="V24">
        <f>'[9]Output to Financial Forecast'!AP24</f>
        <v>0</v>
      </c>
      <c r="W24">
        <f>'[9]Output to Financial Forecast'!AQ24</f>
        <v>0</v>
      </c>
      <c r="X24">
        <f>'[9]Output to Financial Forecast'!AR24</f>
        <v>0</v>
      </c>
      <c r="Y24">
        <f>'[9]Output to Financial Forecast'!AS24</f>
        <v>0</v>
      </c>
      <c r="Z24">
        <f>'[9]Output to Financial Forecast'!AT24</f>
        <v>0</v>
      </c>
      <c r="AA24">
        <f>'[9]Output to Financial Forecast'!AU24</f>
        <v>0</v>
      </c>
      <c r="AB24">
        <f>'[9]Output to Financial Forecast'!AV24</f>
        <v>0</v>
      </c>
      <c r="AC24">
        <f>'[9]Output to Financial Forecast'!AW24</f>
        <v>0</v>
      </c>
      <c r="AD24">
        <f>'[9]Output to Financial Forecast'!AX24</f>
        <v>0</v>
      </c>
      <c r="AE24">
        <f>'[9]Output to Financial Forecast'!AY24</f>
        <v>0</v>
      </c>
      <c r="AF24">
        <f>'[9]Output to Financial Forecast'!AZ24</f>
        <v>0</v>
      </c>
      <c r="AG24">
        <f>'[9]Output to Financial Forecast'!BA24</f>
        <v>0</v>
      </c>
      <c r="AH24">
        <f>'[9]Output to Financial Forecast'!BB24</f>
        <v>0</v>
      </c>
      <c r="AI24">
        <f>'[9]Output to Financial Forecast'!BC24</f>
        <v>0</v>
      </c>
      <c r="AJ24">
        <f>'[9]Output to Financial Forecast'!BD24</f>
        <v>0</v>
      </c>
      <c r="AK24">
        <f>'[9]Output to Financial Forecast'!BE24</f>
        <v>0</v>
      </c>
      <c r="AL24">
        <f>'[9]Output to Financial Forecast'!BF24</f>
        <v>0</v>
      </c>
      <c r="AM24">
        <f>'[9]Output to Financial Forecast'!BG24</f>
        <v>0</v>
      </c>
      <c r="AN24">
        <f>'[9]Output to Financial Forecast'!BH24</f>
        <v>0</v>
      </c>
      <c r="AO24">
        <f>'[9]Output to Financial Forecast'!BI24</f>
        <v>0</v>
      </c>
      <c r="AP24">
        <f>'[9]Output to Financial Forecast'!BJ24</f>
        <v>0</v>
      </c>
      <c r="AQ24">
        <f>'[9]Output to Financial Forecast'!BK24</f>
        <v>0</v>
      </c>
      <c r="AR24">
        <f>'[9]Output to Financial Forecast'!BL24</f>
        <v>0</v>
      </c>
      <c r="AS24">
        <f>'[9]Output to Financial Forecast'!BM24</f>
        <v>0</v>
      </c>
      <c r="AT24">
        <f>'[9]Output to Financial Forecast'!BN24</f>
        <v>0</v>
      </c>
      <c r="AU24">
        <f>'[9]Output to Financial Forecast'!BO24</f>
        <v>0</v>
      </c>
      <c r="AV24">
        <f>'[9]Output to Financial Forecast'!BP24</f>
        <v>0</v>
      </c>
      <c r="AW24">
        <f>'[9]Output to Financial Forecast'!BQ24</f>
        <v>0</v>
      </c>
      <c r="AX24">
        <f>'[9]Output to Financial Forecast'!BR24</f>
        <v>0</v>
      </c>
      <c r="AY24">
        <f>'[9]Output to Financial Forecast'!BS24</f>
        <v>0</v>
      </c>
      <c r="AZ24">
        <f>'[9]Output to Financial Forecast'!BT24</f>
        <v>0</v>
      </c>
      <c r="BA24">
        <f>'[9]Output to Financial Forecast'!BU24</f>
        <v>0</v>
      </c>
      <c r="BB24">
        <f>'[9]Output to Financial Forecast'!BV24</f>
        <v>0</v>
      </c>
      <c r="BC24">
        <f>'[9]Output to Financial Forecast'!BW24</f>
        <v>0</v>
      </c>
      <c r="BD24">
        <f>'[9]Output to Financial Forecast'!BX24</f>
        <v>0</v>
      </c>
      <c r="BE24">
        <f>'[9]Output to Financial Forecast'!BY24</f>
        <v>0</v>
      </c>
      <c r="BF24">
        <f>'[9]Output to Financial Forecast'!BZ24</f>
        <v>0</v>
      </c>
      <c r="BG24">
        <f>'[9]Output to Financial Forecast'!CA24</f>
        <v>0</v>
      </c>
      <c r="BH24">
        <f>'[9]Output to Financial Forecast'!CB24</f>
        <v>0</v>
      </c>
      <c r="BI24">
        <f>'[9]Output to Financial Forecast'!CC24</f>
        <v>0</v>
      </c>
      <c r="BJ24">
        <f>'[9]Output to Financial Forecast'!CD24</f>
        <v>0</v>
      </c>
      <c r="BK24">
        <f>'[9]Output to Financial Forecast'!CE24</f>
        <v>0</v>
      </c>
      <c r="BL24">
        <f>'[9]Output to Financial Forecast'!CF24</f>
        <v>0</v>
      </c>
      <c r="BM24">
        <f>'[9]Output to Financial Forecast'!CG24</f>
        <v>0</v>
      </c>
      <c r="BN24">
        <f>'[9]Output to Financial Forecast'!CH24</f>
        <v>0</v>
      </c>
      <c r="BO24">
        <f>'[9]Output to Financial Forecast'!CI24</f>
        <v>0</v>
      </c>
      <c r="BP24">
        <f>'[9]Output to Financial Forecast'!CJ24</f>
        <v>0</v>
      </c>
      <c r="BQ24">
        <f>'[9]Output to Financial Forecast'!CK24</f>
        <v>0</v>
      </c>
      <c r="BR24">
        <f>'[9]Output to Financial Forecast'!CL24</f>
        <v>0</v>
      </c>
    </row>
    <row r="26" spans="1:70" s="70" customFormat="1">
      <c r="C26" s="70" t="s">
        <v>210</v>
      </c>
      <c r="E26" s="70">
        <f t="shared" ref="E26:AT26" si="0">IF(E6&lt;&gt;0,E6,E8)</f>
        <v>0</v>
      </c>
      <c r="F26" s="70">
        <f t="shared" si="0"/>
        <v>0</v>
      </c>
      <c r="G26" s="70">
        <f t="shared" si="0"/>
        <v>0</v>
      </c>
      <c r="H26" s="70">
        <f t="shared" si="0"/>
        <v>0</v>
      </c>
      <c r="I26" s="70">
        <f t="shared" si="0"/>
        <v>0</v>
      </c>
      <c r="J26" s="70">
        <f t="shared" si="0"/>
        <v>0</v>
      </c>
      <c r="K26" s="70">
        <f t="shared" si="0"/>
        <v>0</v>
      </c>
      <c r="L26" s="70">
        <f t="shared" si="0"/>
        <v>0</v>
      </c>
      <c r="M26" s="70">
        <f t="shared" si="0"/>
        <v>0</v>
      </c>
      <c r="N26" s="70">
        <f t="shared" si="0"/>
        <v>9.58</v>
      </c>
      <c r="O26" s="70">
        <f t="shared" si="0"/>
        <v>10.84</v>
      </c>
      <c r="P26" s="70">
        <f t="shared" si="0"/>
        <v>8.4499999999999993</v>
      </c>
      <c r="Q26" s="70">
        <f t="shared" si="0"/>
        <v>10.23</v>
      </c>
      <c r="R26" s="70">
        <f t="shared" si="0"/>
        <v>9.8000000000000007</v>
      </c>
      <c r="S26" s="70">
        <f t="shared" si="0"/>
        <v>9.8000000000000007</v>
      </c>
      <c r="T26" s="70">
        <f t="shared" si="0"/>
        <v>9.8000000000000007</v>
      </c>
      <c r="U26" s="70">
        <f t="shared" si="0"/>
        <v>10.46</v>
      </c>
      <c r="V26" s="70">
        <f t="shared" si="0"/>
        <v>10.46</v>
      </c>
      <c r="W26" s="70">
        <f t="shared" si="0"/>
        <v>10.46</v>
      </c>
      <c r="X26" s="70">
        <f t="shared" si="0"/>
        <v>9.8699999999999992</v>
      </c>
      <c r="Y26" s="70">
        <f t="shared" si="0"/>
        <v>9.8699999999999992</v>
      </c>
      <c r="Z26" s="70">
        <f t="shared" si="0"/>
        <v>9.8699999999999992</v>
      </c>
      <c r="AA26" s="70">
        <f t="shared" si="0"/>
        <v>10.56</v>
      </c>
      <c r="AB26" s="70">
        <f t="shared" si="0"/>
        <v>11.705792645717157</v>
      </c>
      <c r="AC26" s="70">
        <f t="shared" si="0"/>
        <v>11.508774922588485</v>
      </c>
      <c r="AD26" s="70">
        <f t="shared" si="0"/>
        <v>11.814869695917162</v>
      </c>
      <c r="AE26" s="70">
        <f t="shared" si="0"/>
        <v>11.835795204826399</v>
      </c>
      <c r="AF26" s="70">
        <f t="shared" si="0"/>
        <v>11.790992152779996</v>
      </c>
      <c r="AG26" s="70">
        <f t="shared" si="0"/>
        <v>12.280491188129552</v>
      </c>
      <c r="AH26" s="70">
        <f t="shared" si="0"/>
        <v>12.292064114258476</v>
      </c>
      <c r="AI26" s="70">
        <f t="shared" si="0"/>
        <v>12.28050927853058</v>
      </c>
      <c r="AJ26" s="70">
        <f t="shared" si="0"/>
        <v>12.216817849275712</v>
      </c>
      <c r="AK26" s="70">
        <f t="shared" si="0"/>
        <v>12.243878802698479</v>
      </c>
      <c r="AL26" s="70">
        <f t="shared" si="0"/>
        <v>12.273055108217692</v>
      </c>
      <c r="AM26" s="70">
        <f t="shared" si="0"/>
        <v>12.456402224937078</v>
      </c>
      <c r="AN26" s="70">
        <f t="shared" si="0"/>
        <v>12.488863538866823</v>
      </c>
      <c r="AO26" s="70">
        <f t="shared" si="0"/>
        <v>12.500581203776038</v>
      </c>
      <c r="AP26" s="70">
        <f t="shared" si="0"/>
        <v>12.457250392562159</v>
      </c>
      <c r="AQ26" s="70">
        <f t="shared" si="0"/>
        <v>12.509022842526383</v>
      </c>
      <c r="AR26" s="70">
        <f t="shared" si="0"/>
        <v>12.506104778504024</v>
      </c>
      <c r="AS26" s="70">
        <f t="shared" si="0"/>
        <v>11.83816752935995</v>
      </c>
      <c r="AT26" s="70">
        <f t="shared" si="0"/>
        <v>12.136510369618886</v>
      </c>
      <c r="AU26" s="70">
        <f>IF(AU6&lt;&gt;0,AU6,AU8)</f>
        <v>12.344260865692524</v>
      </c>
      <c r="AV26" s="70">
        <f t="shared" ref="AV26:BD26" si="1">IF(AV6&lt;&gt;0,AV6,AV8)</f>
        <v>12.358855758076649</v>
      </c>
      <c r="AW26" s="70">
        <f t="shared" si="1"/>
        <v>12.409738711638848</v>
      </c>
      <c r="AX26" s="70">
        <f t="shared" si="1"/>
        <v>12.800970915341207</v>
      </c>
      <c r="AY26" s="70">
        <f t="shared" si="1"/>
        <v>12.436792009817211</v>
      </c>
      <c r="AZ26" s="70">
        <f t="shared" si="1"/>
        <v>12.397364445004223</v>
      </c>
      <c r="BA26" s="70">
        <f t="shared" si="1"/>
        <v>12.482845341883404</v>
      </c>
      <c r="BB26" s="70">
        <f t="shared" si="1"/>
        <v>12.460735319941707</v>
      </c>
      <c r="BC26" s="70">
        <f t="shared" si="1"/>
        <v>12.86900598630656</v>
      </c>
      <c r="BD26" s="70">
        <f t="shared" si="1"/>
        <v>12.808083557522052</v>
      </c>
      <c r="BE26" s="70">
        <f>IF(BE6&lt;&gt;0,BE6,IF(BE8&lt;&gt;0,BE8,BD26))</f>
        <v>13.270967128793943</v>
      </c>
      <c r="BF26" s="70">
        <f t="shared" ref="BF26:BR26" si="2">IF(BF6&lt;&gt;0,BF6,IF(BF8&lt;&gt;0,BF8,BE26))</f>
        <v>13.270967128793943</v>
      </c>
      <c r="BG26" s="70">
        <f t="shared" si="2"/>
        <v>13.270967128793943</v>
      </c>
      <c r="BH26" s="70">
        <f t="shared" si="2"/>
        <v>13.270967128793943</v>
      </c>
      <c r="BI26" s="70">
        <f t="shared" si="2"/>
        <v>13.270967128793943</v>
      </c>
      <c r="BJ26" s="70">
        <f t="shared" si="2"/>
        <v>13.270967128793943</v>
      </c>
      <c r="BK26" s="70">
        <f t="shared" si="2"/>
        <v>13.270967128793943</v>
      </c>
      <c r="BL26" s="70">
        <f t="shared" si="2"/>
        <v>13.270967128793943</v>
      </c>
      <c r="BM26" s="70">
        <f t="shared" si="2"/>
        <v>13.270967128793943</v>
      </c>
      <c r="BN26" s="70">
        <f t="shared" si="2"/>
        <v>13.270967128793943</v>
      </c>
      <c r="BO26" s="70">
        <f t="shared" si="2"/>
        <v>13.270967128793943</v>
      </c>
      <c r="BP26" s="70">
        <f t="shared" si="2"/>
        <v>13.270967128793943</v>
      </c>
      <c r="BQ26" s="70">
        <f t="shared" si="2"/>
        <v>13.270967128793943</v>
      </c>
      <c r="BR26" s="70">
        <f t="shared" si="2"/>
        <v>13.270967128793943</v>
      </c>
    </row>
    <row r="29" spans="1:70">
      <c r="C29" s="126" t="s">
        <v>211</v>
      </c>
    </row>
    <row r="30" spans="1:70">
      <c r="C30" s="126" t="s">
        <v>212</v>
      </c>
      <c r="Y30" t="s">
        <v>213</v>
      </c>
    </row>
    <row r="31" spans="1:70">
      <c r="C31" t="s">
        <v>214</v>
      </c>
    </row>
    <row r="33" spans="3:3">
      <c r="C33" t="s">
        <v>215</v>
      </c>
    </row>
    <row r="34" spans="3:3">
      <c r="C34" t="s">
        <v>216</v>
      </c>
    </row>
    <row r="35" spans="3:3">
      <c r="C35" t="s">
        <v>217</v>
      </c>
    </row>
    <row r="36" spans="3:3">
      <c r="C36" t="s">
        <v>218</v>
      </c>
    </row>
    <row r="37" spans="3:3">
      <c r="C37" t="s">
        <v>219</v>
      </c>
    </row>
    <row r="40" spans="3:3">
      <c r="C40" t="s">
        <v>220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7"/>
  <sheetViews>
    <sheetView workbookViewId="0"/>
  </sheetViews>
  <sheetFormatPr defaultRowHeight="15"/>
  <cols>
    <col min="2" max="2" width="35" bestFit="1" customWidth="1"/>
    <col min="3" max="3" width="35.28515625" bestFit="1" customWidth="1"/>
    <col min="4" max="4" width="35.7109375" bestFit="1" customWidth="1"/>
    <col min="5" max="5" width="39.42578125" bestFit="1" customWidth="1"/>
  </cols>
  <sheetData>
    <row r="1" spans="1:5">
      <c r="A1" t="s">
        <v>221</v>
      </c>
      <c r="B1" t="s">
        <v>222</v>
      </c>
      <c r="C1" t="s">
        <v>221</v>
      </c>
      <c r="D1" t="s">
        <v>223</v>
      </c>
      <c r="E1" t="s">
        <v>224</v>
      </c>
    </row>
    <row r="2" spans="1:5">
      <c r="A2" t="s">
        <v>0</v>
      </c>
      <c r="B2" t="s">
        <v>225</v>
      </c>
      <c r="C2" t="s">
        <v>225</v>
      </c>
      <c r="D2" t="s">
        <v>225</v>
      </c>
      <c r="E2" t="s">
        <v>225</v>
      </c>
    </row>
    <row r="3" spans="1:5">
      <c r="A3" s="12">
        <v>43075</v>
      </c>
      <c r="B3">
        <v>10.83</v>
      </c>
      <c r="C3">
        <v>70</v>
      </c>
      <c r="D3">
        <v>6.5389999999999997</v>
      </c>
      <c r="E3">
        <v>2.0285000000000002</v>
      </c>
    </row>
    <row r="4" spans="1:5">
      <c r="A4" s="12">
        <v>43074</v>
      </c>
      <c r="B4">
        <v>11.074999999999999</v>
      </c>
      <c r="C4">
        <v>66.099999999999994</v>
      </c>
      <c r="D4">
        <v>6.6449999999999996</v>
      </c>
      <c r="E4">
        <v>2.052</v>
      </c>
    </row>
    <row r="5" spans="1:5">
      <c r="A5" s="12">
        <v>43073</v>
      </c>
      <c r="B5">
        <v>11.33</v>
      </c>
      <c r="C5">
        <v>68</v>
      </c>
      <c r="D5">
        <v>6.8070000000000004</v>
      </c>
      <c r="E5">
        <v>2.0525000000000002</v>
      </c>
    </row>
    <row r="6" spans="1:5">
      <c r="A6" s="12">
        <v>43070</v>
      </c>
      <c r="B6">
        <v>11.05</v>
      </c>
      <c r="C6">
        <v>67</v>
      </c>
      <c r="D6">
        <v>6.734</v>
      </c>
      <c r="E6">
        <v>2.0465</v>
      </c>
    </row>
    <row r="7" spans="1:5">
      <c r="A7" s="12">
        <v>43069</v>
      </c>
      <c r="B7">
        <v>11.295</v>
      </c>
      <c r="C7">
        <v>66.5</v>
      </c>
      <c r="D7">
        <v>6.7610000000000001</v>
      </c>
      <c r="E7">
        <v>2.0329999999999999</v>
      </c>
    </row>
    <row r="8" spans="1:5">
      <c r="A8" s="12">
        <v>43068</v>
      </c>
      <c r="B8">
        <v>11.305</v>
      </c>
      <c r="C8">
        <v>65.5</v>
      </c>
      <c r="D8">
        <v>6.7565</v>
      </c>
      <c r="E8">
        <v>2.0619999999999998</v>
      </c>
    </row>
    <row r="9" spans="1:5">
      <c r="A9" s="12">
        <v>43067</v>
      </c>
      <c r="B9">
        <v>11.4</v>
      </c>
      <c r="C9">
        <v>68.5</v>
      </c>
      <c r="D9">
        <v>6.8</v>
      </c>
      <c r="E9">
        <v>2.1</v>
      </c>
    </row>
    <row r="10" spans="1:5">
      <c r="A10" s="12">
        <v>43066</v>
      </c>
      <c r="B10">
        <v>11.6</v>
      </c>
      <c r="C10">
        <v>64.5</v>
      </c>
      <c r="D10">
        <v>6.8920000000000003</v>
      </c>
      <c r="E10">
        <v>2.1095000000000002</v>
      </c>
    </row>
    <row r="11" spans="1:5">
      <c r="A11" s="12">
        <v>43063</v>
      </c>
      <c r="B11">
        <v>12.015000000000001</v>
      </c>
      <c r="C11">
        <v>64</v>
      </c>
      <c r="D11">
        <v>6.9675000000000002</v>
      </c>
      <c r="E11">
        <v>2.1040000000000001</v>
      </c>
    </row>
    <row r="12" spans="1:5">
      <c r="A12" s="12">
        <v>43062</v>
      </c>
      <c r="B12">
        <v>11.625</v>
      </c>
      <c r="C12">
        <v>62.5</v>
      </c>
      <c r="D12">
        <v>6.8955000000000002</v>
      </c>
      <c r="E12">
        <v>2.09</v>
      </c>
    </row>
    <row r="13" spans="1:5">
      <c r="A13" s="12">
        <v>43061</v>
      </c>
      <c r="B13">
        <v>11.73</v>
      </c>
      <c r="C13">
        <v>61.5</v>
      </c>
      <c r="D13">
        <v>6.8724999999999996</v>
      </c>
      <c r="E13">
        <v>2.085</v>
      </c>
    </row>
    <row r="14" spans="1:5">
      <c r="A14" s="12">
        <v>43060</v>
      </c>
      <c r="B14">
        <v>11.605</v>
      </c>
      <c r="C14">
        <v>61</v>
      </c>
      <c r="D14">
        <v>6.8280000000000003</v>
      </c>
      <c r="E14">
        <v>2.0619999999999998</v>
      </c>
    </row>
    <row r="15" spans="1:5">
      <c r="A15" s="12">
        <v>43059</v>
      </c>
      <c r="B15">
        <v>11.51</v>
      </c>
      <c r="C15">
        <v>61.5</v>
      </c>
      <c r="D15">
        <v>6.7519999999999998</v>
      </c>
      <c r="E15">
        <v>2.0674999999999999</v>
      </c>
    </row>
    <row r="16" spans="1:5">
      <c r="A16" s="12">
        <v>43056</v>
      </c>
      <c r="B16">
        <v>11.47</v>
      </c>
      <c r="C16">
        <v>61.5</v>
      </c>
      <c r="D16">
        <v>6.7285000000000004</v>
      </c>
      <c r="E16">
        <v>2.077</v>
      </c>
    </row>
    <row r="17" spans="1:5">
      <c r="A17" s="12">
        <v>43055</v>
      </c>
      <c r="B17">
        <v>11.57</v>
      </c>
      <c r="C17">
        <v>61.25</v>
      </c>
      <c r="D17">
        <v>6.7640000000000002</v>
      </c>
      <c r="E17">
        <v>2.1059999999999999</v>
      </c>
    </row>
    <row r="18" spans="1:5">
      <c r="A18" s="12">
        <v>43054</v>
      </c>
      <c r="B18">
        <v>11.58</v>
      </c>
      <c r="C18">
        <v>61.25</v>
      </c>
      <c r="D18">
        <v>6.7154999999999996</v>
      </c>
      <c r="E18">
        <v>2.0819999999999999</v>
      </c>
    </row>
    <row r="19" spans="1:5">
      <c r="A19" s="12">
        <v>43053</v>
      </c>
      <c r="B19">
        <v>12.255000000000001</v>
      </c>
      <c r="C19">
        <v>60.25</v>
      </c>
      <c r="D19">
        <v>6.8224999999999998</v>
      </c>
      <c r="E19">
        <v>2.085</v>
      </c>
    </row>
    <row r="20" spans="1:5">
      <c r="A20" s="12">
        <v>43052</v>
      </c>
      <c r="B20">
        <v>12.28</v>
      </c>
      <c r="C20">
        <v>61</v>
      </c>
      <c r="D20">
        <v>6.7679999999999998</v>
      </c>
      <c r="E20">
        <v>2.1</v>
      </c>
    </row>
    <row r="21" spans="1:5">
      <c r="A21" s="12">
        <v>43049</v>
      </c>
      <c r="B21">
        <v>12.285</v>
      </c>
      <c r="C21">
        <v>61</v>
      </c>
      <c r="D21">
        <v>6.7969999999999997</v>
      </c>
      <c r="E21">
        <v>2.09</v>
      </c>
    </row>
    <row r="22" spans="1:5">
      <c r="A22" s="12">
        <v>43048</v>
      </c>
      <c r="B22">
        <v>12.23</v>
      </c>
      <c r="C22">
        <v>61.5</v>
      </c>
      <c r="D22">
        <v>6.7770000000000001</v>
      </c>
      <c r="E22">
        <v>2.0779999999999998</v>
      </c>
    </row>
    <row r="23" spans="1:5">
      <c r="A23" s="12">
        <v>43047</v>
      </c>
      <c r="B23">
        <v>12.565</v>
      </c>
      <c r="C23">
        <v>61</v>
      </c>
      <c r="D23">
        <v>6.8120000000000003</v>
      </c>
      <c r="E23">
        <v>2.1034999999999999</v>
      </c>
    </row>
    <row r="24" spans="1:5">
      <c r="A24" s="12">
        <v>43046</v>
      </c>
      <c r="B24">
        <v>12.805</v>
      </c>
      <c r="C24">
        <v>61</v>
      </c>
      <c r="D24">
        <v>6.8630000000000004</v>
      </c>
      <c r="E24">
        <v>2.1309999999999998</v>
      </c>
    </row>
    <row r="25" spans="1:5">
      <c r="A25" s="12">
        <v>43045</v>
      </c>
      <c r="B25">
        <v>12.83</v>
      </c>
      <c r="C25">
        <v>61</v>
      </c>
      <c r="D25">
        <v>6.9024999999999999</v>
      </c>
      <c r="E25">
        <v>2.1520000000000001</v>
      </c>
    </row>
    <row r="26" spans="1:5">
      <c r="A26" s="12">
        <v>43042</v>
      </c>
      <c r="B26">
        <v>12.56</v>
      </c>
      <c r="C26">
        <v>61.5</v>
      </c>
      <c r="D26">
        <v>6.9145000000000003</v>
      </c>
      <c r="E26">
        <v>2.165</v>
      </c>
    </row>
    <row r="27" spans="1:5">
      <c r="A27" t="s">
        <v>226</v>
      </c>
      <c r="B27">
        <v>11.783300000000001</v>
      </c>
      <c r="C27">
        <v>63.285400000000003</v>
      </c>
      <c r="D27">
        <v>6.7964000000000002</v>
      </c>
      <c r="E27">
        <v>2.0859000000000001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1402"/>
  <sheetViews>
    <sheetView workbookViewId="0"/>
  </sheetViews>
  <sheetFormatPr defaultRowHeight="15"/>
  <cols>
    <col min="1" max="1" width="9.42578125" bestFit="1" customWidth="1"/>
    <col min="2" max="2" width="14.7109375" bestFit="1" customWidth="1"/>
    <col min="3" max="3" width="12.5703125" bestFit="1" customWidth="1"/>
    <col min="4" max="4" width="9.42578125" bestFit="1" customWidth="1"/>
  </cols>
  <sheetData>
    <row r="1" spans="1:4">
      <c r="A1" s="26" t="s">
        <v>0</v>
      </c>
      <c r="B1" s="26" t="s">
        <v>227</v>
      </c>
      <c r="C1" s="26" t="s">
        <v>228</v>
      </c>
      <c r="D1" s="26" t="s">
        <v>229</v>
      </c>
    </row>
    <row r="2" spans="1:4" hidden="1">
      <c r="A2" s="25">
        <v>43191</v>
      </c>
      <c r="B2" s="24" t="s">
        <v>230</v>
      </c>
      <c r="C2" s="24" t="s">
        <v>231</v>
      </c>
      <c r="D2" s="24">
        <v>0.25979999999999998</v>
      </c>
    </row>
    <row r="3" spans="1:4" hidden="1">
      <c r="A3" s="25">
        <v>43191</v>
      </c>
      <c r="B3" s="24" t="s">
        <v>230</v>
      </c>
      <c r="C3" s="24" t="s">
        <v>232</v>
      </c>
      <c r="D3" s="24">
        <v>1.647</v>
      </c>
    </row>
    <row r="4" spans="1:4" hidden="1">
      <c r="A4" s="25">
        <v>43191</v>
      </c>
      <c r="B4" s="24" t="s">
        <v>230</v>
      </c>
      <c r="C4" s="24" t="s">
        <v>233</v>
      </c>
      <c r="D4" s="24">
        <v>0.221</v>
      </c>
    </row>
    <row r="5" spans="1:4" hidden="1">
      <c r="A5" s="25">
        <v>43191</v>
      </c>
      <c r="B5" s="24" t="s">
        <v>230</v>
      </c>
      <c r="C5" s="24" t="s">
        <v>234</v>
      </c>
      <c r="D5" s="24">
        <v>0.19420000000000001</v>
      </c>
    </row>
    <row r="6" spans="1:4" hidden="1">
      <c r="A6" s="25">
        <v>43191</v>
      </c>
      <c r="B6" s="24" t="s">
        <v>230</v>
      </c>
      <c r="C6" s="24" t="s">
        <v>235</v>
      </c>
      <c r="D6" s="24">
        <v>0.19320000000000001</v>
      </c>
    </row>
    <row r="7" spans="1:4" hidden="1">
      <c r="A7" s="25">
        <v>43191</v>
      </c>
      <c r="B7" s="24" t="s">
        <v>230</v>
      </c>
      <c r="C7" s="24" t="s">
        <v>236</v>
      </c>
      <c r="D7" s="24">
        <v>2.1358000000000001</v>
      </c>
    </row>
    <row r="8" spans="1:4" hidden="1">
      <c r="A8" s="25">
        <v>43191</v>
      </c>
      <c r="B8" s="24" t="s">
        <v>230</v>
      </c>
      <c r="C8" s="24" t="s">
        <v>237</v>
      </c>
      <c r="D8" s="24">
        <v>2.2715999999999998</v>
      </c>
    </row>
    <row r="9" spans="1:4" hidden="1">
      <c r="A9" s="25">
        <v>43191</v>
      </c>
      <c r="B9" s="24" t="s">
        <v>230</v>
      </c>
      <c r="C9" s="24" t="s">
        <v>238</v>
      </c>
      <c r="D9" s="24">
        <v>0.27229999999999999</v>
      </c>
    </row>
    <row r="10" spans="1:4" hidden="1">
      <c r="A10" s="25">
        <v>43191</v>
      </c>
      <c r="B10" s="24" t="s">
        <v>230</v>
      </c>
      <c r="C10" s="24" t="s">
        <v>239</v>
      </c>
      <c r="D10" s="24">
        <v>3.2202000000000002</v>
      </c>
    </row>
    <row r="11" spans="1:4" hidden="1">
      <c r="A11" s="25">
        <v>43191</v>
      </c>
      <c r="B11" s="24" t="s">
        <v>240</v>
      </c>
      <c r="C11" s="24" t="s">
        <v>241</v>
      </c>
      <c r="D11" s="24">
        <v>0.99080000000000001</v>
      </c>
    </row>
    <row r="12" spans="1:4" hidden="1">
      <c r="A12" s="25">
        <v>43191</v>
      </c>
      <c r="B12" s="24" t="s">
        <v>240</v>
      </c>
      <c r="C12" s="24" t="s">
        <v>231</v>
      </c>
      <c r="D12" s="24">
        <v>0.73299999999999998</v>
      </c>
    </row>
    <row r="13" spans="1:4" hidden="1">
      <c r="A13" s="25">
        <v>43191</v>
      </c>
      <c r="B13" s="24" t="s">
        <v>240</v>
      </c>
      <c r="C13" s="24" t="s">
        <v>242</v>
      </c>
      <c r="D13" s="24">
        <v>4.8247999999999998</v>
      </c>
    </row>
    <row r="14" spans="1:4" hidden="1">
      <c r="A14" s="25">
        <v>43191</v>
      </c>
      <c r="B14" s="24" t="s">
        <v>240</v>
      </c>
      <c r="C14" s="24" t="s">
        <v>232</v>
      </c>
      <c r="D14" s="24">
        <v>4.6471</v>
      </c>
    </row>
    <row r="15" spans="1:4" hidden="1">
      <c r="A15" s="25">
        <v>43191</v>
      </c>
      <c r="B15" s="24" t="s">
        <v>240</v>
      </c>
      <c r="C15" s="24" t="s">
        <v>233</v>
      </c>
      <c r="D15" s="24">
        <v>0.62339999999999995</v>
      </c>
    </row>
    <row r="16" spans="1:4" hidden="1">
      <c r="A16" s="25">
        <v>43191</v>
      </c>
      <c r="B16" s="24" t="s">
        <v>240</v>
      </c>
      <c r="C16" s="24" t="s">
        <v>234</v>
      </c>
      <c r="D16" s="24">
        <v>0.54820000000000002</v>
      </c>
    </row>
    <row r="17" spans="1:4" hidden="1">
      <c r="A17" s="25">
        <v>43191</v>
      </c>
      <c r="B17" s="24" t="s">
        <v>240</v>
      </c>
      <c r="C17" s="24" t="s">
        <v>243</v>
      </c>
      <c r="D17" s="24">
        <v>6.03</v>
      </c>
    </row>
    <row r="18" spans="1:4" hidden="1">
      <c r="A18" s="25">
        <v>43191</v>
      </c>
      <c r="B18" s="24" t="s">
        <v>240</v>
      </c>
      <c r="C18" s="24" t="s">
        <v>79</v>
      </c>
      <c r="D18" s="24">
        <v>81.650999999999996</v>
      </c>
    </row>
    <row r="19" spans="1:4" hidden="1">
      <c r="A19" s="25">
        <v>43191</v>
      </c>
      <c r="B19" s="24" t="s">
        <v>240</v>
      </c>
      <c r="C19" s="24" t="s">
        <v>244</v>
      </c>
      <c r="D19" s="24">
        <v>814.82799999999997</v>
      </c>
    </row>
    <row r="20" spans="1:4" hidden="1">
      <c r="A20" s="25">
        <v>43191</v>
      </c>
      <c r="B20" s="24" t="s">
        <v>240</v>
      </c>
      <c r="C20" s="24" t="s">
        <v>236</v>
      </c>
      <c r="D20" s="24">
        <v>6.0263</v>
      </c>
    </row>
    <row r="21" spans="1:4" hidden="1">
      <c r="A21" s="25">
        <v>43191</v>
      </c>
      <c r="B21" s="24" t="s">
        <v>240</v>
      </c>
      <c r="C21" s="24" t="s">
        <v>245</v>
      </c>
      <c r="D21" s="24">
        <v>1.0618000000000001</v>
      </c>
    </row>
    <row r="22" spans="1:4" hidden="1">
      <c r="A22" s="25">
        <v>43191</v>
      </c>
      <c r="B22" s="24" t="s">
        <v>240</v>
      </c>
      <c r="C22" s="24" t="s">
        <v>237</v>
      </c>
      <c r="D22" s="24">
        <v>6.4093999999999998</v>
      </c>
    </row>
    <row r="23" spans="1:4" hidden="1">
      <c r="A23" s="25">
        <v>43191</v>
      </c>
      <c r="B23" s="24" t="s">
        <v>240</v>
      </c>
      <c r="C23" s="24" t="s">
        <v>246</v>
      </c>
      <c r="D23" s="24">
        <v>22.319800000000001</v>
      </c>
    </row>
    <row r="24" spans="1:4" hidden="1">
      <c r="A24" s="25">
        <v>43191</v>
      </c>
      <c r="B24" s="24" t="s">
        <v>240</v>
      </c>
      <c r="C24" s="24" t="s">
        <v>238</v>
      </c>
      <c r="D24" s="24">
        <v>0.76819999999999999</v>
      </c>
    </row>
    <row r="25" spans="1:4" hidden="1">
      <c r="A25" s="25">
        <v>43191</v>
      </c>
      <c r="B25" s="24" t="s">
        <v>247</v>
      </c>
      <c r="C25" s="24" t="s">
        <v>238</v>
      </c>
      <c r="D25" s="24">
        <v>0.56059999999999999</v>
      </c>
    </row>
    <row r="26" spans="1:4" hidden="1">
      <c r="A26" s="25">
        <v>43191</v>
      </c>
      <c r="B26" s="24" t="s">
        <v>241</v>
      </c>
      <c r="C26" s="24" t="s">
        <v>240</v>
      </c>
      <c r="D26" s="24">
        <v>1.0092000000000001</v>
      </c>
    </row>
    <row r="27" spans="1:4" hidden="1">
      <c r="A27" s="25">
        <v>43191</v>
      </c>
      <c r="B27" s="24" t="s">
        <v>241</v>
      </c>
      <c r="C27" s="24" t="s">
        <v>231</v>
      </c>
      <c r="D27" s="24">
        <v>0.73980000000000001</v>
      </c>
    </row>
    <row r="28" spans="1:4" hidden="1">
      <c r="A28" s="25">
        <v>43191</v>
      </c>
      <c r="B28" s="24" t="s">
        <v>241</v>
      </c>
      <c r="C28" s="24" t="s">
        <v>248</v>
      </c>
      <c r="D28" s="24">
        <v>4.8559000000000001</v>
      </c>
    </row>
    <row r="29" spans="1:4" hidden="1">
      <c r="A29" s="25">
        <v>43191</v>
      </c>
      <c r="B29" s="24" t="s">
        <v>241</v>
      </c>
      <c r="C29" s="24" t="s">
        <v>242</v>
      </c>
      <c r="D29" s="24">
        <v>4.8693999999999997</v>
      </c>
    </row>
    <row r="30" spans="1:4" hidden="1">
      <c r="A30" s="25">
        <v>43191</v>
      </c>
      <c r="B30" s="24" t="s">
        <v>241</v>
      </c>
      <c r="C30" s="24" t="s">
        <v>233</v>
      </c>
      <c r="D30" s="24">
        <v>0.62919999999999998</v>
      </c>
    </row>
    <row r="31" spans="1:4" hidden="1">
      <c r="A31" s="25">
        <v>43191</v>
      </c>
      <c r="B31" s="24" t="s">
        <v>241</v>
      </c>
      <c r="C31" s="24" t="s">
        <v>234</v>
      </c>
      <c r="D31" s="24">
        <v>0.55320000000000003</v>
      </c>
    </row>
    <row r="32" spans="1:4" hidden="1">
      <c r="A32" s="25">
        <v>43191</v>
      </c>
      <c r="B32" s="24" t="s">
        <v>241</v>
      </c>
      <c r="C32" s="24" t="s">
        <v>243</v>
      </c>
      <c r="D32" s="24">
        <v>6.0857000000000001</v>
      </c>
    </row>
    <row r="33" spans="1:4" hidden="1">
      <c r="A33" s="25">
        <v>43191</v>
      </c>
      <c r="B33" s="24" t="s">
        <v>241</v>
      </c>
      <c r="C33" s="24" t="s">
        <v>79</v>
      </c>
      <c r="D33" s="24">
        <v>82.407899999999998</v>
      </c>
    </row>
    <row r="34" spans="1:4" hidden="1">
      <c r="A34" s="25">
        <v>43191</v>
      </c>
      <c r="B34" s="24" t="s">
        <v>241</v>
      </c>
      <c r="C34" s="24" t="s">
        <v>249</v>
      </c>
      <c r="D34" s="24">
        <v>14.102</v>
      </c>
    </row>
    <row r="35" spans="1:4" hidden="1">
      <c r="A35" s="25">
        <v>43191</v>
      </c>
      <c r="B35" s="24" t="s">
        <v>241</v>
      </c>
      <c r="C35" s="24" t="s">
        <v>236</v>
      </c>
      <c r="D35" s="24">
        <v>6.0819999999999999</v>
      </c>
    </row>
    <row r="36" spans="1:4" hidden="1">
      <c r="A36" s="25">
        <v>43191</v>
      </c>
      <c r="B36" s="24" t="s">
        <v>241</v>
      </c>
      <c r="C36" s="24" t="s">
        <v>238</v>
      </c>
      <c r="D36" s="24">
        <v>0.77539999999999998</v>
      </c>
    </row>
    <row r="37" spans="1:4" hidden="1">
      <c r="A37" s="25">
        <v>43191</v>
      </c>
      <c r="B37" s="24" t="s">
        <v>250</v>
      </c>
      <c r="C37" s="24" t="s">
        <v>238</v>
      </c>
      <c r="D37" s="24">
        <v>5.9999999999999995E-4</v>
      </c>
    </row>
    <row r="38" spans="1:4" hidden="1">
      <c r="A38" s="25">
        <v>43191</v>
      </c>
      <c r="B38" s="24" t="s">
        <v>231</v>
      </c>
      <c r="C38" s="24" t="s">
        <v>230</v>
      </c>
      <c r="D38" s="24">
        <v>3.8494000000000002</v>
      </c>
    </row>
    <row r="39" spans="1:4" hidden="1">
      <c r="A39" s="25">
        <v>43191</v>
      </c>
      <c r="B39" s="24" t="s">
        <v>231</v>
      </c>
      <c r="C39" s="24" t="s">
        <v>240</v>
      </c>
      <c r="D39" s="24">
        <v>1.3642000000000001</v>
      </c>
    </row>
    <row r="40" spans="1:4" hidden="1">
      <c r="A40" s="25">
        <v>43191</v>
      </c>
      <c r="B40" s="24" t="s">
        <v>231</v>
      </c>
      <c r="C40" s="24" t="s">
        <v>241</v>
      </c>
      <c r="D40" s="24">
        <v>1.3517999999999999</v>
      </c>
    </row>
    <row r="41" spans="1:4" hidden="1">
      <c r="A41" s="25">
        <v>43191</v>
      </c>
      <c r="B41" s="24" t="s">
        <v>231</v>
      </c>
      <c r="C41" s="24" t="s">
        <v>232</v>
      </c>
      <c r="D41" s="24">
        <v>6.34</v>
      </c>
    </row>
    <row r="42" spans="1:4" hidden="1">
      <c r="A42" s="25">
        <v>43191</v>
      </c>
      <c r="B42" s="24" t="s">
        <v>231</v>
      </c>
      <c r="C42" s="24" t="s">
        <v>233</v>
      </c>
      <c r="D42" s="24">
        <v>0.85089999999999999</v>
      </c>
    </row>
    <row r="43" spans="1:4" hidden="1">
      <c r="A43" s="25">
        <v>43191</v>
      </c>
      <c r="B43" s="24" t="s">
        <v>231</v>
      </c>
      <c r="C43" s="24" t="s">
        <v>234</v>
      </c>
      <c r="D43" s="24">
        <v>0.748</v>
      </c>
    </row>
    <row r="44" spans="1:4" hidden="1">
      <c r="A44" s="25">
        <v>43191</v>
      </c>
      <c r="B44" s="24" t="s">
        <v>231</v>
      </c>
      <c r="C44" s="24" t="s">
        <v>243</v>
      </c>
      <c r="D44" s="24">
        <v>8.2265999999999995</v>
      </c>
    </row>
    <row r="45" spans="1:4" hidden="1">
      <c r="A45" s="25">
        <v>43191</v>
      </c>
      <c r="B45" s="24" t="s">
        <v>231</v>
      </c>
      <c r="C45" s="24" t="s">
        <v>235</v>
      </c>
      <c r="D45" s="24">
        <v>0.74350000000000005</v>
      </c>
    </row>
    <row r="46" spans="1:4" hidden="1">
      <c r="A46" s="25">
        <v>43191</v>
      </c>
      <c r="B46" s="24" t="s">
        <v>231</v>
      </c>
      <c r="C46" s="24" t="s">
        <v>79</v>
      </c>
      <c r="D46" s="24">
        <v>111.395</v>
      </c>
    </row>
    <row r="47" spans="1:4" hidden="1">
      <c r="A47" s="25">
        <v>43191</v>
      </c>
      <c r="B47" s="24" t="s">
        <v>231</v>
      </c>
      <c r="C47" s="24" t="s">
        <v>236</v>
      </c>
      <c r="D47" s="24">
        <v>8.2216000000000005</v>
      </c>
    </row>
    <row r="48" spans="1:4" hidden="1">
      <c r="A48" s="25">
        <v>43191</v>
      </c>
      <c r="B48" s="24" t="s">
        <v>231</v>
      </c>
      <c r="C48" s="24" t="s">
        <v>237</v>
      </c>
      <c r="D48" s="24">
        <v>8.7441999999999993</v>
      </c>
    </row>
    <row r="49" spans="1:4" hidden="1">
      <c r="A49" s="25">
        <v>43191</v>
      </c>
      <c r="B49" s="24" t="s">
        <v>231</v>
      </c>
      <c r="C49" s="24" t="s">
        <v>238</v>
      </c>
      <c r="D49" s="24">
        <v>1.0481</v>
      </c>
    </row>
    <row r="50" spans="1:4" hidden="1">
      <c r="A50" s="25">
        <v>43191</v>
      </c>
      <c r="B50" s="24" t="s">
        <v>248</v>
      </c>
      <c r="C50" s="24" t="s">
        <v>241</v>
      </c>
      <c r="D50" s="24">
        <v>0.20599999999999999</v>
      </c>
    </row>
    <row r="51" spans="1:4" hidden="1">
      <c r="A51" s="25">
        <v>43191</v>
      </c>
      <c r="B51" s="24" t="s">
        <v>248</v>
      </c>
      <c r="C51" s="24" t="s">
        <v>233</v>
      </c>
      <c r="D51" s="24">
        <v>0.12959999999999999</v>
      </c>
    </row>
    <row r="52" spans="1:4" hidden="1">
      <c r="A52" s="25">
        <v>43191</v>
      </c>
      <c r="B52" s="24" t="s">
        <v>248</v>
      </c>
      <c r="C52" s="24" t="s">
        <v>246</v>
      </c>
      <c r="D52" s="24">
        <v>4.6390000000000002</v>
      </c>
    </row>
    <row r="53" spans="1:4" hidden="1">
      <c r="A53" s="25">
        <v>43191</v>
      </c>
      <c r="B53" s="24" t="s">
        <v>248</v>
      </c>
      <c r="C53" s="24" t="s">
        <v>238</v>
      </c>
      <c r="D53" s="24">
        <v>0.15959999999999999</v>
      </c>
    </row>
    <row r="54" spans="1:4" hidden="1">
      <c r="A54" s="25">
        <v>43191</v>
      </c>
      <c r="B54" s="24" t="s">
        <v>242</v>
      </c>
      <c r="C54" s="24" t="s">
        <v>240</v>
      </c>
      <c r="D54" s="24">
        <v>0.2072</v>
      </c>
    </row>
    <row r="55" spans="1:4" hidden="1">
      <c r="A55" s="25">
        <v>43191</v>
      </c>
      <c r="B55" s="24" t="s">
        <v>242</v>
      </c>
      <c r="C55" s="24" t="s">
        <v>241</v>
      </c>
      <c r="D55" s="24">
        <v>0.2054</v>
      </c>
    </row>
    <row r="56" spans="1:4" hidden="1">
      <c r="A56" s="25">
        <v>43191</v>
      </c>
      <c r="B56" s="24" t="s">
        <v>242</v>
      </c>
      <c r="C56" s="24" t="s">
        <v>232</v>
      </c>
      <c r="D56" s="24">
        <v>0.96319999999999995</v>
      </c>
    </row>
    <row r="57" spans="1:4" hidden="1">
      <c r="A57" s="25">
        <v>43191</v>
      </c>
      <c r="B57" s="24" t="s">
        <v>242</v>
      </c>
      <c r="C57" s="24" t="s">
        <v>233</v>
      </c>
      <c r="D57" s="24">
        <v>0.12920000000000001</v>
      </c>
    </row>
    <row r="58" spans="1:4" hidden="1">
      <c r="A58" s="25">
        <v>43191</v>
      </c>
      <c r="B58" s="24" t="s">
        <v>242</v>
      </c>
      <c r="C58" s="24" t="s">
        <v>234</v>
      </c>
      <c r="D58" s="24">
        <v>0.11360000000000001</v>
      </c>
    </row>
    <row r="59" spans="1:4" hidden="1">
      <c r="A59" s="25">
        <v>43191</v>
      </c>
      <c r="B59" s="24" t="s">
        <v>242</v>
      </c>
      <c r="C59" s="24" t="s">
        <v>243</v>
      </c>
      <c r="D59" s="24">
        <v>1.2498</v>
      </c>
    </row>
    <row r="60" spans="1:4" hidden="1">
      <c r="A60" s="25">
        <v>43191</v>
      </c>
      <c r="B60" s="24" t="s">
        <v>242</v>
      </c>
      <c r="C60" s="24" t="s">
        <v>79</v>
      </c>
      <c r="D60" s="24">
        <v>16.9237</v>
      </c>
    </row>
    <row r="61" spans="1:4" hidden="1">
      <c r="A61" s="25">
        <v>43191</v>
      </c>
      <c r="B61" s="24" t="s">
        <v>242</v>
      </c>
      <c r="C61" s="24" t="s">
        <v>244</v>
      </c>
      <c r="D61" s="24">
        <v>168.88399999999999</v>
      </c>
    </row>
    <row r="62" spans="1:4" hidden="1">
      <c r="A62" s="25">
        <v>43191</v>
      </c>
      <c r="B62" s="24" t="s">
        <v>242</v>
      </c>
      <c r="C62" s="24" t="s">
        <v>251</v>
      </c>
      <c r="D62" s="24">
        <v>1.2871999999999999</v>
      </c>
    </row>
    <row r="63" spans="1:4" hidden="1">
      <c r="A63" s="25">
        <v>43191</v>
      </c>
      <c r="B63" s="24" t="s">
        <v>242</v>
      </c>
      <c r="C63" s="24" t="s">
        <v>252</v>
      </c>
      <c r="D63" s="24">
        <v>0.61519999999999997</v>
      </c>
    </row>
    <row r="64" spans="1:4" hidden="1">
      <c r="A64" s="25">
        <v>43191</v>
      </c>
      <c r="B64" s="24" t="s">
        <v>242</v>
      </c>
      <c r="C64" s="24" t="s">
        <v>236</v>
      </c>
      <c r="D64" s="24">
        <v>1.2490000000000001</v>
      </c>
    </row>
    <row r="65" spans="1:4" hidden="1">
      <c r="A65" s="25">
        <v>43191</v>
      </c>
      <c r="B65" s="24" t="s">
        <v>242</v>
      </c>
      <c r="C65" s="24" t="s">
        <v>245</v>
      </c>
      <c r="D65" s="24">
        <v>0.2198</v>
      </c>
    </row>
    <row r="66" spans="1:4" hidden="1">
      <c r="A66" s="25">
        <v>43191</v>
      </c>
      <c r="B66" s="24" t="s">
        <v>242</v>
      </c>
      <c r="C66" s="24" t="s">
        <v>253</v>
      </c>
      <c r="D66" s="24">
        <v>0.20880000000000001</v>
      </c>
    </row>
    <row r="67" spans="1:4" hidden="1">
      <c r="A67" s="25">
        <v>43191</v>
      </c>
      <c r="B67" s="24" t="s">
        <v>242</v>
      </c>
      <c r="C67" s="24" t="s">
        <v>246</v>
      </c>
      <c r="D67" s="24">
        <v>4.6261000000000001</v>
      </c>
    </row>
    <row r="68" spans="1:4" hidden="1">
      <c r="A68" s="25">
        <v>43191</v>
      </c>
      <c r="B68" s="24" t="s">
        <v>242</v>
      </c>
      <c r="C68" s="24" t="s">
        <v>238</v>
      </c>
      <c r="D68" s="24">
        <v>0.15920000000000001</v>
      </c>
    </row>
    <row r="69" spans="1:4" hidden="1">
      <c r="A69" s="25">
        <v>43191</v>
      </c>
      <c r="B69" s="24" t="s">
        <v>254</v>
      </c>
      <c r="C69" s="24" t="s">
        <v>233</v>
      </c>
      <c r="D69" s="24">
        <v>3.9399999999999998E-2</v>
      </c>
    </row>
    <row r="70" spans="1:4" hidden="1">
      <c r="A70" s="25">
        <v>43191</v>
      </c>
      <c r="B70" s="24" t="s">
        <v>254</v>
      </c>
      <c r="C70" s="24" t="s">
        <v>234</v>
      </c>
      <c r="D70" s="24">
        <v>3.4700000000000002E-2</v>
      </c>
    </row>
    <row r="71" spans="1:4" hidden="1">
      <c r="A71" s="25">
        <v>43191</v>
      </c>
      <c r="B71" s="24" t="s">
        <v>254</v>
      </c>
      <c r="C71" s="24" t="s">
        <v>238</v>
      </c>
      <c r="D71" s="24">
        <v>4.8599999999999997E-2</v>
      </c>
    </row>
    <row r="72" spans="1:4" hidden="1">
      <c r="A72" s="25">
        <v>43191</v>
      </c>
      <c r="B72" s="24" t="s">
        <v>232</v>
      </c>
      <c r="C72" s="24" t="s">
        <v>230</v>
      </c>
      <c r="D72" s="24">
        <v>0.60719999999999996</v>
      </c>
    </row>
    <row r="73" spans="1:4" hidden="1">
      <c r="A73" s="25">
        <v>43191</v>
      </c>
      <c r="B73" s="24" t="s">
        <v>232</v>
      </c>
      <c r="C73" s="24" t="s">
        <v>240</v>
      </c>
      <c r="D73" s="24">
        <v>0.2152</v>
      </c>
    </row>
    <row r="74" spans="1:4" hidden="1">
      <c r="A74" s="25">
        <v>43191</v>
      </c>
      <c r="B74" s="24" t="s">
        <v>232</v>
      </c>
      <c r="C74" s="24" t="s">
        <v>231</v>
      </c>
      <c r="D74" s="24">
        <v>0.1578</v>
      </c>
    </row>
    <row r="75" spans="1:4" hidden="1">
      <c r="A75" s="25">
        <v>43191</v>
      </c>
      <c r="B75" s="24" t="s">
        <v>232</v>
      </c>
      <c r="C75" s="24" t="s">
        <v>242</v>
      </c>
      <c r="D75" s="24">
        <v>1.0382</v>
      </c>
    </row>
    <row r="76" spans="1:4" hidden="1">
      <c r="A76" s="25">
        <v>43191</v>
      </c>
      <c r="B76" s="24" t="s">
        <v>232</v>
      </c>
      <c r="C76" s="24" t="s">
        <v>233</v>
      </c>
      <c r="D76" s="24">
        <v>0.13420000000000001</v>
      </c>
    </row>
    <row r="77" spans="1:4" hidden="1">
      <c r="A77" s="25">
        <v>43191</v>
      </c>
      <c r="B77" s="24" t="s">
        <v>232</v>
      </c>
      <c r="C77" s="24" t="s">
        <v>234</v>
      </c>
      <c r="D77" s="24">
        <v>0.11799999999999999</v>
      </c>
    </row>
    <row r="78" spans="1:4" hidden="1">
      <c r="A78" s="25">
        <v>43191</v>
      </c>
      <c r="B78" s="24" t="s">
        <v>232</v>
      </c>
      <c r="C78" s="24" t="s">
        <v>235</v>
      </c>
      <c r="D78" s="24">
        <v>0.1172</v>
      </c>
    </row>
    <row r="79" spans="1:4" hidden="1">
      <c r="A79" s="25">
        <v>43191</v>
      </c>
      <c r="B79" s="24" t="s">
        <v>232</v>
      </c>
      <c r="C79" s="24" t="s">
        <v>236</v>
      </c>
      <c r="D79" s="24">
        <v>1.2968</v>
      </c>
    </row>
    <row r="80" spans="1:4" hidden="1">
      <c r="A80" s="25">
        <v>43191</v>
      </c>
      <c r="B80" s="24" t="s">
        <v>232</v>
      </c>
      <c r="C80" s="24" t="s">
        <v>237</v>
      </c>
      <c r="D80" s="24">
        <v>1.3792</v>
      </c>
    </row>
    <row r="81" spans="1:4" hidden="1">
      <c r="A81" s="25">
        <v>43191</v>
      </c>
      <c r="B81" s="24" t="s">
        <v>232</v>
      </c>
      <c r="C81" s="24" t="s">
        <v>238</v>
      </c>
      <c r="D81" s="24">
        <v>0.1653</v>
      </c>
    </row>
    <row r="82" spans="1:4" hidden="1">
      <c r="A82" s="25">
        <v>43191</v>
      </c>
      <c r="B82" s="24" t="s">
        <v>255</v>
      </c>
      <c r="C82" s="24" t="s">
        <v>233</v>
      </c>
      <c r="D82" s="24">
        <v>5.4100000000000002E-2</v>
      </c>
    </row>
    <row r="83" spans="1:4" hidden="1">
      <c r="A83" s="25">
        <v>43191</v>
      </c>
      <c r="B83" s="24" t="s">
        <v>233</v>
      </c>
      <c r="C83" s="24" t="s">
        <v>230</v>
      </c>
      <c r="D83" s="24">
        <v>4.5259999999999998</v>
      </c>
    </row>
    <row r="84" spans="1:4" hidden="1">
      <c r="A84" s="25">
        <v>43191</v>
      </c>
      <c r="B84" s="24" t="s">
        <v>233</v>
      </c>
      <c r="C84" s="24" t="s">
        <v>240</v>
      </c>
      <c r="D84" s="24">
        <v>1.6040000000000001</v>
      </c>
    </row>
    <row r="85" spans="1:4" hidden="1">
      <c r="A85" s="25">
        <v>43191</v>
      </c>
      <c r="B85" s="24" t="s">
        <v>233</v>
      </c>
      <c r="C85" s="24" t="s">
        <v>241</v>
      </c>
      <c r="D85" s="24">
        <v>1.5893999999999999</v>
      </c>
    </row>
    <row r="86" spans="1:4" hidden="1">
      <c r="A86" s="25">
        <v>43191</v>
      </c>
      <c r="B86" s="24" t="s">
        <v>233</v>
      </c>
      <c r="C86" s="24" t="s">
        <v>231</v>
      </c>
      <c r="D86" s="24">
        <v>1.1752</v>
      </c>
    </row>
    <row r="87" spans="1:4" hidden="1">
      <c r="A87" s="25">
        <v>43191</v>
      </c>
      <c r="B87" s="24" t="s">
        <v>233</v>
      </c>
      <c r="C87" s="24" t="s">
        <v>248</v>
      </c>
      <c r="D87" s="24">
        <v>7.7178000000000004</v>
      </c>
    </row>
    <row r="88" spans="1:4" hidden="1">
      <c r="A88" s="25">
        <v>43191</v>
      </c>
      <c r="B88" s="24" t="s">
        <v>233</v>
      </c>
      <c r="C88" s="24" t="s">
        <v>242</v>
      </c>
      <c r="D88" s="24">
        <v>7.7392000000000003</v>
      </c>
    </row>
    <row r="89" spans="1:4" hidden="1">
      <c r="A89" s="25">
        <v>43191</v>
      </c>
      <c r="B89" s="24" t="s">
        <v>233</v>
      </c>
      <c r="C89" s="24" t="s">
        <v>254</v>
      </c>
      <c r="D89" s="24">
        <v>25.342099999999999</v>
      </c>
    </row>
    <row r="90" spans="1:4" hidden="1">
      <c r="A90" s="25">
        <v>43191</v>
      </c>
      <c r="B90" s="24" t="s">
        <v>233</v>
      </c>
      <c r="C90" s="24" t="s">
        <v>232</v>
      </c>
      <c r="D90" s="24">
        <v>7.4542000000000002</v>
      </c>
    </row>
    <row r="91" spans="1:4" hidden="1">
      <c r="A91" s="25">
        <v>43191</v>
      </c>
      <c r="B91" s="24" t="s">
        <v>233</v>
      </c>
      <c r="C91" s="24" t="s">
        <v>255</v>
      </c>
      <c r="D91" s="24">
        <v>18.4846</v>
      </c>
    </row>
    <row r="92" spans="1:4" hidden="1">
      <c r="A92" s="25">
        <v>43191</v>
      </c>
      <c r="B92" s="24" t="s">
        <v>233</v>
      </c>
      <c r="C92" s="24" t="s">
        <v>234</v>
      </c>
      <c r="D92" s="24">
        <v>0.87919999999999998</v>
      </c>
    </row>
    <row r="93" spans="1:4" hidden="1">
      <c r="A93" s="25">
        <v>43191</v>
      </c>
      <c r="B93" s="24" t="s">
        <v>233</v>
      </c>
      <c r="C93" s="24" t="s">
        <v>243</v>
      </c>
      <c r="D93" s="24">
        <v>9.6735000000000007</v>
      </c>
    </row>
    <row r="94" spans="1:4" hidden="1">
      <c r="A94" s="25">
        <v>43191</v>
      </c>
      <c r="B94" s="24" t="s">
        <v>233</v>
      </c>
      <c r="C94" s="24" t="s">
        <v>256</v>
      </c>
      <c r="D94" s="24">
        <v>7.4336000000000002</v>
      </c>
    </row>
    <row r="95" spans="1:4" hidden="1">
      <c r="A95" s="25">
        <v>43191</v>
      </c>
      <c r="B95" s="24" t="s">
        <v>233</v>
      </c>
      <c r="C95" s="24" t="s">
        <v>257</v>
      </c>
      <c r="D95" s="24">
        <v>312.59739999999999</v>
      </c>
    </row>
    <row r="96" spans="1:4" hidden="1">
      <c r="A96" s="25">
        <v>43191</v>
      </c>
      <c r="B96" s="24" t="s">
        <v>233</v>
      </c>
      <c r="C96" s="24" t="s">
        <v>258</v>
      </c>
      <c r="D96" s="24">
        <v>4.3029999999999999</v>
      </c>
    </row>
    <row r="97" spans="1:4" hidden="1">
      <c r="A97" s="25">
        <v>43191</v>
      </c>
      <c r="B97" s="24" t="s">
        <v>233</v>
      </c>
      <c r="C97" s="24" t="s">
        <v>259</v>
      </c>
      <c r="D97" s="24">
        <v>121.4948</v>
      </c>
    </row>
    <row r="98" spans="1:4" hidden="1">
      <c r="A98" s="25">
        <v>43191</v>
      </c>
      <c r="B98" s="24" t="s">
        <v>233</v>
      </c>
      <c r="C98" s="24" t="s">
        <v>235</v>
      </c>
      <c r="D98" s="24">
        <v>0.87419999999999998</v>
      </c>
    </row>
    <row r="99" spans="1:4" hidden="1">
      <c r="A99" s="25">
        <v>43191</v>
      </c>
      <c r="B99" s="24" t="s">
        <v>233</v>
      </c>
      <c r="C99" s="24" t="s">
        <v>79</v>
      </c>
      <c r="D99" s="24">
        <v>130.93180000000001</v>
      </c>
    </row>
    <row r="100" spans="1:4" hidden="1">
      <c r="A100" s="25">
        <v>43191</v>
      </c>
      <c r="B100" s="24" t="s">
        <v>233</v>
      </c>
      <c r="C100" s="24" t="s">
        <v>244</v>
      </c>
      <c r="D100" s="24">
        <v>1307.0283999999999</v>
      </c>
    </row>
    <row r="101" spans="1:4" hidden="1">
      <c r="A101" s="25">
        <v>43191</v>
      </c>
      <c r="B101" s="24" t="s">
        <v>233</v>
      </c>
      <c r="C101" s="24" t="s">
        <v>251</v>
      </c>
      <c r="D101" s="24">
        <v>9.9612999999999996</v>
      </c>
    </row>
    <row r="102" spans="1:4" hidden="1">
      <c r="A102" s="25">
        <v>43191</v>
      </c>
      <c r="B102" s="24" t="s">
        <v>233</v>
      </c>
      <c r="C102" s="24" t="s">
        <v>249</v>
      </c>
      <c r="D102" s="24">
        <v>22.4132</v>
      </c>
    </row>
    <row r="103" spans="1:4" hidden="1">
      <c r="A103" s="25">
        <v>43191</v>
      </c>
      <c r="B103" s="24" t="s">
        <v>233</v>
      </c>
      <c r="C103" s="24" t="s">
        <v>252</v>
      </c>
      <c r="D103" s="24">
        <v>4.7609000000000004</v>
      </c>
    </row>
    <row r="104" spans="1:4" hidden="1">
      <c r="A104" s="25">
        <v>43191</v>
      </c>
      <c r="B104" s="24" t="s">
        <v>233</v>
      </c>
      <c r="C104" s="24" t="s">
        <v>236</v>
      </c>
      <c r="D104" s="24">
        <v>9.6661999999999999</v>
      </c>
    </row>
    <row r="105" spans="1:4" hidden="1">
      <c r="A105" s="25">
        <v>43191</v>
      </c>
      <c r="B105" s="24" t="s">
        <v>233</v>
      </c>
      <c r="C105" s="24" t="s">
        <v>245</v>
      </c>
      <c r="D105" s="24">
        <v>1.7014</v>
      </c>
    </row>
    <row r="106" spans="1:4" hidden="1">
      <c r="A106" s="25">
        <v>43191</v>
      </c>
      <c r="B106" s="24" t="s">
        <v>233</v>
      </c>
      <c r="C106" s="24" t="s">
        <v>260</v>
      </c>
      <c r="D106" s="24">
        <v>4.2130000000000001</v>
      </c>
    </row>
    <row r="107" spans="1:4" hidden="1">
      <c r="A107" s="25">
        <v>43191</v>
      </c>
      <c r="B107" s="24" t="s">
        <v>233</v>
      </c>
      <c r="C107" s="24" t="s">
        <v>261</v>
      </c>
      <c r="D107" s="24">
        <v>70.484200000000001</v>
      </c>
    </row>
    <row r="108" spans="1:4" hidden="1">
      <c r="A108" s="25">
        <v>43191</v>
      </c>
      <c r="B108" s="24" t="s">
        <v>233</v>
      </c>
      <c r="C108" s="24" t="s">
        <v>237</v>
      </c>
      <c r="D108" s="24">
        <v>10.280200000000001</v>
      </c>
    </row>
    <row r="109" spans="1:4" hidden="1">
      <c r="A109" s="25">
        <v>43191</v>
      </c>
      <c r="B109" s="24" t="s">
        <v>233</v>
      </c>
      <c r="C109" s="24" t="s">
        <v>253</v>
      </c>
      <c r="D109" s="24">
        <v>1.6164000000000001</v>
      </c>
    </row>
    <row r="110" spans="1:4" hidden="1">
      <c r="A110" s="25">
        <v>43191</v>
      </c>
      <c r="B110" s="24" t="s">
        <v>233</v>
      </c>
      <c r="C110" s="24" t="s">
        <v>262</v>
      </c>
      <c r="D110" s="24">
        <v>4.8743999999999996</v>
      </c>
    </row>
    <row r="111" spans="1:4" hidden="1">
      <c r="A111" s="25">
        <v>43191</v>
      </c>
      <c r="B111" s="24" t="s">
        <v>233</v>
      </c>
      <c r="C111" s="24" t="s">
        <v>246</v>
      </c>
      <c r="D111" s="24">
        <v>35.802199999999999</v>
      </c>
    </row>
    <row r="112" spans="1:4" hidden="1">
      <c r="A112" s="25">
        <v>43191</v>
      </c>
      <c r="B112" s="24" t="s">
        <v>233</v>
      </c>
      <c r="C112" s="24" t="s">
        <v>238</v>
      </c>
      <c r="D112" s="24">
        <v>1.2323</v>
      </c>
    </row>
    <row r="113" spans="1:4" hidden="1">
      <c r="A113" s="25">
        <v>43191</v>
      </c>
      <c r="B113" s="24" t="s">
        <v>233</v>
      </c>
      <c r="C113" s="24" t="s">
        <v>239</v>
      </c>
      <c r="D113" s="24">
        <v>14.5745</v>
      </c>
    </row>
    <row r="114" spans="1:4" hidden="1">
      <c r="A114" s="25">
        <v>43191</v>
      </c>
      <c r="B114" s="24" t="s">
        <v>263</v>
      </c>
      <c r="C114" s="24" t="s">
        <v>238</v>
      </c>
      <c r="D114" s="24">
        <v>0.4904</v>
      </c>
    </row>
    <row r="115" spans="1:4" hidden="1">
      <c r="A115" s="25">
        <v>43191</v>
      </c>
      <c r="B115" s="24" t="s">
        <v>234</v>
      </c>
      <c r="C115" s="24" t="s">
        <v>230</v>
      </c>
      <c r="D115" s="24">
        <v>5.1474000000000002</v>
      </c>
    </row>
    <row r="116" spans="1:4" hidden="1">
      <c r="A116" s="25">
        <v>43191</v>
      </c>
      <c r="B116" s="24" t="s">
        <v>234</v>
      </c>
      <c r="C116" s="24" t="s">
        <v>240</v>
      </c>
      <c r="D116" s="24">
        <v>1.8244</v>
      </c>
    </row>
    <row r="117" spans="1:4" hidden="1">
      <c r="A117" s="25">
        <v>43191</v>
      </c>
      <c r="B117" s="24" t="s">
        <v>234</v>
      </c>
      <c r="C117" s="24" t="s">
        <v>241</v>
      </c>
      <c r="D117" s="24">
        <v>1.8076000000000001</v>
      </c>
    </row>
    <row r="118" spans="1:4" hidden="1">
      <c r="A118" s="25">
        <v>43191</v>
      </c>
      <c r="B118" s="24" t="s">
        <v>234</v>
      </c>
      <c r="C118" s="24" t="s">
        <v>231</v>
      </c>
      <c r="D118" s="24">
        <v>1.337</v>
      </c>
    </row>
    <row r="119" spans="1:4" hidden="1">
      <c r="A119" s="25">
        <v>43191</v>
      </c>
      <c r="B119" s="24" t="s">
        <v>234</v>
      </c>
      <c r="C119" s="24" t="s">
        <v>242</v>
      </c>
      <c r="D119" s="24">
        <v>8.8019999999999996</v>
      </c>
    </row>
    <row r="120" spans="1:4" hidden="1">
      <c r="A120" s="25">
        <v>43191</v>
      </c>
      <c r="B120" s="24" t="s">
        <v>234</v>
      </c>
      <c r="C120" s="24" t="s">
        <v>254</v>
      </c>
      <c r="D120" s="24">
        <v>28.8218</v>
      </c>
    </row>
    <row r="121" spans="1:4" hidden="1">
      <c r="A121" s="25">
        <v>43191</v>
      </c>
      <c r="B121" s="24" t="s">
        <v>234</v>
      </c>
      <c r="C121" s="24" t="s">
        <v>232</v>
      </c>
      <c r="D121" s="24">
        <v>8.4779</v>
      </c>
    </row>
    <row r="122" spans="1:4" hidden="1">
      <c r="A122" s="25">
        <v>43191</v>
      </c>
      <c r="B122" s="24" t="s">
        <v>234</v>
      </c>
      <c r="C122" s="24" t="s">
        <v>233</v>
      </c>
      <c r="D122" s="24">
        <v>1.1374</v>
      </c>
    </row>
    <row r="123" spans="1:4" hidden="1">
      <c r="A123" s="25">
        <v>43191</v>
      </c>
      <c r="B123" s="24" t="s">
        <v>234</v>
      </c>
      <c r="C123" s="24" t="s">
        <v>243</v>
      </c>
      <c r="D123" s="24">
        <v>11.0006</v>
      </c>
    </row>
    <row r="124" spans="1:4" hidden="1">
      <c r="A124" s="25">
        <v>43191</v>
      </c>
      <c r="B124" s="24" t="s">
        <v>234</v>
      </c>
      <c r="C124" s="24" t="s">
        <v>235</v>
      </c>
      <c r="D124" s="24">
        <v>0.99419999999999997</v>
      </c>
    </row>
    <row r="125" spans="1:4" hidden="1">
      <c r="A125" s="25">
        <v>43191</v>
      </c>
      <c r="B125" s="24" t="s">
        <v>234</v>
      </c>
      <c r="C125" s="24" t="s">
        <v>79</v>
      </c>
      <c r="D125" s="24">
        <v>148.9563</v>
      </c>
    </row>
    <row r="126" spans="1:4" hidden="1">
      <c r="A126" s="25">
        <v>43191</v>
      </c>
      <c r="B126" s="24" t="s">
        <v>234</v>
      </c>
      <c r="C126" s="24" t="s">
        <v>244</v>
      </c>
      <c r="D126" s="24">
        <v>1486.5056999999999</v>
      </c>
    </row>
    <row r="127" spans="1:4" hidden="1">
      <c r="A127" s="25">
        <v>43191</v>
      </c>
      <c r="B127" s="24" t="s">
        <v>234</v>
      </c>
      <c r="C127" s="24" t="s">
        <v>249</v>
      </c>
      <c r="D127" s="24">
        <v>25.491</v>
      </c>
    </row>
    <row r="128" spans="1:4" hidden="1">
      <c r="A128" s="25">
        <v>43191</v>
      </c>
      <c r="B128" s="24" t="s">
        <v>234</v>
      </c>
      <c r="C128" s="24" t="s">
        <v>252</v>
      </c>
      <c r="D128" s="24">
        <v>5.4146999999999998</v>
      </c>
    </row>
    <row r="129" spans="1:4" hidden="1">
      <c r="A129" s="25">
        <v>43191</v>
      </c>
      <c r="B129" s="24" t="s">
        <v>234</v>
      </c>
      <c r="C129" s="24" t="s">
        <v>236</v>
      </c>
      <c r="D129" s="24">
        <v>10.994</v>
      </c>
    </row>
    <row r="130" spans="1:4" hidden="1">
      <c r="A130" s="25">
        <v>43191</v>
      </c>
      <c r="B130" s="24" t="s">
        <v>234</v>
      </c>
      <c r="C130" s="24" t="s">
        <v>245</v>
      </c>
      <c r="D130" s="24">
        <v>1.9351</v>
      </c>
    </row>
    <row r="131" spans="1:4" hidden="1">
      <c r="A131" s="25">
        <v>43191</v>
      </c>
      <c r="B131" s="24" t="s">
        <v>234</v>
      </c>
      <c r="C131" s="24" t="s">
        <v>237</v>
      </c>
      <c r="D131" s="24">
        <v>11.692600000000001</v>
      </c>
    </row>
    <row r="132" spans="1:4" hidden="1">
      <c r="A132" s="25">
        <v>43191</v>
      </c>
      <c r="B132" s="24" t="s">
        <v>234</v>
      </c>
      <c r="C132" s="24" t="s">
        <v>253</v>
      </c>
      <c r="D132" s="24">
        <v>1.8384</v>
      </c>
    </row>
    <row r="133" spans="1:4" hidden="1">
      <c r="A133" s="25">
        <v>43191</v>
      </c>
      <c r="B133" s="24" t="s">
        <v>234</v>
      </c>
      <c r="C133" s="24" t="s">
        <v>246</v>
      </c>
      <c r="D133" s="24">
        <v>40.718600000000002</v>
      </c>
    </row>
    <row r="134" spans="1:4" hidden="1">
      <c r="A134" s="25">
        <v>43191</v>
      </c>
      <c r="B134" s="24" t="s">
        <v>234</v>
      </c>
      <c r="C134" s="24" t="s">
        <v>238</v>
      </c>
      <c r="D134" s="24">
        <v>1.4015</v>
      </c>
    </row>
    <row r="135" spans="1:4" hidden="1">
      <c r="A135" s="25">
        <v>43191</v>
      </c>
      <c r="B135" s="24" t="s">
        <v>234</v>
      </c>
      <c r="C135" s="24" t="s">
        <v>239</v>
      </c>
      <c r="D135" s="24">
        <v>16.575900000000001</v>
      </c>
    </row>
    <row r="136" spans="1:4" hidden="1">
      <c r="A136" s="25">
        <v>43191</v>
      </c>
      <c r="B136" s="24" t="s">
        <v>243</v>
      </c>
      <c r="C136" s="24" t="s">
        <v>240</v>
      </c>
      <c r="D136" s="24">
        <v>0.1658</v>
      </c>
    </row>
    <row r="137" spans="1:4" hidden="1">
      <c r="A137" s="25">
        <v>43191</v>
      </c>
      <c r="B137" s="24" t="s">
        <v>243</v>
      </c>
      <c r="C137" s="24" t="s">
        <v>241</v>
      </c>
      <c r="D137" s="24">
        <v>0.1643</v>
      </c>
    </row>
    <row r="138" spans="1:4" hidden="1">
      <c r="A138" s="25">
        <v>43191</v>
      </c>
      <c r="B138" s="24" t="s">
        <v>243</v>
      </c>
      <c r="C138" s="24" t="s">
        <v>231</v>
      </c>
      <c r="D138" s="24">
        <v>0.1216</v>
      </c>
    </row>
    <row r="139" spans="1:4" hidden="1">
      <c r="A139" s="25">
        <v>43191</v>
      </c>
      <c r="B139" s="24" t="s">
        <v>243</v>
      </c>
      <c r="C139" s="24" t="s">
        <v>242</v>
      </c>
      <c r="D139" s="24">
        <v>0.80020000000000002</v>
      </c>
    </row>
    <row r="140" spans="1:4" hidden="1">
      <c r="A140" s="25">
        <v>43191</v>
      </c>
      <c r="B140" s="24" t="s">
        <v>243</v>
      </c>
      <c r="C140" s="24" t="s">
        <v>233</v>
      </c>
      <c r="D140" s="24">
        <v>0.10340000000000001</v>
      </c>
    </row>
    <row r="141" spans="1:4" hidden="1">
      <c r="A141" s="25">
        <v>43191</v>
      </c>
      <c r="B141" s="24" t="s">
        <v>243</v>
      </c>
      <c r="C141" s="24" t="s">
        <v>234</v>
      </c>
      <c r="D141" s="24">
        <v>9.0899999999999995E-2</v>
      </c>
    </row>
    <row r="142" spans="1:4" hidden="1">
      <c r="A142" s="25">
        <v>43191</v>
      </c>
      <c r="B142" s="24" t="s">
        <v>243</v>
      </c>
      <c r="C142" s="24" t="s">
        <v>79</v>
      </c>
      <c r="D142" s="24">
        <v>13.5412</v>
      </c>
    </row>
    <row r="143" spans="1:4" hidden="1">
      <c r="A143" s="25">
        <v>43191</v>
      </c>
      <c r="B143" s="24" t="s">
        <v>243</v>
      </c>
      <c r="C143" s="24" t="s">
        <v>244</v>
      </c>
      <c r="D143" s="24">
        <v>135.13</v>
      </c>
    </row>
    <row r="144" spans="1:4" hidden="1">
      <c r="A144" s="25">
        <v>43191</v>
      </c>
      <c r="B144" s="24" t="s">
        <v>243</v>
      </c>
      <c r="C144" s="24" t="s">
        <v>251</v>
      </c>
      <c r="D144" s="24">
        <v>1.0298</v>
      </c>
    </row>
    <row r="145" spans="1:4" hidden="1">
      <c r="A145" s="25">
        <v>43191</v>
      </c>
      <c r="B145" s="24" t="s">
        <v>243</v>
      </c>
      <c r="C145" s="24" t="s">
        <v>252</v>
      </c>
      <c r="D145" s="24">
        <v>0.49220000000000003</v>
      </c>
    </row>
    <row r="146" spans="1:4" hidden="1">
      <c r="A146" s="25">
        <v>43191</v>
      </c>
      <c r="B146" s="24" t="s">
        <v>243</v>
      </c>
      <c r="C146" s="24" t="s">
        <v>236</v>
      </c>
      <c r="D146" s="24">
        <v>0.99939999999999996</v>
      </c>
    </row>
    <row r="147" spans="1:4" hidden="1">
      <c r="A147" s="25">
        <v>43191</v>
      </c>
      <c r="B147" s="24" t="s">
        <v>243</v>
      </c>
      <c r="C147" s="24" t="s">
        <v>245</v>
      </c>
      <c r="D147" s="24">
        <v>0.1759</v>
      </c>
    </row>
    <row r="148" spans="1:4" hidden="1">
      <c r="A148" s="25">
        <v>43191</v>
      </c>
      <c r="B148" s="24" t="s">
        <v>243</v>
      </c>
      <c r="C148" s="24" t="s">
        <v>253</v>
      </c>
      <c r="D148" s="24">
        <v>0.16719999999999999</v>
      </c>
    </row>
    <row r="149" spans="1:4" hidden="1">
      <c r="A149" s="25">
        <v>43191</v>
      </c>
      <c r="B149" s="24" t="s">
        <v>243</v>
      </c>
      <c r="C149" s="24" t="s">
        <v>246</v>
      </c>
      <c r="D149" s="24">
        <v>3.7014</v>
      </c>
    </row>
    <row r="150" spans="1:4" hidden="1">
      <c r="A150" s="25">
        <v>43191</v>
      </c>
      <c r="B150" s="24" t="s">
        <v>243</v>
      </c>
      <c r="C150" s="24" t="s">
        <v>238</v>
      </c>
      <c r="D150" s="24">
        <v>0.12740000000000001</v>
      </c>
    </row>
    <row r="151" spans="1:4" hidden="1">
      <c r="A151" s="25">
        <v>43191</v>
      </c>
      <c r="B151" s="24" t="s">
        <v>256</v>
      </c>
      <c r="C151" s="24" t="s">
        <v>233</v>
      </c>
      <c r="D151" s="24">
        <v>0.13450000000000001</v>
      </c>
    </row>
    <row r="152" spans="1:4" hidden="1">
      <c r="A152" s="25">
        <v>43191</v>
      </c>
      <c r="B152" s="24" t="s">
        <v>256</v>
      </c>
      <c r="C152" s="24" t="s">
        <v>238</v>
      </c>
      <c r="D152" s="24">
        <v>0.1658</v>
      </c>
    </row>
    <row r="153" spans="1:4" hidden="1">
      <c r="A153" s="25">
        <v>43191</v>
      </c>
      <c r="B153" s="24" t="s">
        <v>257</v>
      </c>
      <c r="C153" s="24" t="s">
        <v>233</v>
      </c>
      <c r="D153" s="24">
        <v>3.2000000000000002E-3</v>
      </c>
    </row>
    <row r="154" spans="1:4" hidden="1">
      <c r="A154" s="25">
        <v>43191</v>
      </c>
      <c r="B154" s="24" t="s">
        <v>258</v>
      </c>
      <c r="C154" s="24" t="s">
        <v>233</v>
      </c>
      <c r="D154" s="24">
        <v>0.2324</v>
      </c>
    </row>
    <row r="155" spans="1:4" hidden="1">
      <c r="A155" s="25">
        <v>43191</v>
      </c>
      <c r="B155" s="24" t="s">
        <v>258</v>
      </c>
      <c r="C155" s="24" t="s">
        <v>238</v>
      </c>
      <c r="D155" s="24">
        <v>0.28639999999999999</v>
      </c>
    </row>
    <row r="156" spans="1:4" hidden="1">
      <c r="A156" s="25">
        <v>43191</v>
      </c>
      <c r="B156" s="24" t="s">
        <v>259</v>
      </c>
      <c r="C156" s="24" t="s">
        <v>233</v>
      </c>
      <c r="D156" s="24">
        <v>8.2000000000000007E-3</v>
      </c>
    </row>
    <row r="157" spans="1:4" hidden="1">
      <c r="A157" s="25">
        <v>43191</v>
      </c>
      <c r="B157" s="24" t="s">
        <v>259</v>
      </c>
      <c r="C157" s="24" t="s">
        <v>238</v>
      </c>
      <c r="D157" s="24">
        <v>1.0200000000000001E-2</v>
      </c>
    </row>
    <row r="158" spans="1:4" hidden="1">
      <c r="A158" s="25">
        <v>43191</v>
      </c>
      <c r="B158" s="24" t="s">
        <v>235</v>
      </c>
      <c r="C158" s="24" t="s">
        <v>230</v>
      </c>
      <c r="D158" s="24">
        <v>5.1775000000000002</v>
      </c>
    </row>
    <row r="159" spans="1:4" hidden="1">
      <c r="A159" s="25">
        <v>43191</v>
      </c>
      <c r="B159" s="24" t="s">
        <v>235</v>
      </c>
      <c r="C159" s="24" t="s">
        <v>231</v>
      </c>
      <c r="D159" s="24">
        <v>1.345</v>
      </c>
    </row>
    <row r="160" spans="1:4" hidden="1">
      <c r="A160" s="25">
        <v>43191</v>
      </c>
      <c r="B160" s="24" t="s">
        <v>235</v>
      </c>
      <c r="C160" s="24" t="s">
        <v>232</v>
      </c>
      <c r="D160" s="24">
        <v>8.5274000000000001</v>
      </c>
    </row>
    <row r="161" spans="1:4" hidden="1">
      <c r="A161" s="25">
        <v>43191</v>
      </c>
      <c r="B161" s="24" t="s">
        <v>235</v>
      </c>
      <c r="C161" s="24" t="s">
        <v>233</v>
      </c>
      <c r="D161" s="24">
        <v>1.1439999999999999</v>
      </c>
    </row>
    <row r="162" spans="1:4" hidden="1">
      <c r="A162" s="25">
        <v>43191</v>
      </c>
      <c r="B162" s="24" t="s">
        <v>235</v>
      </c>
      <c r="C162" s="24" t="s">
        <v>234</v>
      </c>
      <c r="D162" s="24">
        <v>1.0058</v>
      </c>
    </row>
    <row r="163" spans="1:4" hidden="1">
      <c r="A163" s="25">
        <v>43191</v>
      </c>
      <c r="B163" s="24" t="s">
        <v>235</v>
      </c>
      <c r="C163" s="24" t="s">
        <v>236</v>
      </c>
      <c r="D163" s="24">
        <v>11.058199999999999</v>
      </c>
    </row>
    <row r="164" spans="1:4" hidden="1">
      <c r="A164" s="25">
        <v>43191</v>
      </c>
      <c r="B164" s="24" t="s">
        <v>235</v>
      </c>
      <c r="C164" s="24" t="s">
        <v>237</v>
      </c>
      <c r="D164" s="24">
        <v>11.760999999999999</v>
      </c>
    </row>
    <row r="165" spans="1:4" hidden="1">
      <c r="A165" s="25">
        <v>43191</v>
      </c>
      <c r="B165" s="24" t="s">
        <v>235</v>
      </c>
      <c r="C165" s="24" t="s">
        <v>238</v>
      </c>
      <c r="D165" s="24">
        <v>1.4097</v>
      </c>
    </row>
    <row r="166" spans="1:4" hidden="1">
      <c r="A166" s="25">
        <v>43191</v>
      </c>
      <c r="B166" s="24" t="s">
        <v>79</v>
      </c>
      <c r="C166" s="24" t="s">
        <v>240</v>
      </c>
      <c r="D166" s="24">
        <v>1.2200000000000001E-2</v>
      </c>
    </row>
    <row r="167" spans="1:4" hidden="1">
      <c r="A167" s="25">
        <v>43191</v>
      </c>
      <c r="B167" s="24" t="s">
        <v>79</v>
      </c>
      <c r="C167" s="24" t="s">
        <v>241</v>
      </c>
      <c r="D167" s="24">
        <v>1.21E-2</v>
      </c>
    </row>
    <row r="168" spans="1:4" hidden="1">
      <c r="A168" s="25">
        <v>43191</v>
      </c>
      <c r="B168" s="24" t="s">
        <v>79</v>
      </c>
      <c r="C168" s="24" t="s">
        <v>231</v>
      </c>
      <c r="D168" s="24">
        <v>8.9999999999999993E-3</v>
      </c>
    </row>
    <row r="169" spans="1:4" hidden="1">
      <c r="A169" s="25">
        <v>43191</v>
      </c>
      <c r="B169" s="24" t="s">
        <v>79</v>
      </c>
      <c r="C169" s="24" t="s">
        <v>242</v>
      </c>
      <c r="D169" s="24">
        <v>5.91E-2</v>
      </c>
    </row>
    <row r="170" spans="1:4" hidden="1">
      <c r="A170" s="25">
        <v>43191</v>
      </c>
      <c r="B170" s="24" t="s">
        <v>79</v>
      </c>
      <c r="C170" s="24" t="s">
        <v>233</v>
      </c>
      <c r="D170" s="24">
        <v>7.6E-3</v>
      </c>
    </row>
    <row r="171" spans="1:4" hidden="1">
      <c r="A171" s="25">
        <v>43191</v>
      </c>
      <c r="B171" s="24" t="s">
        <v>79</v>
      </c>
      <c r="C171" s="24" t="s">
        <v>234</v>
      </c>
      <c r="D171" s="24">
        <v>6.7000000000000002E-3</v>
      </c>
    </row>
    <row r="172" spans="1:4" hidden="1">
      <c r="A172" s="25">
        <v>43191</v>
      </c>
      <c r="B172" s="24" t="s">
        <v>79</v>
      </c>
      <c r="C172" s="24" t="s">
        <v>243</v>
      </c>
      <c r="D172" s="24">
        <v>7.3800000000000004E-2</v>
      </c>
    </row>
    <row r="173" spans="1:4" hidden="1">
      <c r="A173" s="25">
        <v>43191</v>
      </c>
      <c r="B173" s="24" t="s">
        <v>79</v>
      </c>
      <c r="C173" s="24" t="s">
        <v>244</v>
      </c>
      <c r="D173" s="24">
        <v>9.9791000000000007</v>
      </c>
    </row>
    <row r="174" spans="1:4" hidden="1">
      <c r="A174" s="25">
        <v>43191</v>
      </c>
      <c r="B174" s="24" t="s">
        <v>79</v>
      </c>
      <c r="C174" s="24" t="s">
        <v>251</v>
      </c>
      <c r="D174" s="24">
        <v>7.5999999999999998E-2</v>
      </c>
    </row>
    <row r="175" spans="1:4" hidden="1">
      <c r="A175" s="25">
        <v>43191</v>
      </c>
      <c r="B175" s="24" t="s">
        <v>79</v>
      </c>
      <c r="C175" s="24" t="s">
        <v>236</v>
      </c>
      <c r="D175" s="24">
        <v>7.3800000000000004E-2</v>
      </c>
    </row>
    <row r="176" spans="1:4" hidden="1">
      <c r="A176" s="25">
        <v>43191</v>
      </c>
      <c r="B176" s="24" t="s">
        <v>79</v>
      </c>
      <c r="C176" s="24" t="s">
        <v>245</v>
      </c>
      <c r="D176" s="24">
        <v>1.2999999999999999E-2</v>
      </c>
    </row>
    <row r="177" spans="1:4" hidden="1">
      <c r="A177" s="25">
        <v>43191</v>
      </c>
      <c r="B177" s="24" t="s">
        <v>79</v>
      </c>
      <c r="C177" s="24" t="s">
        <v>246</v>
      </c>
      <c r="D177" s="24">
        <v>0.27339999999999998</v>
      </c>
    </row>
    <row r="178" spans="1:4" hidden="1">
      <c r="A178" s="25">
        <v>43191</v>
      </c>
      <c r="B178" s="24" t="s">
        <v>79</v>
      </c>
      <c r="C178" s="24" t="s">
        <v>238</v>
      </c>
      <c r="D178" s="24">
        <v>9.4000000000000004E-3</v>
      </c>
    </row>
    <row r="179" spans="1:4" hidden="1">
      <c r="A179" s="25">
        <v>43191</v>
      </c>
      <c r="B179" s="24" t="s">
        <v>244</v>
      </c>
      <c r="C179" s="24" t="s">
        <v>240</v>
      </c>
      <c r="D179" s="24">
        <v>1.1999999999999999E-3</v>
      </c>
    </row>
    <row r="180" spans="1:4" hidden="1">
      <c r="A180" s="25">
        <v>43191</v>
      </c>
      <c r="B180" s="24" t="s">
        <v>244</v>
      </c>
      <c r="C180" s="24" t="s">
        <v>242</v>
      </c>
      <c r="D180" s="24">
        <v>5.8999999999999999E-3</v>
      </c>
    </row>
    <row r="181" spans="1:4" hidden="1">
      <c r="A181" s="25">
        <v>43191</v>
      </c>
      <c r="B181" s="24" t="s">
        <v>244</v>
      </c>
      <c r="C181" s="24" t="s">
        <v>233</v>
      </c>
      <c r="D181" s="24">
        <v>8.0000000000000004E-4</v>
      </c>
    </row>
    <row r="182" spans="1:4" hidden="1">
      <c r="A182" s="25">
        <v>43191</v>
      </c>
      <c r="B182" s="24" t="s">
        <v>244</v>
      </c>
      <c r="C182" s="24" t="s">
        <v>234</v>
      </c>
      <c r="D182" s="24">
        <v>6.9999999999999999E-4</v>
      </c>
    </row>
    <row r="183" spans="1:4" hidden="1">
      <c r="A183" s="25">
        <v>43191</v>
      </c>
      <c r="B183" s="24" t="s">
        <v>244</v>
      </c>
      <c r="C183" s="24" t="s">
        <v>243</v>
      </c>
      <c r="D183" s="24">
        <v>7.4000000000000003E-3</v>
      </c>
    </row>
    <row r="184" spans="1:4" hidden="1">
      <c r="A184" s="25">
        <v>43191</v>
      </c>
      <c r="B184" s="24" t="s">
        <v>244</v>
      </c>
      <c r="C184" s="24" t="s">
        <v>79</v>
      </c>
      <c r="D184" s="24">
        <v>0.1002</v>
      </c>
    </row>
    <row r="185" spans="1:4" hidden="1">
      <c r="A185" s="25">
        <v>43191</v>
      </c>
      <c r="B185" s="24" t="s">
        <v>244</v>
      </c>
      <c r="C185" s="24" t="s">
        <v>236</v>
      </c>
      <c r="D185" s="24">
        <v>7.4000000000000003E-3</v>
      </c>
    </row>
    <row r="186" spans="1:4" hidden="1">
      <c r="A186" s="25">
        <v>43191</v>
      </c>
      <c r="B186" s="24" t="s">
        <v>244</v>
      </c>
      <c r="C186" s="24" t="s">
        <v>246</v>
      </c>
      <c r="D186" s="24">
        <v>2.7400000000000001E-2</v>
      </c>
    </row>
    <row r="187" spans="1:4" hidden="1">
      <c r="A187" s="25">
        <v>43191</v>
      </c>
      <c r="B187" s="24" t="s">
        <v>244</v>
      </c>
      <c r="C187" s="24" t="s">
        <v>238</v>
      </c>
      <c r="D187" s="24">
        <v>8.9999999999999998E-4</v>
      </c>
    </row>
    <row r="188" spans="1:4" hidden="1">
      <c r="A188" s="25">
        <v>43191</v>
      </c>
      <c r="B188" s="24" t="s">
        <v>251</v>
      </c>
      <c r="C188" s="24" t="s">
        <v>242</v>
      </c>
      <c r="D188" s="24">
        <v>0.77700000000000002</v>
      </c>
    </row>
    <row r="189" spans="1:4" hidden="1">
      <c r="A189" s="25">
        <v>43191</v>
      </c>
      <c r="B189" s="24" t="s">
        <v>251</v>
      </c>
      <c r="C189" s="24" t="s">
        <v>233</v>
      </c>
      <c r="D189" s="24">
        <v>0.1004</v>
      </c>
    </row>
    <row r="190" spans="1:4" hidden="1">
      <c r="A190" s="25">
        <v>43191</v>
      </c>
      <c r="B190" s="24" t="s">
        <v>251</v>
      </c>
      <c r="C190" s="24" t="s">
        <v>243</v>
      </c>
      <c r="D190" s="24">
        <v>0.97099999999999997</v>
      </c>
    </row>
    <row r="191" spans="1:4" hidden="1">
      <c r="A191" s="25">
        <v>43191</v>
      </c>
      <c r="B191" s="24" t="s">
        <v>251</v>
      </c>
      <c r="C191" s="24" t="s">
        <v>79</v>
      </c>
      <c r="D191" s="24">
        <v>13.15</v>
      </c>
    </row>
    <row r="192" spans="1:4" hidden="1">
      <c r="A192" s="25">
        <v>43191</v>
      </c>
      <c r="B192" s="24" t="s">
        <v>251</v>
      </c>
      <c r="C192" s="24" t="s">
        <v>236</v>
      </c>
      <c r="D192" s="24">
        <v>0.97060000000000002</v>
      </c>
    </row>
    <row r="193" spans="1:4" hidden="1">
      <c r="A193" s="25">
        <v>43191</v>
      </c>
      <c r="B193" s="24" t="s">
        <v>251</v>
      </c>
      <c r="C193" s="24" t="s">
        <v>238</v>
      </c>
      <c r="D193" s="24">
        <v>0.1237</v>
      </c>
    </row>
    <row r="194" spans="1:4" hidden="1">
      <c r="A194" s="25">
        <v>43191</v>
      </c>
      <c r="B194" s="24" t="s">
        <v>249</v>
      </c>
      <c r="C194" s="24" t="s">
        <v>241</v>
      </c>
      <c r="D194" s="24">
        <v>7.0900000000000005E-2</v>
      </c>
    </row>
    <row r="195" spans="1:4" hidden="1">
      <c r="A195" s="25">
        <v>43191</v>
      </c>
      <c r="B195" s="24" t="s">
        <v>249</v>
      </c>
      <c r="C195" s="24" t="s">
        <v>233</v>
      </c>
      <c r="D195" s="24">
        <v>4.4600000000000001E-2</v>
      </c>
    </row>
    <row r="196" spans="1:4" hidden="1">
      <c r="A196" s="25">
        <v>43191</v>
      </c>
      <c r="B196" s="24" t="s">
        <v>249</v>
      </c>
      <c r="C196" s="24" t="s">
        <v>234</v>
      </c>
      <c r="D196" s="24">
        <v>3.9199999999999999E-2</v>
      </c>
    </row>
    <row r="197" spans="1:4" hidden="1">
      <c r="A197" s="25">
        <v>43191</v>
      </c>
      <c r="B197" s="24" t="s">
        <v>249</v>
      </c>
      <c r="C197" s="24" t="s">
        <v>238</v>
      </c>
      <c r="D197" s="24">
        <v>5.5E-2</v>
      </c>
    </row>
    <row r="198" spans="1:4" hidden="1">
      <c r="A198" s="25">
        <v>43191</v>
      </c>
      <c r="B198" s="24" t="s">
        <v>252</v>
      </c>
      <c r="C198" s="24" t="s">
        <v>242</v>
      </c>
      <c r="D198" s="24">
        <v>1.6255999999999999</v>
      </c>
    </row>
    <row r="199" spans="1:4" hidden="1">
      <c r="A199" s="25">
        <v>43191</v>
      </c>
      <c r="B199" s="24" t="s">
        <v>252</v>
      </c>
      <c r="C199" s="24" t="s">
        <v>233</v>
      </c>
      <c r="D199" s="24">
        <v>0.21</v>
      </c>
    </row>
    <row r="200" spans="1:4" hidden="1">
      <c r="A200" s="25">
        <v>43191</v>
      </c>
      <c r="B200" s="24" t="s">
        <v>252</v>
      </c>
      <c r="C200" s="24" t="s">
        <v>234</v>
      </c>
      <c r="D200" s="24">
        <v>0.1847</v>
      </c>
    </row>
    <row r="201" spans="1:4" hidden="1">
      <c r="A201" s="25">
        <v>43191</v>
      </c>
      <c r="B201" s="24" t="s">
        <v>252</v>
      </c>
      <c r="C201" s="24" t="s">
        <v>243</v>
      </c>
      <c r="D201" s="24">
        <v>2.0316000000000001</v>
      </c>
    </row>
    <row r="202" spans="1:4" hidden="1">
      <c r="A202" s="25">
        <v>43191</v>
      </c>
      <c r="B202" s="24" t="s">
        <v>252</v>
      </c>
      <c r="C202" s="24" t="s">
        <v>238</v>
      </c>
      <c r="D202" s="24">
        <v>0.25879999999999997</v>
      </c>
    </row>
    <row r="203" spans="1:4" hidden="1">
      <c r="A203" s="25">
        <v>43191</v>
      </c>
      <c r="B203" s="24" t="s">
        <v>236</v>
      </c>
      <c r="C203" s="24" t="s">
        <v>230</v>
      </c>
      <c r="D203" s="24">
        <v>0.46820000000000001</v>
      </c>
    </row>
    <row r="204" spans="1:4" hidden="1">
      <c r="A204" s="25">
        <v>43191</v>
      </c>
      <c r="B204" s="24" t="s">
        <v>236</v>
      </c>
      <c r="C204" s="24" t="s">
        <v>240</v>
      </c>
      <c r="D204" s="24">
        <v>0.16600000000000001</v>
      </c>
    </row>
    <row r="205" spans="1:4" hidden="1">
      <c r="A205" s="25">
        <v>43191</v>
      </c>
      <c r="B205" s="24" t="s">
        <v>236</v>
      </c>
      <c r="C205" s="24" t="s">
        <v>241</v>
      </c>
      <c r="D205" s="24">
        <v>0.16439999999999999</v>
      </c>
    </row>
    <row r="206" spans="1:4" hidden="1">
      <c r="A206" s="25">
        <v>43191</v>
      </c>
      <c r="B206" s="24" t="s">
        <v>236</v>
      </c>
      <c r="C206" s="24" t="s">
        <v>231</v>
      </c>
      <c r="D206" s="24">
        <v>0.1216</v>
      </c>
    </row>
    <row r="207" spans="1:4" hidden="1">
      <c r="A207" s="25">
        <v>43191</v>
      </c>
      <c r="B207" s="24" t="s">
        <v>236</v>
      </c>
      <c r="C207" s="24" t="s">
        <v>242</v>
      </c>
      <c r="D207" s="24">
        <v>0.80059999999999998</v>
      </c>
    </row>
    <row r="208" spans="1:4" hidden="1">
      <c r="A208" s="25">
        <v>43191</v>
      </c>
      <c r="B208" s="24" t="s">
        <v>236</v>
      </c>
      <c r="C208" s="24" t="s">
        <v>232</v>
      </c>
      <c r="D208" s="24">
        <v>0.7712</v>
      </c>
    </row>
    <row r="209" spans="1:4" hidden="1">
      <c r="A209" s="25">
        <v>43191</v>
      </c>
      <c r="B209" s="24" t="s">
        <v>236</v>
      </c>
      <c r="C209" s="24" t="s">
        <v>233</v>
      </c>
      <c r="D209" s="24">
        <v>0.10340000000000001</v>
      </c>
    </row>
    <row r="210" spans="1:4" hidden="1">
      <c r="A210" s="25">
        <v>43191</v>
      </c>
      <c r="B210" s="24" t="s">
        <v>236</v>
      </c>
      <c r="C210" s="24" t="s">
        <v>234</v>
      </c>
      <c r="D210" s="24">
        <v>9.0999999999999998E-2</v>
      </c>
    </row>
    <row r="211" spans="1:4" hidden="1">
      <c r="A211" s="25">
        <v>43191</v>
      </c>
      <c r="B211" s="24" t="s">
        <v>236</v>
      </c>
      <c r="C211" s="24" t="s">
        <v>243</v>
      </c>
      <c r="D211" s="24">
        <v>1.0005999999999999</v>
      </c>
    </row>
    <row r="212" spans="1:4" hidden="1">
      <c r="A212" s="25">
        <v>43191</v>
      </c>
      <c r="B212" s="24" t="s">
        <v>236</v>
      </c>
      <c r="C212" s="24" t="s">
        <v>235</v>
      </c>
      <c r="D212" s="24">
        <v>9.0399999999999994E-2</v>
      </c>
    </row>
    <row r="213" spans="1:4" hidden="1">
      <c r="A213" s="25">
        <v>43191</v>
      </c>
      <c r="B213" s="24" t="s">
        <v>236</v>
      </c>
      <c r="C213" s="24" t="s">
        <v>79</v>
      </c>
      <c r="D213" s="24">
        <v>13.5495</v>
      </c>
    </row>
    <row r="214" spans="1:4" hidden="1">
      <c r="A214" s="25">
        <v>43191</v>
      </c>
      <c r="B214" s="24" t="s">
        <v>236</v>
      </c>
      <c r="C214" s="24" t="s">
        <v>244</v>
      </c>
      <c r="D214" s="24">
        <v>135.2124</v>
      </c>
    </row>
    <row r="215" spans="1:4" hidden="1">
      <c r="A215" s="25">
        <v>43191</v>
      </c>
      <c r="B215" s="24" t="s">
        <v>236</v>
      </c>
      <c r="C215" s="24" t="s">
        <v>251</v>
      </c>
      <c r="D215" s="24">
        <v>1.0306</v>
      </c>
    </row>
    <row r="216" spans="1:4" hidden="1">
      <c r="A216" s="25">
        <v>43191</v>
      </c>
      <c r="B216" s="24" t="s">
        <v>236</v>
      </c>
      <c r="C216" s="24" t="s">
        <v>237</v>
      </c>
      <c r="D216" s="24">
        <v>1.0636000000000001</v>
      </c>
    </row>
    <row r="217" spans="1:4" hidden="1">
      <c r="A217" s="25">
        <v>43191</v>
      </c>
      <c r="B217" s="24" t="s">
        <v>236</v>
      </c>
      <c r="C217" s="24" t="s">
        <v>238</v>
      </c>
      <c r="D217" s="24">
        <v>0.12740000000000001</v>
      </c>
    </row>
    <row r="218" spans="1:4" hidden="1">
      <c r="A218" s="25">
        <v>43191</v>
      </c>
      <c r="B218" s="24" t="s">
        <v>245</v>
      </c>
      <c r="C218" s="24" t="s">
        <v>240</v>
      </c>
      <c r="D218" s="24">
        <v>0.94179999999999997</v>
      </c>
    </row>
    <row r="219" spans="1:4" hidden="1">
      <c r="A219" s="25">
        <v>43191</v>
      </c>
      <c r="B219" s="24" t="s">
        <v>245</v>
      </c>
      <c r="C219" s="24" t="s">
        <v>242</v>
      </c>
      <c r="D219" s="24">
        <v>4.5486000000000004</v>
      </c>
    </row>
    <row r="220" spans="1:4" hidden="1">
      <c r="A220" s="25">
        <v>43191</v>
      </c>
      <c r="B220" s="24" t="s">
        <v>245</v>
      </c>
      <c r="C220" s="24" t="s">
        <v>233</v>
      </c>
      <c r="D220" s="24">
        <v>0.58779999999999999</v>
      </c>
    </row>
    <row r="221" spans="1:4" hidden="1">
      <c r="A221" s="25">
        <v>43191</v>
      </c>
      <c r="B221" s="24" t="s">
        <v>245</v>
      </c>
      <c r="C221" s="24" t="s">
        <v>234</v>
      </c>
      <c r="D221" s="24">
        <v>0.51680000000000004</v>
      </c>
    </row>
    <row r="222" spans="1:4" hidden="1">
      <c r="A222" s="25">
        <v>43191</v>
      </c>
      <c r="B222" s="24" t="s">
        <v>245</v>
      </c>
      <c r="C222" s="24" t="s">
        <v>243</v>
      </c>
      <c r="D222" s="24">
        <v>5.6847000000000003</v>
      </c>
    </row>
    <row r="223" spans="1:4" hidden="1">
      <c r="A223" s="25">
        <v>43191</v>
      </c>
      <c r="B223" s="24" t="s">
        <v>245</v>
      </c>
      <c r="C223" s="24" t="s">
        <v>79</v>
      </c>
      <c r="D223" s="24">
        <v>76.9786</v>
      </c>
    </row>
    <row r="224" spans="1:4" hidden="1">
      <c r="A224" s="25">
        <v>43191</v>
      </c>
      <c r="B224" s="24" t="s">
        <v>245</v>
      </c>
      <c r="C224" s="24" t="s">
        <v>238</v>
      </c>
      <c r="D224" s="24">
        <v>0.72430000000000005</v>
      </c>
    </row>
    <row r="225" spans="1:4" hidden="1">
      <c r="A225" s="25">
        <v>43191</v>
      </c>
      <c r="B225" s="24" t="s">
        <v>264</v>
      </c>
      <c r="C225" s="24" t="s">
        <v>238</v>
      </c>
      <c r="D225" s="24">
        <v>1.9199999999999998E-2</v>
      </c>
    </row>
    <row r="226" spans="1:4" hidden="1">
      <c r="A226" s="25">
        <v>43191</v>
      </c>
      <c r="B226" s="24" t="s">
        <v>260</v>
      </c>
      <c r="C226" s="24" t="s">
        <v>233</v>
      </c>
      <c r="D226" s="24">
        <v>0.2374</v>
      </c>
    </row>
    <row r="227" spans="1:4" hidden="1">
      <c r="A227" s="25">
        <v>43191</v>
      </c>
      <c r="B227" s="24" t="s">
        <v>260</v>
      </c>
      <c r="C227" s="24" t="s">
        <v>238</v>
      </c>
      <c r="D227" s="24">
        <v>0.29249999999999998</v>
      </c>
    </row>
    <row r="228" spans="1:4" hidden="1">
      <c r="A228" s="25">
        <v>43191</v>
      </c>
      <c r="B228" s="24" t="s">
        <v>261</v>
      </c>
      <c r="C228" s="24" t="s">
        <v>233</v>
      </c>
      <c r="D228" s="24">
        <v>1.4200000000000001E-2</v>
      </c>
    </row>
    <row r="229" spans="1:4" hidden="1">
      <c r="A229" s="25">
        <v>43191</v>
      </c>
      <c r="B229" s="24" t="s">
        <v>261</v>
      </c>
      <c r="C229" s="24" t="s">
        <v>238</v>
      </c>
      <c r="D229" s="24">
        <v>1.7500000000000002E-2</v>
      </c>
    </row>
    <row r="230" spans="1:4" hidden="1">
      <c r="A230" s="25">
        <v>43191</v>
      </c>
      <c r="B230" s="24" t="s">
        <v>237</v>
      </c>
      <c r="C230" s="24" t="s">
        <v>230</v>
      </c>
      <c r="D230" s="24">
        <v>0.44019999999999998</v>
      </c>
    </row>
    <row r="231" spans="1:4" hidden="1">
      <c r="A231" s="25">
        <v>43191</v>
      </c>
      <c r="B231" s="24" t="s">
        <v>237</v>
      </c>
      <c r="C231" s="24" t="s">
        <v>240</v>
      </c>
      <c r="D231" s="24">
        <v>0.156</v>
      </c>
    </row>
    <row r="232" spans="1:4" hidden="1">
      <c r="A232" s="25">
        <v>43191</v>
      </c>
      <c r="B232" s="24" t="s">
        <v>237</v>
      </c>
      <c r="C232" s="24" t="s">
        <v>231</v>
      </c>
      <c r="D232" s="24">
        <v>0.1144</v>
      </c>
    </row>
    <row r="233" spans="1:4" hidden="1">
      <c r="A233" s="25">
        <v>43191</v>
      </c>
      <c r="B233" s="24" t="s">
        <v>237</v>
      </c>
      <c r="C233" s="24" t="s">
        <v>232</v>
      </c>
      <c r="D233" s="24">
        <v>0.72499999999999998</v>
      </c>
    </row>
    <row r="234" spans="1:4" hidden="1">
      <c r="A234" s="25">
        <v>43191</v>
      </c>
      <c r="B234" s="24" t="s">
        <v>237</v>
      </c>
      <c r="C234" s="24" t="s">
        <v>233</v>
      </c>
      <c r="D234" s="24">
        <v>9.7199999999999995E-2</v>
      </c>
    </row>
    <row r="235" spans="1:4" hidden="1">
      <c r="A235" s="25">
        <v>43191</v>
      </c>
      <c r="B235" s="24" t="s">
        <v>237</v>
      </c>
      <c r="C235" s="24" t="s">
        <v>234</v>
      </c>
      <c r="D235" s="24">
        <v>8.5500000000000007E-2</v>
      </c>
    </row>
    <row r="236" spans="1:4" hidden="1">
      <c r="A236" s="25">
        <v>43191</v>
      </c>
      <c r="B236" s="24" t="s">
        <v>237</v>
      </c>
      <c r="C236" s="24" t="s">
        <v>235</v>
      </c>
      <c r="D236" s="24">
        <v>8.5000000000000006E-2</v>
      </c>
    </row>
    <row r="237" spans="1:4" hidden="1">
      <c r="A237" s="25">
        <v>43191</v>
      </c>
      <c r="B237" s="24" t="s">
        <v>237</v>
      </c>
      <c r="C237" s="24" t="s">
        <v>236</v>
      </c>
      <c r="D237" s="24">
        <v>0.94020000000000004</v>
      </c>
    </row>
    <row r="238" spans="1:4" hidden="1">
      <c r="A238" s="25">
        <v>43191</v>
      </c>
      <c r="B238" s="24" t="s">
        <v>237</v>
      </c>
      <c r="C238" s="24" t="s">
        <v>262</v>
      </c>
      <c r="D238" s="24">
        <v>0.47410000000000002</v>
      </c>
    </row>
    <row r="239" spans="1:4" hidden="1">
      <c r="A239" s="25">
        <v>43191</v>
      </c>
      <c r="B239" s="24" t="s">
        <v>237</v>
      </c>
      <c r="C239" s="24" t="s">
        <v>238</v>
      </c>
      <c r="D239" s="24">
        <v>0.1198</v>
      </c>
    </row>
    <row r="240" spans="1:4" hidden="1">
      <c r="A240" s="25">
        <v>43191</v>
      </c>
      <c r="B240" s="24" t="s">
        <v>253</v>
      </c>
      <c r="C240" s="24" t="s">
        <v>242</v>
      </c>
      <c r="D240" s="24">
        <v>4.7880000000000003</v>
      </c>
    </row>
    <row r="241" spans="1:4" hidden="1">
      <c r="A241" s="25">
        <v>43191</v>
      </c>
      <c r="B241" s="24" t="s">
        <v>253</v>
      </c>
      <c r="C241" s="24" t="s">
        <v>233</v>
      </c>
      <c r="D241" s="24">
        <v>0.61860000000000004</v>
      </c>
    </row>
    <row r="242" spans="1:4" hidden="1">
      <c r="A242" s="25">
        <v>43191</v>
      </c>
      <c r="B242" s="24" t="s">
        <v>253</v>
      </c>
      <c r="C242" s="24" t="s">
        <v>234</v>
      </c>
      <c r="D242" s="24">
        <v>0.54400000000000004</v>
      </c>
    </row>
    <row r="243" spans="1:4" hidden="1">
      <c r="A243" s="25">
        <v>43191</v>
      </c>
      <c r="B243" s="24" t="s">
        <v>253</v>
      </c>
      <c r="C243" s="24" t="s">
        <v>243</v>
      </c>
      <c r="D243" s="24">
        <v>5.984</v>
      </c>
    </row>
    <row r="244" spans="1:4" hidden="1">
      <c r="A244" s="25">
        <v>43191</v>
      </c>
      <c r="B244" s="24" t="s">
        <v>253</v>
      </c>
      <c r="C244" s="24" t="s">
        <v>238</v>
      </c>
      <c r="D244" s="24">
        <v>0.76239999999999997</v>
      </c>
    </row>
    <row r="245" spans="1:4" hidden="1">
      <c r="A245" s="25">
        <v>43191</v>
      </c>
      <c r="B245" s="24" t="s">
        <v>265</v>
      </c>
      <c r="C245" s="24" t="s">
        <v>238</v>
      </c>
      <c r="D245" s="24">
        <v>3.2000000000000001E-2</v>
      </c>
    </row>
    <row r="246" spans="1:4" hidden="1">
      <c r="A246" s="25">
        <v>43191</v>
      </c>
      <c r="B246" s="24" t="s">
        <v>262</v>
      </c>
      <c r="C246" s="24" t="s">
        <v>233</v>
      </c>
      <c r="D246" s="24">
        <v>0.20519999999999999</v>
      </c>
    </row>
    <row r="247" spans="1:4" hidden="1">
      <c r="A247" s="25">
        <v>43191</v>
      </c>
      <c r="B247" s="24" t="s">
        <v>262</v>
      </c>
      <c r="C247" s="24" t="s">
        <v>237</v>
      </c>
      <c r="D247" s="24">
        <v>2.1092</v>
      </c>
    </row>
    <row r="248" spans="1:4" hidden="1">
      <c r="A248" s="25">
        <v>43191</v>
      </c>
      <c r="B248" s="24" t="s">
        <v>262</v>
      </c>
      <c r="C248" s="24" t="s">
        <v>238</v>
      </c>
      <c r="D248" s="24">
        <v>0.25280000000000002</v>
      </c>
    </row>
    <row r="249" spans="1:4" hidden="1">
      <c r="A249" s="25">
        <v>43191</v>
      </c>
      <c r="B249" s="24" t="s">
        <v>246</v>
      </c>
      <c r="C249" s="24" t="s">
        <v>240</v>
      </c>
      <c r="D249" s="24">
        <v>4.48E-2</v>
      </c>
    </row>
    <row r="250" spans="1:4" hidden="1">
      <c r="A250" s="25">
        <v>43191</v>
      </c>
      <c r="B250" s="24" t="s">
        <v>246</v>
      </c>
      <c r="C250" s="24" t="s">
        <v>248</v>
      </c>
      <c r="D250" s="24">
        <v>0.21560000000000001</v>
      </c>
    </row>
    <row r="251" spans="1:4" hidden="1">
      <c r="A251" s="25">
        <v>43191</v>
      </c>
      <c r="B251" s="24" t="s">
        <v>246</v>
      </c>
      <c r="C251" s="24" t="s">
        <v>242</v>
      </c>
      <c r="D251" s="24">
        <v>0.2162</v>
      </c>
    </row>
    <row r="252" spans="1:4" hidden="1">
      <c r="A252" s="25">
        <v>43191</v>
      </c>
      <c r="B252" s="24" t="s">
        <v>246</v>
      </c>
      <c r="C252" s="24" t="s">
        <v>233</v>
      </c>
      <c r="D252" s="24">
        <v>2.8000000000000001E-2</v>
      </c>
    </row>
    <row r="253" spans="1:4" hidden="1">
      <c r="A253" s="25">
        <v>43191</v>
      </c>
      <c r="B253" s="24" t="s">
        <v>246</v>
      </c>
      <c r="C253" s="24" t="s">
        <v>234</v>
      </c>
      <c r="D253" s="24">
        <v>2.46E-2</v>
      </c>
    </row>
    <row r="254" spans="1:4" hidden="1">
      <c r="A254" s="25">
        <v>43191</v>
      </c>
      <c r="B254" s="24" t="s">
        <v>246</v>
      </c>
      <c r="C254" s="24" t="s">
        <v>243</v>
      </c>
      <c r="D254" s="24">
        <v>0.2702</v>
      </c>
    </row>
    <row r="255" spans="1:4" hidden="1">
      <c r="A255" s="25">
        <v>43191</v>
      </c>
      <c r="B255" s="24" t="s">
        <v>246</v>
      </c>
      <c r="C255" s="24" t="s">
        <v>79</v>
      </c>
      <c r="D255" s="24">
        <v>3.6583999999999999</v>
      </c>
    </row>
    <row r="256" spans="1:4" hidden="1">
      <c r="A256" s="25">
        <v>43191</v>
      </c>
      <c r="B256" s="24" t="s">
        <v>246</v>
      </c>
      <c r="C256" s="24" t="s">
        <v>244</v>
      </c>
      <c r="D256" s="24">
        <v>36.506999999999998</v>
      </c>
    </row>
    <row r="257" spans="1:4" hidden="1">
      <c r="A257" s="25">
        <v>43191</v>
      </c>
      <c r="B257" s="24" t="s">
        <v>246</v>
      </c>
      <c r="C257" s="24" t="s">
        <v>238</v>
      </c>
      <c r="D257" s="24">
        <v>3.44E-2</v>
      </c>
    </row>
    <row r="258" spans="1:4" hidden="1">
      <c r="A258" s="25">
        <v>43191</v>
      </c>
      <c r="B258" s="24" t="s">
        <v>266</v>
      </c>
      <c r="C258" s="24" t="s">
        <v>238</v>
      </c>
      <c r="D258" s="24">
        <v>3.78E-2</v>
      </c>
    </row>
    <row r="259" spans="1:4" hidden="1">
      <c r="A259" s="25">
        <v>43191</v>
      </c>
      <c r="B259" s="24" t="s">
        <v>238</v>
      </c>
      <c r="C259" s="24" t="s">
        <v>230</v>
      </c>
      <c r="D259" s="24">
        <v>3.6728000000000001</v>
      </c>
    </row>
    <row r="260" spans="1:4" hidden="1">
      <c r="A260" s="25">
        <v>43191</v>
      </c>
      <c r="B260" s="24" t="s">
        <v>238</v>
      </c>
      <c r="C260" s="24" t="s">
        <v>240</v>
      </c>
      <c r="D260" s="24">
        <v>1.3016000000000001</v>
      </c>
    </row>
    <row r="261" spans="1:4" hidden="1">
      <c r="A261" s="25">
        <v>43191</v>
      </c>
      <c r="B261" s="24" t="s">
        <v>238</v>
      </c>
      <c r="C261" s="24" t="s">
        <v>247</v>
      </c>
      <c r="D261" s="24">
        <v>1.7837000000000001</v>
      </c>
    </row>
    <row r="262" spans="1:4" hidden="1">
      <c r="A262" s="25">
        <v>43191</v>
      </c>
      <c r="B262" s="24" t="s">
        <v>238</v>
      </c>
      <c r="C262" s="24" t="s">
        <v>241</v>
      </c>
      <c r="D262" s="24">
        <v>1.2898000000000001</v>
      </c>
    </row>
    <row r="263" spans="1:4" hidden="1">
      <c r="A263" s="25">
        <v>43191</v>
      </c>
      <c r="B263" s="24" t="s">
        <v>238</v>
      </c>
      <c r="C263" s="24" t="s">
        <v>250</v>
      </c>
      <c r="D263" s="24">
        <v>1593.25</v>
      </c>
    </row>
    <row r="264" spans="1:4" hidden="1">
      <c r="A264" s="25">
        <v>43191</v>
      </c>
      <c r="B264" s="24" t="s">
        <v>238</v>
      </c>
      <c r="C264" s="24" t="s">
        <v>231</v>
      </c>
      <c r="D264" s="24">
        <v>0.95409999999999995</v>
      </c>
    </row>
    <row r="265" spans="1:4" hidden="1">
      <c r="A265" s="25">
        <v>43191</v>
      </c>
      <c r="B265" s="24" t="s">
        <v>238</v>
      </c>
      <c r="C265" s="24" t="s">
        <v>248</v>
      </c>
      <c r="D265" s="24">
        <v>6.2628000000000004</v>
      </c>
    </row>
    <row r="266" spans="1:4" hidden="1">
      <c r="A266" s="25">
        <v>43191</v>
      </c>
      <c r="B266" s="24" t="s">
        <v>238</v>
      </c>
      <c r="C266" s="24" t="s">
        <v>242</v>
      </c>
      <c r="D266" s="24">
        <v>6.2803000000000004</v>
      </c>
    </row>
    <row r="267" spans="1:4" hidden="1">
      <c r="A267" s="25">
        <v>43191</v>
      </c>
      <c r="B267" s="24" t="s">
        <v>238</v>
      </c>
      <c r="C267" s="24" t="s">
        <v>254</v>
      </c>
      <c r="D267" s="24">
        <v>20.564699999999998</v>
      </c>
    </row>
    <row r="268" spans="1:4" hidden="1">
      <c r="A268" s="25">
        <v>43191</v>
      </c>
      <c r="B268" s="24" t="s">
        <v>238</v>
      </c>
      <c r="C268" s="24" t="s">
        <v>232</v>
      </c>
      <c r="D268" s="24">
        <v>6.0490000000000004</v>
      </c>
    </row>
    <row r="269" spans="1:4" hidden="1">
      <c r="A269" s="25">
        <v>43191</v>
      </c>
      <c r="B269" s="24" t="s">
        <v>238</v>
      </c>
      <c r="C269" s="24" t="s">
        <v>233</v>
      </c>
      <c r="D269" s="24">
        <v>0.8115</v>
      </c>
    </row>
    <row r="270" spans="1:4" hidden="1">
      <c r="A270" s="25">
        <v>43191</v>
      </c>
      <c r="B270" s="24" t="s">
        <v>238</v>
      </c>
      <c r="C270" s="24" t="s">
        <v>263</v>
      </c>
      <c r="D270" s="24">
        <v>2.0394999999999999</v>
      </c>
    </row>
    <row r="271" spans="1:4" hidden="1">
      <c r="A271" s="25">
        <v>43191</v>
      </c>
      <c r="B271" s="24" t="s">
        <v>238</v>
      </c>
      <c r="C271" s="24" t="s">
        <v>234</v>
      </c>
      <c r="D271" s="24">
        <v>0.71350000000000002</v>
      </c>
    </row>
    <row r="272" spans="1:4" hidden="1">
      <c r="A272" s="25">
        <v>43191</v>
      </c>
      <c r="B272" s="24" t="s">
        <v>238</v>
      </c>
      <c r="C272" s="24" t="s">
        <v>243</v>
      </c>
      <c r="D272" s="24">
        <v>7.8490000000000002</v>
      </c>
    </row>
    <row r="273" spans="1:4" hidden="1">
      <c r="A273" s="25">
        <v>43191</v>
      </c>
      <c r="B273" s="24" t="s">
        <v>238</v>
      </c>
      <c r="C273" s="24" t="s">
        <v>256</v>
      </c>
      <c r="D273" s="24">
        <v>6.0324</v>
      </c>
    </row>
    <row r="274" spans="1:4" hidden="1">
      <c r="A274" s="25">
        <v>43191</v>
      </c>
      <c r="B274" s="24" t="s">
        <v>238</v>
      </c>
      <c r="C274" s="24" t="s">
        <v>258</v>
      </c>
      <c r="D274" s="24">
        <v>3.4918999999999998</v>
      </c>
    </row>
    <row r="275" spans="1:4" hidden="1">
      <c r="A275" s="25">
        <v>43191</v>
      </c>
      <c r="B275" s="24" t="s">
        <v>238</v>
      </c>
      <c r="C275" s="24" t="s">
        <v>259</v>
      </c>
      <c r="D275" s="24">
        <v>98.591399999999993</v>
      </c>
    </row>
    <row r="276" spans="1:4" hidden="1">
      <c r="A276" s="25">
        <v>43191</v>
      </c>
      <c r="B276" s="24" t="s">
        <v>238</v>
      </c>
      <c r="C276" s="24" t="s">
        <v>235</v>
      </c>
      <c r="D276" s="24">
        <v>0.70940000000000003</v>
      </c>
    </row>
    <row r="277" spans="1:4">
      <c r="A277" s="25">
        <v>43191</v>
      </c>
      <c r="B277" s="24" t="s">
        <v>238</v>
      </c>
      <c r="C277" s="24" t="s">
        <v>79</v>
      </c>
      <c r="D277" s="24">
        <v>106.2856</v>
      </c>
    </row>
    <row r="278" spans="1:4" hidden="1">
      <c r="A278" s="25">
        <v>43191</v>
      </c>
      <c r="B278" s="24" t="s">
        <v>238</v>
      </c>
      <c r="C278" s="24" t="s">
        <v>244</v>
      </c>
      <c r="D278" s="24">
        <v>1060.6368</v>
      </c>
    </row>
    <row r="279" spans="1:4" hidden="1">
      <c r="A279" s="25">
        <v>43191</v>
      </c>
      <c r="B279" s="24" t="s">
        <v>238</v>
      </c>
      <c r="C279" s="24" t="s">
        <v>251</v>
      </c>
      <c r="D279" s="24">
        <v>8.0833999999999993</v>
      </c>
    </row>
    <row r="280" spans="1:4" hidden="1">
      <c r="A280" s="25">
        <v>43191</v>
      </c>
      <c r="B280" s="24" t="s">
        <v>238</v>
      </c>
      <c r="C280" s="24" t="s">
        <v>249</v>
      </c>
      <c r="D280" s="24">
        <v>18.187999999999999</v>
      </c>
    </row>
    <row r="281" spans="1:4" hidden="1">
      <c r="A281" s="25">
        <v>43191</v>
      </c>
      <c r="B281" s="24" t="s">
        <v>238</v>
      </c>
      <c r="C281" s="24" t="s">
        <v>252</v>
      </c>
      <c r="D281" s="24">
        <v>3.8633999999999999</v>
      </c>
    </row>
    <row r="282" spans="1:4" hidden="1">
      <c r="A282" s="25">
        <v>43191</v>
      </c>
      <c r="B282" s="24" t="s">
        <v>238</v>
      </c>
      <c r="C282" s="24" t="s">
        <v>236</v>
      </c>
      <c r="D282" s="24">
        <v>7.8442999999999996</v>
      </c>
    </row>
    <row r="283" spans="1:4" hidden="1">
      <c r="A283" s="25">
        <v>43191</v>
      </c>
      <c r="B283" s="24" t="s">
        <v>238</v>
      </c>
      <c r="C283" s="24" t="s">
        <v>245</v>
      </c>
      <c r="D283" s="24">
        <v>1.3807</v>
      </c>
    </row>
    <row r="284" spans="1:4" hidden="1">
      <c r="A284" s="25">
        <v>43191</v>
      </c>
      <c r="B284" s="24" t="s">
        <v>238</v>
      </c>
      <c r="C284" s="24" t="s">
        <v>264</v>
      </c>
      <c r="D284" s="24">
        <v>52.160400000000003</v>
      </c>
    </row>
    <row r="285" spans="1:4" hidden="1">
      <c r="A285" s="25">
        <v>43191</v>
      </c>
      <c r="B285" s="24" t="s">
        <v>238</v>
      </c>
      <c r="C285" s="24" t="s">
        <v>260</v>
      </c>
      <c r="D285" s="24">
        <v>3.4186000000000001</v>
      </c>
    </row>
    <row r="286" spans="1:4" hidden="1">
      <c r="A286" s="25">
        <v>43191</v>
      </c>
      <c r="B286" s="24" t="s">
        <v>238</v>
      </c>
      <c r="C286" s="24" t="s">
        <v>261</v>
      </c>
      <c r="D286" s="24">
        <v>57.197000000000003</v>
      </c>
    </row>
    <row r="287" spans="1:4" hidden="1">
      <c r="A287" s="25">
        <v>43191</v>
      </c>
      <c r="B287" s="24" t="s">
        <v>238</v>
      </c>
      <c r="C287" s="24" t="s">
        <v>237</v>
      </c>
      <c r="D287" s="24">
        <v>8.3428000000000004</v>
      </c>
    </row>
    <row r="288" spans="1:4" hidden="1">
      <c r="A288" s="25">
        <v>43191</v>
      </c>
      <c r="B288" s="24" t="s">
        <v>238</v>
      </c>
      <c r="C288" s="24" t="s">
        <v>253</v>
      </c>
      <c r="D288" s="24">
        <v>1.3116000000000001</v>
      </c>
    </row>
    <row r="289" spans="1:4" hidden="1">
      <c r="A289" s="25">
        <v>43191</v>
      </c>
      <c r="B289" s="24" t="s">
        <v>238</v>
      </c>
      <c r="C289" s="24" t="s">
        <v>265</v>
      </c>
      <c r="D289" s="24">
        <v>31.170200000000001</v>
      </c>
    </row>
    <row r="290" spans="1:4" hidden="1">
      <c r="A290" s="25">
        <v>43191</v>
      </c>
      <c r="B290" s="24" t="s">
        <v>238</v>
      </c>
      <c r="C290" s="24" t="s">
        <v>262</v>
      </c>
      <c r="D290" s="24">
        <v>3.9556</v>
      </c>
    </row>
    <row r="291" spans="1:4" hidden="1">
      <c r="A291" s="25">
        <v>43191</v>
      </c>
      <c r="B291" s="24" t="s">
        <v>238</v>
      </c>
      <c r="C291" s="24" t="s">
        <v>246</v>
      </c>
      <c r="D291" s="24">
        <v>29.053000000000001</v>
      </c>
    </row>
    <row r="292" spans="1:4" hidden="1">
      <c r="A292" s="25">
        <v>43191</v>
      </c>
      <c r="B292" s="24" t="s">
        <v>238</v>
      </c>
      <c r="C292" s="24" t="s">
        <v>266</v>
      </c>
      <c r="D292" s="24">
        <v>26.431899999999999</v>
      </c>
    </row>
    <row r="293" spans="1:4" hidden="1">
      <c r="A293" s="25">
        <v>43191</v>
      </c>
      <c r="B293" s="24" t="s">
        <v>238</v>
      </c>
      <c r="C293" s="24" t="s">
        <v>267</v>
      </c>
      <c r="D293" s="24">
        <v>532.30079999999998</v>
      </c>
    </row>
    <row r="294" spans="1:4" hidden="1">
      <c r="A294" s="25">
        <v>43191</v>
      </c>
      <c r="B294" s="24" t="s">
        <v>238</v>
      </c>
      <c r="C294" s="24" t="s">
        <v>268</v>
      </c>
      <c r="D294" s="24">
        <v>2.7</v>
      </c>
    </row>
    <row r="295" spans="1:4" hidden="1">
      <c r="A295" s="25">
        <v>43191</v>
      </c>
      <c r="B295" s="24" t="s">
        <v>238</v>
      </c>
      <c r="C295" s="24" t="s">
        <v>239</v>
      </c>
      <c r="D295" s="24">
        <v>11.827</v>
      </c>
    </row>
    <row r="296" spans="1:4" hidden="1">
      <c r="A296" s="25">
        <v>43191</v>
      </c>
      <c r="B296" s="24" t="s">
        <v>267</v>
      </c>
      <c r="C296" s="24" t="s">
        <v>238</v>
      </c>
      <c r="D296" s="24">
        <v>1.9E-3</v>
      </c>
    </row>
    <row r="297" spans="1:4" hidden="1">
      <c r="A297" s="25">
        <v>43191</v>
      </c>
      <c r="B297" s="24" t="s">
        <v>268</v>
      </c>
      <c r="C297" s="24" t="s">
        <v>238</v>
      </c>
      <c r="D297" s="24">
        <v>0.37040000000000001</v>
      </c>
    </row>
    <row r="298" spans="1:4" hidden="1">
      <c r="A298" s="25">
        <v>43191</v>
      </c>
      <c r="B298" s="24" t="s">
        <v>239</v>
      </c>
      <c r="C298" s="24" t="s">
        <v>230</v>
      </c>
      <c r="D298" s="24">
        <v>0.3105</v>
      </c>
    </row>
    <row r="299" spans="1:4" hidden="1">
      <c r="A299" s="25">
        <v>43191</v>
      </c>
      <c r="B299" s="24" t="s">
        <v>239</v>
      </c>
      <c r="C299" s="24" t="s">
        <v>233</v>
      </c>
      <c r="D299" s="24">
        <v>6.8599999999999994E-2</v>
      </c>
    </row>
    <row r="300" spans="1:4" hidden="1">
      <c r="A300" s="25">
        <v>43191</v>
      </c>
      <c r="B300" s="24" t="s">
        <v>239</v>
      </c>
      <c r="C300" s="24" t="s">
        <v>234</v>
      </c>
      <c r="D300" s="24">
        <v>6.0299999999999999E-2</v>
      </c>
    </row>
    <row r="301" spans="1:4" hidden="1">
      <c r="A301" s="25">
        <v>43191</v>
      </c>
      <c r="B301" s="24" t="s">
        <v>239</v>
      </c>
      <c r="C301" s="24" t="s">
        <v>238</v>
      </c>
      <c r="D301" s="24">
        <v>8.4599999999999995E-2</v>
      </c>
    </row>
    <row r="302" spans="1:4" hidden="1">
      <c r="A302" s="25">
        <v>43192</v>
      </c>
      <c r="B302" s="24" t="s">
        <v>230</v>
      </c>
      <c r="C302" s="24" t="s">
        <v>231</v>
      </c>
      <c r="D302" s="24">
        <v>0.25979999999999998</v>
      </c>
    </row>
    <row r="303" spans="1:4" hidden="1">
      <c r="A303" s="25">
        <v>43192</v>
      </c>
      <c r="B303" s="24" t="s">
        <v>230</v>
      </c>
      <c r="C303" s="24" t="s">
        <v>232</v>
      </c>
      <c r="D303" s="24">
        <v>1.6475</v>
      </c>
    </row>
    <row r="304" spans="1:4" hidden="1">
      <c r="A304" s="25">
        <v>43192</v>
      </c>
      <c r="B304" s="24" t="s">
        <v>230</v>
      </c>
      <c r="C304" s="24" t="s">
        <v>233</v>
      </c>
      <c r="D304" s="24">
        <v>0.221</v>
      </c>
    </row>
    <row r="305" spans="1:4" hidden="1">
      <c r="A305" s="25">
        <v>43192</v>
      </c>
      <c r="B305" s="24" t="s">
        <v>230</v>
      </c>
      <c r="C305" s="24" t="s">
        <v>234</v>
      </c>
      <c r="D305" s="24">
        <v>0.1938</v>
      </c>
    </row>
    <row r="306" spans="1:4" hidden="1">
      <c r="A306" s="25">
        <v>43192</v>
      </c>
      <c r="B306" s="24" t="s">
        <v>230</v>
      </c>
      <c r="C306" s="24" t="s">
        <v>235</v>
      </c>
      <c r="D306" s="24">
        <v>0.19320000000000001</v>
      </c>
    </row>
    <row r="307" spans="1:4" hidden="1">
      <c r="A307" s="25">
        <v>43192</v>
      </c>
      <c r="B307" s="24" t="s">
        <v>230</v>
      </c>
      <c r="C307" s="24" t="s">
        <v>236</v>
      </c>
      <c r="D307" s="24">
        <v>2.1410999999999998</v>
      </c>
    </row>
    <row r="308" spans="1:4" hidden="1">
      <c r="A308" s="25">
        <v>43192</v>
      </c>
      <c r="B308" s="24" t="s">
        <v>230</v>
      </c>
      <c r="C308" s="24" t="s">
        <v>237</v>
      </c>
      <c r="D308" s="24">
        <v>2.2774000000000001</v>
      </c>
    </row>
    <row r="309" spans="1:4" hidden="1">
      <c r="A309" s="25">
        <v>43192</v>
      </c>
      <c r="B309" s="24" t="s">
        <v>230</v>
      </c>
      <c r="C309" s="24" t="s">
        <v>238</v>
      </c>
      <c r="D309" s="24">
        <v>0.2722</v>
      </c>
    </row>
    <row r="310" spans="1:4" hidden="1">
      <c r="A310" s="25">
        <v>43192</v>
      </c>
      <c r="B310" s="24" t="s">
        <v>230</v>
      </c>
      <c r="C310" s="24" t="s">
        <v>239</v>
      </c>
      <c r="D310" s="24">
        <v>3.2231000000000001</v>
      </c>
    </row>
    <row r="311" spans="1:4" hidden="1">
      <c r="A311" s="25">
        <v>43192</v>
      </c>
      <c r="B311" s="24" t="s">
        <v>240</v>
      </c>
      <c r="C311" s="24" t="s">
        <v>241</v>
      </c>
      <c r="D311" s="24">
        <v>0.98950000000000005</v>
      </c>
    </row>
    <row r="312" spans="1:4" hidden="1">
      <c r="A312" s="25">
        <v>43192</v>
      </c>
      <c r="B312" s="24" t="s">
        <v>240</v>
      </c>
      <c r="C312" s="24" t="s">
        <v>231</v>
      </c>
      <c r="D312" s="24">
        <v>0.73219999999999996</v>
      </c>
    </row>
    <row r="313" spans="1:4" hidden="1">
      <c r="A313" s="25">
        <v>43192</v>
      </c>
      <c r="B313" s="24" t="s">
        <v>240</v>
      </c>
      <c r="C313" s="24" t="s">
        <v>242</v>
      </c>
      <c r="D313" s="24">
        <v>4.82</v>
      </c>
    </row>
    <row r="314" spans="1:4" hidden="1">
      <c r="A314" s="25">
        <v>43192</v>
      </c>
      <c r="B314" s="24" t="s">
        <v>240</v>
      </c>
      <c r="C314" s="24" t="s">
        <v>232</v>
      </c>
      <c r="D314" s="24">
        <v>4.6420000000000003</v>
      </c>
    </row>
    <row r="315" spans="1:4" hidden="1">
      <c r="A315" s="25">
        <v>43192</v>
      </c>
      <c r="B315" s="24" t="s">
        <v>240</v>
      </c>
      <c r="C315" s="24" t="s">
        <v>233</v>
      </c>
      <c r="D315" s="24">
        <v>0.62290000000000001</v>
      </c>
    </row>
    <row r="316" spans="1:4" hidden="1">
      <c r="A316" s="25">
        <v>43192</v>
      </c>
      <c r="B316" s="24" t="s">
        <v>240</v>
      </c>
      <c r="C316" s="24" t="s">
        <v>234</v>
      </c>
      <c r="D316" s="24">
        <v>0.54600000000000004</v>
      </c>
    </row>
    <row r="317" spans="1:4" hidden="1">
      <c r="A317" s="25">
        <v>43192</v>
      </c>
      <c r="B317" s="24" t="s">
        <v>240</v>
      </c>
      <c r="C317" s="24" t="s">
        <v>243</v>
      </c>
      <c r="D317" s="24">
        <v>6.0208000000000004</v>
      </c>
    </row>
    <row r="318" spans="1:4" hidden="1">
      <c r="A318" s="25">
        <v>43192</v>
      </c>
      <c r="B318" s="24" t="s">
        <v>240</v>
      </c>
      <c r="C318" s="24" t="s">
        <v>79</v>
      </c>
      <c r="D318" s="24">
        <v>81.440700000000007</v>
      </c>
    </row>
    <row r="319" spans="1:4" hidden="1">
      <c r="A319" s="25">
        <v>43192</v>
      </c>
      <c r="B319" s="24" t="s">
        <v>240</v>
      </c>
      <c r="C319" s="24" t="s">
        <v>244</v>
      </c>
      <c r="D319" s="24">
        <v>810.45759999999996</v>
      </c>
    </row>
    <row r="320" spans="1:4" hidden="1">
      <c r="A320" s="25">
        <v>43192</v>
      </c>
      <c r="B320" s="24" t="s">
        <v>240</v>
      </c>
      <c r="C320" s="24" t="s">
        <v>236</v>
      </c>
      <c r="D320" s="24">
        <v>6.0327000000000002</v>
      </c>
    </row>
    <row r="321" spans="1:4" hidden="1">
      <c r="A321" s="25">
        <v>43192</v>
      </c>
      <c r="B321" s="24" t="s">
        <v>240</v>
      </c>
      <c r="C321" s="24" t="s">
        <v>245</v>
      </c>
      <c r="D321" s="24">
        <v>1.0618000000000001</v>
      </c>
    </row>
    <row r="322" spans="1:4" hidden="1">
      <c r="A322" s="25">
        <v>43192</v>
      </c>
      <c r="B322" s="24" t="s">
        <v>240</v>
      </c>
      <c r="C322" s="24" t="s">
        <v>237</v>
      </c>
      <c r="D322" s="24">
        <v>6.4165999999999999</v>
      </c>
    </row>
    <row r="323" spans="1:4" hidden="1">
      <c r="A323" s="25">
        <v>43192</v>
      </c>
      <c r="B323" s="24" t="s">
        <v>240</v>
      </c>
      <c r="C323" s="24" t="s">
        <v>246</v>
      </c>
      <c r="D323" s="24">
        <v>22.349</v>
      </c>
    </row>
    <row r="324" spans="1:4" hidden="1">
      <c r="A324" s="25">
        <v>43192</v>
      </c>
      <c r="B324" s="24" t="s">
        <v>240</v>
      </c>
      <c r="C324" s="24" t="s">
        <v>238</v>
      </c>
      <c r="D324" s="24">
        <v>0.76719999999999999</v>
      </c>
    </row>
    <row r="325" spans="1:4" hidden="1">
      <c r="A325" s="25">
        <v>43192</v>
      </c>
      <c r="B325" s="24" t="s">
        <v>247</v>
      </c>
      <c r="C325" s="24" t="s">
        <v>238</v>
      </c>
      <c r="D325" s="24">
        <v>0.56079999999999997</v>
      </c>
    </row>
    <row r="326" spans="1:4" hidden="1">
      <c r="A326" s="25">
        <v>43192</v>
      </c>
      <c r="B326" s="24" t="s">
        <v>241</v>
      </c>
      <c r="C326" s="24" t="s">
        <v>240</v>
      </c>
      <c r="D326" s="24">
        <v>1.0105999999999999</v>
      </c>
    </row>
    <row r="327" spans="1:4" hidden="1">
      <c r="A327" s="25">
        <v>43192</v>
      </c>
      <c r="B327" s="24" t="s">
        <v>241</v>
      </c>
      <c r="C327" s="24" t="s">
        <v>231</v>
      </c>
      <c r="D327" s="24">
        <v>0.74</v>
      </c>
    </row>
    <row r="328" spans="1:4" hidden="1">
      <c r="A328" s="25">
        <v>43192</v>
      </c>
      <c r="B328" s="24" t="s">
        <v>241</v>
      </c>
      <c r="C328" s="24" t="s">
        <v>248</v>
      </c>
      <c r="D328" s="24">
        <v>4.8604000000000003</v>
      </c>
    </row>
    <row r="329" spans="1:4" hidden="1">
      <c r="A329" s="25">
        <v>43192</v>
      </c>
      <c r="B329" s="24" t="s">
        <v>241</v>
      </c>
      <c r="C329" s="24" t="s">
        <v>242</v>
      </c>
      <c r="D329" s="24">
        <v>4.8712</v>
      </c>
    </row>
    <row r="330" spans="1:4" hidden="1">
      <c r="A330" s="25">
        <v>43192</v>
      </c>
      <c r="B330" s="24" t="s">
        <v>241</v>
      </c>
      <c r="C330" s="24" t="s">
        <v>233</v>
      </c>
      <c r="D330" s="24">
        <v>0.62949999999999995</v>
      </c>
    </row>
    <row r="331" spans="1:4" hidden="1">
      <c r="A331" s="25">
        <v>43192</v>
      </c>
      <c r="B331" s="24" t="s">
        <v>241</v>
      </c>
      <c r="C331" s="24" t="s">
        <v>234</v>
      </c>
      <c r="D331" s="24">
        <v>0.55179999999999996</v>
      </c>
    </row>
    <row r="332" spans="1:4" hidden="1">
      <c r="A332" s="25">
        <v>43192</v>
      </c>
      <c r="B332" s="24" t="s">
        <v>241</v>
      </c>
      <c r="C332" s="24" t="s">
        <v>243</v>
      </c>
      <c r="D332" s="24">
        <v>6.0848000000000004</v>
      </c>
    </row>
    <row r="333" spans="1:4" hidden="1">
      <c r="A333" s="25">
        <v>43192</v>
      </c>
      <c r="B333" s="24" t="s">
        <v>241</v>
      </c>
      <c r="C333" s="24" t="s">
        <v>79</v>
      </c>
      <c r="D333" s="24">
        <v>82.306200000000004</v>
      </c>
    </row>
    <row r="334" spans="1:4" hidden="1">
      <c r="A334" s="25">
        <v>43192</v>
      </c>
      <c r="B334" s="24" t="s">
        <v>241</v>
      </c>
      <c r="C334" s="24" t="s">
        <v>249</v>
      </c>
      <c r="D334" s="24">
        <v>14.1396</v>
      </c>
    </row>
    <row r="335" spans="1:4" hidden="1">
      <c r="A335" s="25">
        <v>43192</v>
      </c>
      <c r="B335" s="24" t="s">
        <v>241</v>
      </c>
      <c r="C335" s="24" t="s">
        <v>236</v>
      </c>
      <c r="D335" s="24">
        <v>6.0968</v>
      </c>
    </row>
    <row r="336" spans="1:4" hidden="1">
      <c r="A336" s="25">
        <v>43192</v>
      </c>
      <c r="B336" s="24" t="s">
        <v>241</v>
      </c>
      <c r="C336" s="24" t="s">
        <v>238</v>
      </c>
      <c r="D336" s="24">
        <v>0.77529999999999999</v>
      </c>
    </row>
    <row r="337" spans="1:4" hidden="1">
      <c r="A337" s="25">
        <v>43192</v>
      </c>
      <c r="B337" s="24" t="s">
        <v>250</v>
      </c>
      <c r="C337" s="24" t="s">
        <v>238</v>
      </c>
      <c r="D337" s="24">
        <v>5.9999999999999995E-4</v>
      </c>
    </row>
    <row r="338" spans="1:4" hidden="1">
      <c r="A338" s="25">
        <v>43192</v>
      </c>
      <c r="B338" s="24" t="s">
        <v>231</v>
      </c>
      <c r="C338" s="24" t="s">
        <v>230</v>
      </c>
      <c r="D338" s="24">
        <v>3.8485</v>
      </c>
    </row>
    <row r="339" spans="1:4" hidden="1">
      <c r="A339" s="25">
        <v>43192</v>
      </c>
      <c r="B339" s="24" t="s">
        <v>231</v>
      </c>
      <c r="C339" s="24" t="s">
        <v>240</v>
      </c>
      <c r="D339" s="24">
        <v>1.3658999999999999</v>
      </c>
    </row>
    <row r="340" spans="1:4" hidden="1">
      <c r="A340" s="25">
        <v>43192</v>
      </c>
      <c r="B340" s="24" t="s">
        <v>231</v>
      </c>
      <c r="C340" s="24" t="s">
        <v>241</v>
      </c>
      <c r="D340" s="24">
        <v>1.3514999999999999</v>
      </c>
    </row>
    <row r="341" spans="1:4" hidden="1">
      <c r="A341" s="25">
        <v>43192</v>
      </c>
      <c r="B341" s="24" t="s">
        <v>231</v>
      </c>
      <c r="C341" s="24" t="s">
        <v>232</v>
      </c>
      <c r="D341" s="24">
        <v>6.3403999999999998</v>
      </c>
    </row>
    <row r="342" spans="1:4" hidden="1">
      <c r="A342" s="25">
        <v>43192</v>
      </c>
      <c r="B342" s="24" t="s">
        <v>231</v>
      </c>
      <c r="C342" s="24" t="s">
        <v>233</v>
      </c>
      <c r="D342" s="24">
        <v>0.8508</v>
      </c>
    </row>
    <row r="343" spans="1:4" hidden="1">
      <c r="A343" s="25">
        <v>43192</v>
      </c>
      <c r="B343" s="24" t="s">
        <v>231</v>
      </c>
      <c r="C343" s="24" t="s">
        <v>234</v>
      </c>
      <c r="D343" s="24">
        <v>0.74580000000000002</v>
      </c>
    </row>
    <row r="344" spans="1:4" hidden="1">
      <c r="A344" s="25">
        <v>43192</v>
      </c>
      <c r="B344" s="24" t="s">
        <v>231</v>
      </c>
      <c r="C344" s="24" t="s">
        <v>243</v>
      </c>
      <c r="D344" s="24">
        <v>8.2238000000000007</v>
      </c>
    </row>
    <row r="345" spans="1:4" hidden="1">
      <c r="A345" s="25">
        <v>43192</v>
      </c>
      <c r="B345" s="24" t="s">
        <v>231</v>
      </c>
      <c r="C345" s="24" t="s">
        <v>235</v>
      </c>
      <c r="D345" s="24">
        <v>0.74339999999999995</v>
      </c>
    </row>
    <row r="346" spans="1:4" hidden="1">
      <c r="A346" s="25">
        <v>43192</v>
      </c>
      <c r="B346" s="24" t="s">
        <v>231</v>
      </c>
      <c r="C346" s="24" t="s">
        <v>79</v>
      </c>
      <c r="D346" s="24">
        <v>111.239</v>
      </c>
    </row>
    <row r="347" spans="1:4" hidden="1">
      <c r="A347" s="25">
        <v>43192</v>
      </c>
      <c r="B347" s="24" t="s">
        <v>231</v>
      </c>
      <c r="C347" s="24" t="s">
        <v>236</v>
      </c>
      <c r="D347" s="24">
        <v>8.24</v>
      </c>
    </row>
    <row r="348" spans="1:4" hidden="1">
      <c r="A348" s="25">
        <v>43192</v>
      </c>
      <c r="B348" s="24" t="s">
        <v>231</v>
      </c>
      <c r="C348" s="24" t="s">
        <v>237</v>
      </c>
      <c r="D348" s="24">
        <v>8.7644000000000002</v>
      </c>
    </row>
    <row r="349" spans="1:4" hidden="1">
      <c r="A349" s="25">
        <v>43192</v>
      </c>
      <c r="B349" s="24" t="s">
        <v>231</v>
      </c>
      <c r="C349" s="24" t="s">
        <v>238</v>
      </c>
      <c r="D349" s="24">
        <v>1.0478000000000001</v>
      </c>
    </row>
    <row r="350" spans="1:4" hidden="1">
      <c r="A350" s="25">
        <v>43192</v>
      </c>
      <c r="B350" s="24" t="s">
        <v>248</v>
      </c>
      <c r="C350" s="24" t="s">
        <v>241</v>
      </c>
      <c r="D350" s="24">
        <v>0.20580000000000001</v>
      </c>
    </row>
    <row r="351" spans="1:4" hidden="1">
      <c r="A351" s="25">
        <v>43192</v>
      </c>
      <c r="B351" s="24" t="s">
        <v>248</v>
      </c>
      <c r="C351" s="24" t="s">
        <v>233</v>
      </c>
      <c r="D351" s="24">
        <v>0.1295</v>
      </c>
    </row>
    <row r="352" spans="1:4" hidden="1">
      <c r="A352" s="25">
        <v>43192</v>
      </c>
      <c r="B352" s="24" t="s">
        <v>248</v>
      </c>
      <c r="C352" s="24" t="s">
        <v>246</v>
      </c>
      <c r="D352" s="24">
        <v>4.6471</v>
      </c>
    </row>
    <row r="353" spans="1:4" hidden="1">
      <c r="A353" s="25">
        <v>43192</v>
      </c>
      <c r="B353" s="24" t="s">
        <v>248</v>
      </c>
      <c r="C353" s="24" t="s">
        <v>238</v>
      </c>
      <c r="D353" s="24">
        <v>0.1595</v>
      </c>
    </row>
    <row r="354" spans="1:4" hidden="1">
      <c r="A354" s="25">
        <v>43192</v>
      </c>
      <c r="B354" s="24" t="s">
        <v>242</v>
      </c>
      <c r="C354" s="24" t="s">
        <v>240</v>
      </c>
      <c r="D354" s="24">
        <v>0.20749999999999999</v>
      </c>
    </row>
    <row r="355" spans="1:4" hidden="1">
      <c r="A355" s="25">
        <v>43192</v>
      </c>
      <c r="B355" s="24" t="s">
        <v>242</v>
      </c>
      <c r="C355" s="24" t="s">
        <v>241</v>
      </c>
      <c r="D355" s="24">
        <v>0.20530000000000001</v>
      </c>
    </row>
    <row r="356" spans="1:4" hidden="1">
      <c r="A356" s="25">
        <v>43192</v>
      </c>
      <c r="B356" s="24" t="s">
        <v>242</v>
      </c>
      <c r="C356" s="24" t="s">
        <v>232</v>
      </c>
      <c r="D356" s="24">
        <v>0.96299999999999997</v>
      </c>
    </row>
    <row r="357" spans="1:4" hidden="1">
      <c r="A357" s="25">
        <v>43192</v>
      </c>
      <c r="B357" s="24" t="s">
        <v>242</v>
      </c>
      <c r="C357" s="24" t="s">
        <v>233</v>
      </c>
      <c r="D357" s="24">
        <v>0.12920000000000001</v>
      </c>
    </row>
    <row r="358" spans="1:4" hidden="1">
      <c r="A358" s="25">
        <v>43192</v>
      </c>
      <c r="B358" s="24" t="s">
        <v>242</v>
      </c>
      <c r="C358" s="24" t="s">
        <v>234</v>
      </c>
      <c r="D358" s="24">
        <v>0.1132</v>
      </c>
    </row>
    <row r="359" spans="1:4" hidden="1">
      <c r="A359" s="25">
        <v>43192</v>
      </c>
      <c r="B359" s="24" t="s">
        <v>242</v>
      </c>
      <c r="C359" s="24" t="s">
        <v>243</v>
      </c>
      <c r="D359" s="24">
        <v>1.2491000000000001</v>
      </c>
    </row>
    <row r="360" spans="1:4" hidden="1">
      <c r="A360" s="25">
        <v>43192</v>
      </c>
      <c r="B360" s="24" t="s">
        <v>242</v>
      </c>
      <c r="C360" s="24" t="s">
        <v>79</v>
      </c>
      <c r="D360" s="24">
        <v>16.8965</v>
      </c>
    </row>
    <row r="361" spans="1:4" hidden="1">
      <c r="A361" s="25">
        <v>43192</v>
      </c>
      <c r="B361" s="24" t="s">
        <v>242</v>
      </c>
      <c r="C361" s="24" t="s">
        <v>244</v>
      </c>
      <c r="D361" s="24">
        <v>168.1464</v>
      </c>
    </row>
    <row r="362" spans="1:4" hidden="1">
      <c r="A362" s="25">
        <v>43192</v>
      </c>
      <c r="B362" s="24" t="s">
        <v>242</v>
      </c>
      <c r="C362" s="24" t="s">
        <v>251</v>
      </c>
      <c r="D362" s="24">
        <v>1.2869999999999999</v>
      </c>
    </row>
    <row r="363" spans="1:4" hidden="1">
      <c r="A363" s="25">
        <v>43192</v>
      </c>
      <c r="B363" s="24" t="s">
        <v>242</v>
      </c>
      <c r="C363" s="24" t="s">
        <v>252</v>
      </c>
      <c r="D363" s="24">
        <v>0.61480000000000001</v>
      </c>
    </row>
    <row r="364" spans="1:4" hidden="1">
      <c r="A364" s="25">
        <v>43192</v>
      </c>
      <c r="B364" s="24" t="s">
        <v>242</v>
      </c>
      <c r="C364" s="24" t="s">
        <v>236</v>
      </c>
      <c r="D364" s="24">
        <v>1.2516</v>
      </c>
    </row>
    <row r="365" spans="1:4" hidden="1">
      <c r="A365" s="25">
        <v>43192</v>
      </c>
      <c r="B365" s="24" t="s">
        <v>242</v>
      </c>
      <c r="C365" s="24" t="s">
        <v>245</v>
      </c>
      <c r="D365" s="24">
        <v>0.2203</v>
      </c>
    </row>
    <row r="366" spans="1:4" hidden="1">
      <c r="A366" s="25">
        <v>43192</v>
      </c>
      <c r="B366" s="24" t="s">
        <v>242</v>
      </c>
      <c r="C366" s="24" t="s">
        <v>253</v>
      </c>
      <c r="D366" s="24">
        <v>0.2087</v>
      </c>
    </row>
    <row r="367" spans="1:4" hidden="1">
      <c r="A367" s="25">
        <v>43192</v>
      </c>
      <c r="B367" s="24" t="s">
        <v>242</v>
      </c>
      <c r="C367" s="24" t="s">
        <v>246</v>
      </c>
      <c r="D367" s="24">
        <v>4.6368</v>
      </c>
    </row>
    <row r="368" spans="1:4" hidden="1">
      <c r="A368" s="25">
        <v>43192</v>
      </c>
      <c r="B368" s="24" t="s">
        <v>242</v>
      </c>
      <c r="C368" s="24" t="s">
        <v>238</v>
      </c>
      <c r="D368" s="24">
        <v>0.15920000000000001</v>
      </c>
    </row>
    <row r="369" spans="1:4" hidden="1">
      <c r="A369" s="25">
        <v>43192</v>
      </c>
      <c r="B369" s="24" t="s">
        <v>254</v>
      </c>
      <c r="C369" s="24" t="s">
        <v>233</v>
      </c>
      <c r="D369" s="24">
        <v>3.9399999999999998E-2</v>
      </c>
    </row>
    <row r="370" spans="1:4" hidden="1">
      <c r="A370" s="25">
        <v>43192</v>
      </c>
      <c r="B370" s="24" t="s">
        <v>254</v>
      </c>
      <c r="C370" s="24" t="s">
        <v>234</v>
      </c>
      <c r="D370" s="24">
        <v>3.4599999999999999E-2</v>
      </c>
    </row>
    <row r="371" spans="1:4" hidden="1">
      <c r="A371" s="25">
        <v>43192</v>
      </c>
      <c r="B371" s="24" t="s">
        <v>254</v>
      </c>
      <c r="C371" s="24" t="s">
        <v>238</v>
      </c>
      <c r="D371" s="24">
        <v>4.8599999999999997E-2</v>
      </c>
    </row>
    <row r="372" spans="1:4" hidden="1">
      <c r="A372" s="25">
        <v>43192</v>
      </c>
      <c r="B372" s="24" t="s">
        <v>232</v>
      </c>
      <c r="C372" s="24" t="s">
        <v>230</v>
      </c>
      <c r="D372" s="24">
        <v>0.60699999999999998</v>
      </c>
    </row>
    <row r="373" spans="1:4" hidden="1">
      <c r="A373" s="25">
        <v>43192</v>
      </c>
      <c r="B373" s="24" t="s">
        <v>232</v>
      </c>
      <c r="C373" s="24" t="s">
        <v>240</v>
      </c>
      <c r="D373" s="24">
        <v>0.21540000000000001</v>
      </c>
    </row>
    <row r="374" spans="1:4" hidden="1">
      <c r="A374" s="25">
        <v>43192</v>
      </c>
      <c r="B374" s="24" t="s">
        <v>232</v>
      </c>
      <c r="C374" s="24" t="s">
        <v>231</v>
      </c>
      <c r="D374" s="24">
        <v>0.1578</v>
      </c>
    </row>
    <row r="375" spans="1:4" hidden="1">
      <c r="A375" s="25">
        <v>43192</v>
      </c>
      <c r="B375" s="24" t="s">
        <v>232</v>
      </c>
      <c r="C375" s="24" t="s">
        <v>242</v>
      </c>
      <c r="D375" s="24">
        <v>1.0384</v>
      </c>
    </row>
    <row r="376" spans="1:4" hidden="1">
      <c r="A376" s="25">
        <v>43192</v>
      </c>
      <c r="B376" s="24" t="s">
        <v>232</v>
      </c>
      <c r="C376" s="24" t="s">
        <v>233</v>
      </c>
      <c r="D376" s="24">
        <v>0.13420000000000001</v>
      </c>
    </row>
    <row r="377" spans="1:4" hidden="1">
      <c r="A377" s="25">
        <v>43192</v>
      </c>
      <c r="B377" s="24" t="s">
        <v>232</v>
      </c>
      <c r="C377" s="24" t="s">
        <v>234</v>
      </c>
      <c r="D377" s="24">
        <v>0.1176</v>
      </c>
    </row>
    <row r="378" spans="1:4" hidden="1">
      <c r="A378" s="25">
        <v>43192</v>
      </c>
      <c r="B378" s="24" t="s">
        <v>232</v>
      </c>
      <c r="C378" s="24" t="s">
        <v>235</v>
      </c>
      <c r="D378" s="24">
        <v>0.1172</v>
      </c>
    </row>
    <row r="379" spans="1:4" hidden="1">
      <c r="A379" s="25">
        <v>43192</v>
      </c>
      <c r="B379" s="24" t="s">
        <v>232</v>
      </c>
      <c r="C379" s="24" t="s">
        <v>236</v>
      </c>
      <c r="D379" s="24">
        <v>1.2996000000000001</v>
      </c>
    </row>
    <row r="380" spans="1:4" hidden="1">
      <c r="A380" s="25">
        <v>43192</v>
      </c>
      <c r="B380" s="24" t="s">
        <v>232</v>
      </c>
      <c r="C380" s="24" t="s">
        <v>237</v>
      </c>
      <c r="D380" s="24">
        <v>1.3823000000000001</v>
      </c>
    </row>
    <row r="381" spans="1:4" hidden="1">
      <c r="A381" s="25">
        <v>43192</v>
      </c>
      <c r="B381" s="24" t="s">
        <v>232</v>
      </c>
      <c r="C381" s="24" t="s">
        <v>238</v>
      </c>
      <c r="D381" s="24">
        <v>0.16520000000000001</v>
      </c>
    </row>
    <row r="382" spans="1:4" hidden="1">
      <c r="A382" s="25">
        <v>43192</v>
      </c>
      <c r="B382" s="24" t="s">
        <v>255</v>
      </c>
      <c r="C382" s="24" t="s">
        <v>233</v>
      </c>
      <c r="D382" s="24">
        <v>5.4100000000000002E-2</v>
      </c>
    </row>
    <row r="383" spans="1:4" hidden="1">
      <c r="A383" s="25">
        <v>43192</v>
      </c>
      <c r="B383" s="24" t="s">
        <v>233</v>
      </c>
      <c r="C383" s="24" t="s">
        <v>230</v>
      </c>
      <c r="D383" s="24">
        <v>4.5232000000000001</v>
      </c>
    </row>
    <row r="384" spans="1:4" hidden="1">
      <c r="A384" s="25">
        <v>43192</v>
      </c>
      <c r="B384" s="24" t="s">
        <v>233</v>
      </c>
      <c r="C384" s="24" t="s">
        <v>240</v>
      </c>
      <c r="D384" s="24">
        <v>1.6053999999999999</v>
      </c>
    </row>
    <row r="385" spans="1:4" hidden="1">
      <c r="A385" s="25">
        <v>43192</v>
      </c>
      <c r="B385" s="24" t="s">
        <v>233</v>
      </c>
      <c r="C385" s="24" t="s">
        <v>241</v>
      </c>
      <c r="D385" s="24">
        <v>1.5885</v>
      </c>
    </row>
    <row r="386" spans="1:4" hidden="1">
      <c r="A386" s="25">
        <v>43192</v>
      </c>
      <c r="B386" s="24" t="s">
        <v>233</v>
      </c>
      <c r="C386" s="24" t="s">
        <v>231</v>
      </c>
      <c r="D386" s="24">
        <v>1.1754</v>
      </c>
    </row>
    <row r="387" spans="1:4" hidden="1">
      <c r="A387" s="25">
        <v>43192</v>
      </c>
      <c r="B387" s="24" t="s">
        <v>233</v>
      </c>
      <c r="C387" s="24" t="s">
        <v>248</v>
      </c>
      <c r="D387" s="24">
        <v>7.7206000000000001</v>
      </c>
    </row>
    <row r="388" spans="1:4" hidden="1">
      <c r="A388" s="25">
        <v>43192</v>
      </c>
      <c r="B388" s="24" t="s">
        <v>233</v>
      </c>
      <c r="C388" s="24" t="s">
        <v>242</v>
      </c>
      <c r="D388" s="24">
        <v>7.7378</v>
      </c>
    </row>
    <row r="389" spans="1:4" hidden="1">
      <c r="A389" s="25">
        <v>43192</v>
      </c>
      <c r="B389" s="24" t="s">
        <v>233</v>
      </c>
      <c r="C389" s="24" t="s">
        <v>254</v>
      </c>
      <c r="D389" s="24">
        <v>25.374400000000001</v>
      </c>
    </row>
    <row r="390" spans="1:4" hidden="1">
      <c r="A390" s="25">
        <v>43192</v>
      </c>
      <c r="B390" s="24" t="s">
        <v>233</v>
      </c>
      <c r="C390" s="24" t="s">
        <v>232</v>
      </c>
      <c r="D390" s="24">
        <v>7.4520999999999997</v>
      </c>
    </row>
    <row r="391" spans="1:4" hidden="1">
      <c r="A391" s="25">
        <v>43192</v>
      </c>
      <c r="B391" s="24" t="s">
        <v>233</v>
      </c>
      <c r="C391" s="24" t="s">
        <v>255</v>
      </c>
      <c r="D391" s="24">
        <v>18.472999999999999</v>
      </c>
    </row>
    <row r="392" spans="1:4" hidden="1">
      <c r="A392" s="25">
        <v>43192</v>
      </c>
      <c r="B392" s="24" t="s">
        <v>233</v>
      </c>
      <c r="C392" s="24" t="s">
        <v>234</v>
      </c>
      <c r="D392" s="24">
        <v>0.87660000000000005</v>
      </c>
    </row>
    <row r="393" spans="1:4" hidden="1">
      <c r="A393" s="25">
        <v>43192</v>
      </c>
      <c r="B393" s="24" t="s">
        <v>233</v>
      </c>
      <c r="C393" s="24" t="s">
        <v>243</v>
      </c>
      <c r="D393" s="24">
        <v>9.6658000000000008</v>
      </c>
    </row>
    <row r="394" spans="1:4" hidden="1">
      <c r="A394" s="25">
        <v>43192</v>
      </c>
      <c r="B394" s="24" t="s">
        <v>233</v>
      </c>
      <c r="C394" s="24" t="s">
        <v>256</v>
      </c>
      <c r="D394" s="24">
        <v>7.4341999999999997</v>
      </c>
    </row>
    <row r="395" spans="1:4" hidden="1">
      <c r="A395" s="25">
        <v>43192</v>
      </c>
      <c r="B395" s="24" t="s">
        <v>233</v>
      </c>
      <c r="C395" s="24" t="s">
        <v>257</v>
      </c>
      <c r="D395" s="24">
        <v>312.59059999999999</v>
      </c>
    </row>
    <row r="396" spans="1:4" hidden="1">
      <c r="A396" s="25">
        <v>43192</v>
      </c>
      <c r="B396" s="24" t="s">
        <v>233</v>
      </c>
      <c r="C396" s="24" t="s">
        <v>258</v>
      </c>
      <c r="D396" s="24">
        <v>4.3268000000000004</v>
      </c>
    </row>
    <row r="397" spans="1:4" hidden="1">
      <c r="A397" s="25">
        <v>43192</v>
      </c>
      <c r="B397" s="24" t="s">
        <v>233</v>
      </c>
      <c r="C397" s="24" t="s">
        <v>259</v>
      </c>
      <c r="D397" s="24">
        <v>121.4944</v>
      </c>
    </row>
    <row r="398" spans="1:4" hidden="1">
      <c r="A398" s="25">
        <v>43192</v>
      </c>
      <c r="B398" s="24" t="s">
        <v>233</v>
      </c>
      <c r="C398" s="24" t="s">
        <v>235</v>
      </c>
      <c r="D398" s="24">
        <v>0.87370000000000003</v>
      </c>
    </row>
    <row r="399" spans="1:4" hidden="1">
      <c r="A399" s="25">
        <v>43192</v>
      </c>
      <c r="B399" s="24" t="s">
        <v>233</v>
      </c>
      <c r="C399" s="24" t="s">
        <v>79</v>
      </c>
      <c r="D399" s="24">
        <v>130.7414</v>
      </c>
    </row>
    <row r="400" spans="1:4" hidden="1">
      <c r="A400" s="25">
        <v>43192</v>
      </c>
      <c r="B400" s="24" t="s">
        <v>233</v>
      </c>
      <c r="C400" s="24" t="s">
        <v>244</v>
      </c>
      <c r="D400" s="24">
        <v>1301.0812000000001</v>
      </c>
    </row>
    <row r="401" spans="1:4" hidden="1">
      <c r="A401" s="25">
        <v>43192</v>
      </c>
      <c r="B401" s="24" t="s">
        <v>233</v>
      </c>
      <c r="C401" s="24" t="s">
        <v>251</v>
      </c>
      <c r="D401" s="24">
        <v>9.9586000000000006</v>
      </c>
    </row>
    <row r="402" spans="1:4" hidden="1">
      <c r="A402" s="25">
        <v>43192</v>
      </c>
      <c r="B402" s="24" t="s">
        <v>233</v>
      </c>
      <c r="C402" s="24" t="s">
        <v>249</v>
      </c>
      <c r="D402" s="24">
        <v>22.460599999999999</v>
      </c>
    </row>
    <row r="403" spans="1:4" hidden="1">
      <c r="A403" s="25">
        <v>43192</v>
      </c>
      <c r="B403" s="24" t="s">
        <v>233</v>
      </c>
      <c r="C403" s="24" t="s">
        <v>252</v>
      </c>
      <c r="D403" s="24">
        <v>4.7568000000000001</v>
      </c>
    </row>
    <row r="404" spans="1:4" hidden="1">
      <c r="A404" s="25">
        <v>43192</v>
      </c>
      <c r="B404" s="24" t="s">
        <v>233</v>
      </c>
      <c r="C404" s="24" t="s">
        <v>236</v>
      </c>
      <c r="D404" s="24">
        <v>9.6845999999999997</v>
      </c>
    </row>
    <row r="405" spans="1:4" hidden="1">
      <c r="A405" s="25">
        <v>43192</v>
      </c>
      <c r="B405" s="24" t="s">
        <v>233</v>
      </c>
      <c r="C405" s="24" t="s">
        <v>245</v>
      </c>
      <c r="D405" s="24">
        <v>1.7045999999999999</v>
      </c>
    </row>
    <row r="406" spans="1:4" hidden="1">
      <c r="A406" s="25">
        <v>43192</v>
      </c>
      <c r="B406" s="24" t="s">
        <v>233</v>
      </c>
      <c r="C406" s="24" t="s">
        <v>260</v>
      </c>
      <c r="D406" s="24">
        <v>4.2126000000000001</v>
      </c>
    </row>
    <row r="407" spans="1:4" hidden="1">
      <c r="A407" s="25">
        <v>43192</v>
      </c>
      <c r="B407" s="24" t="s">
        <v>233</v>
      </c>
      <c r="C407" s="24" t="s">
        <v>261</v>
      </c>
      <c r="D407" s="24">
        <v>70.660200000000003</v>
      </c>
    </row>
    <row r="408" spans="1:4" hidden="1">
      <c r="A408" s="25">
        <v>43192</v>
      </c>
      <c r="B408" s="24" t="s">
        <v>233</v>
      </c>
      <c r="C408" s="24" t="s">
        <v>237</v>
      </c>
      <c r="D408" s="24">
        <v>10.3009</v>
      </c>
    </row>
    <row r="409" spans="1:4" hidden="1">
      <c r="A409" s="25">
        <v>43192</v>
      </c>
      <c r="B409" s="24" t="s">
        <v>233</v>
      </c>
      <c r="C409" s="24" t="s">
        <v>253</v>
      </c>
      <c r="D409" s="24">
        <v>1.6146</v>
      </c>
    </row>
    <row r="410" spans="1:4" hidden="1">
      <c r="A410" s="25">
        <v>43192</v>
      </c>
      <c r="B410" s="24" t="s">
        <v>233</v>
      </c>
      <c r="C410" s="24" t="s">
        <v>262</v>
      </c>
      <c r="D410" s="24">
        <v>4.8841999999999999</v>
      </c>
    </row>
    <row r="411" spans="1:4" hidden="1">
      <c r="A411" s="25">
        <v>43192</v>
      </c>
      <c r="B411" s="24" t="s">
        <v>233</v>
      </c>
      <c r="C411" s="24" t="s">
        <v>246</v>
      </c>
      <c r="D411" s="24">
        <v>35.8782</v>
      </c>
    </row>
    <row r="412" spans="1:4" hidden="1">
      <c r="A412" s="25">
        <v>43192</v>
      </c>
      <c r="B412" s="24" t="s">
        <v>233</v>
      </c>
      <c r="C412" s="24" t="s">
        <v>238</v>
      </c>
      <c r="D412" s="24">
        <v>1.2316</v>
      </c>
    </row>
    <row r="413" spans="1:4" hidden="1">
      <c r="A413" s="25">
        <v>43192</v>
      </c>
      <c r="B413" s="24" t="s">
        <v>233</v>
      </c>
      <c r="C413" s="24" t="s">
        <v>239</v>
      </c>
      <c r="D413" s="24">
        <v>14.578799999999999</v>
      </c>
    </row>
    <row r="414" spans="1:4" hidden="1">
      <c r="A414" s="25">
        <v>43192</v>
      </c>
      <c r="B414" s="24" t="s">
        <v>263</v>
      </c>
      <c r="C414" s="24" t="s">
        <v>238</v>
      </c>
      <c r="D414" s="24">
        <v>0.4904</v>
      </c>
    </row>
    <row r="415" spans="1:4" hidden="1">
      <c r="A415" s="25">
        <v>43192</v>
      </c>
      <c r="B415" s="24" t="s">
        <v>234</v>
      </c>
      <c r="C415" s="24" t="s">
        <v>230</v>
      </c>
      <c r="D415" s="24">
        <v>5.1601999999999997</v>
      </c>
    </row>
    <row r="416" spans="1:4" hidden="1">
      <c r="A416" s="25">
        <v>43192</v>
      </c>
      <c r="B416" s="24" t="s">
        <v>234</v>
      </c>
      <c r="C416" s="24" t="s">
        <v>240</v>
      </c>
      <c r="D416" s="24">
        <v>1.8313999999999999</v>
      </c>
    </row>
    <row r="417" spans="1:4" hidden="1">
      <c r="A417" s="25">
        <v>43192</v>
      </c>
      <c r="B417" s="24" t="s">
        <v>234</v>
      </c>
      <c r="C417" s="24" t="s">
        <v>241</v>
      </c>
      <c r="D417" s="24">
        <v>1.8122</v>
      </c>
    </row>
    <row r="418" spans="1:4" hidden="1">
      <c r="A418" s="25">
        <v>43192</v>
      </c>
      <c r="B418" s="24" t="s">
        <v>234</v>
      </c>
      <c r="C418" s="24" t="s">
        <v>231</v>
      </c>
      <c r="D418" s="24">
        <v>1.3408</v>
      </c>
    </row>
    <row r="419" spans="1:4" hidden="1">
      <c r="A419" s="25">
        <v>43192</v>
      </c>
      <c r="B419" s="24" t="s">
        <v>234</v>
      </c>
      <c r="C419" s="24" t="s">
        <v>242</v>
      </c>
      <c r="D419" s="24">
        <v>8.8274000000000008</v>
      </c>
    </row>
    <row r="420" spans="1:4" hidden="1">
      <c r="A420" s="25">
        <v>43192</v>
      </c>
      <c r="B420" s="24" t="s">
        <v>234</v>
      </c>
      <c r="C420" s="24" t="s">
        <v>254</v>
      </c>
      <c r="D420" s="24">
        <v>28.947900000000001</v>
      </c>
    </row>
    <row r="421" spans="1:4" hidden="1">
      <c r="A421" s="25">
        <v>43192</v>
      </c>
      <c r="B421" s="24" t="s">
        <v>234</v>
      </c>
      <c r="C421" s="24" t="s">
        <v>232</v>
      </c>
      <c r="D421" s="24">
        <v>8.5014000000000003</v>
      </c>
    </row>
    <row r="422" spans="1:4" hidden="1">
      <c r="A422" s="25">
        <v>43192</v>
      </c>
      <c r="B422" s="24" t="s">
        <v>234</v>
      </c>
      <c r="C422" s="24" t="s">
        <v>233</v>
      </c>
      <c r="D422" s="24">
        <v>1.1408</v>
      </c>
    </row>
    <row r="423" spans="1:4" hidden="1">
      <c r="A423" s="25">
        <v>43192</v>
      </c>
      <c r="B423" s="24" t="s">
        <v>234</v>
      </c>
      <c r="C423" s="24" t="s">
        <v>243</v>
      </c>
      <c r="D423" s="24">
        <v>11.0267</v>
      </c>
    </row>
    <row r="424" spans="1:4" hidden="1">
      <c r="A424" s="25">
        <v>43192</v>
      </c>
      <c r="B424" s="24" t="s">
        <v>234</v>
      </c>
      <c r="C424" s="24" t="s">
        <v>235</v>
      </c>
      <c r="D424" s="24">
        <v>0.99680000000000002</v>
      </c>
    </row>
    <row r="425" spans="1:4" hidden="1">
      <c r="A425" s="25">
        <v>43192</v>
      </c>
      <c r="B425" s="24" t="s">
        <v>234</v>
      </c>
      <c r="C425" s="24" t="s">
        <v>79</v>
      </c>
      <c r="D425" s="24">
        <v>149.1533</v>
      </c>
    </row>
    <row r="426" spans="1:4" hidden="1">
      <c r="A426" s="25">
        <v>43192</v>
      </c>
      <c r="B426" s="24" t="s">
        <v>234</v>
      </c>
      <c r="C426" s="24" t="s">
        <v>244</v>
      </c>
      <c r="D426" s="24">
        <v>1484.3023000000001</v>
      </c>
    </row>
    <row r="427" spans="1:4" hidden="1">
      <c r="A427" s="25">
        <v>43192</v>
      </c>
      <c r="B427" s="24" t="s">
        <v>234</v>
      </c>
      <c r="C427" s="24" t="s">
        <v>249</v>
      </c>
      <c r="D427" s="24">
        <v>25.6234</v>
      </c>
    </row>
    <row r="428" spans="1:4" hidden="1">
      <c r="A428" s="25">
        <v>43192</v>
      </c>
      <c r="B428" s="24" t="s">
        <v>234</v>
      </c>
      <c r="C428" s="24" t="s">
        <v>252</v>
      </c>
      <c r="D428" s="24">
        <v>5.4265999999999996</v>
      </c>
    </row>
    <row r="429" spans="1:4" hidden="1">
      <c r="A429" s="25">
        <v>43192</v>
      </c>
      <c r="B429" s="24" t="s">
        <v>234</v>
      </c>
      <c r="C429" s="24" t="s">
        <v>236</v>
      </c>
      <c r="D429" s="24">
        <v>11.048500000000001</v>
      </c>
    </row>
    <row r="430" spans="1:4" hidden="1">
      <c r="A430" s="25">
        <v>43192</v>
      </c>
      <c r="B430" s="24" t="s">
        <v>234</v>
      </c>
      <c r="C430" s="24" t="s">
        <v>245</v>
      </c>
      <c r="D430" s="24">
        <v>1.9446000000000001</v>
      </c>
    </row>
    <row r="431" spans="1:4" hidden="1">
      <c r="A431" s="25">
        <v>43192</v>
      </c>
      <c r="B431" s="24" t="s">
        <v>234</v>
      </c>
      <c r="C431" s="24" t="s">
        <v>237</v>
      </c>
      <c r="D431" s="24">
        <v>11.7516</v>
      </c>
    </row>
    <row r="432" spans="1:4" hidden="1">
      <c r="A432" s="25">
        <v>43192</v>
      </c>
      <c r="B432" s="24" t="s">
        <v>234</v>
      </c>
      <c r="C432" s="24" t="s">
        <v>253</v>
      </c>
      <c r="D432" s="24">
        <v>1.8420000000000001</v>
      </c>
    </row>
    <row r="433" spans="1:4" hidden="1">
      <c r="A433" s="25">
        <v>43192</v>
      </c>
      <c r="B433" s="24" t="s">
        <v>234</v>
      </c>
      <c r="C433" s="24" t="s">
        <v>246</v>
      </c>
      <c r="D433" s="24">
        <v>40.930700000000002</v>
      </c>
    </row>
    <row r="434" spans="1:4" hidden="1">
      <c r="A434" s="25">
        <v>43192</v>
      </c>
      <c r="B434" s="24" t="s">
        <v>234</v>
      </c>
      <c r="C434" s="24" t="s">
        <v>238</v>
      </c>
      <c r="D434" s="24">
        <v>1.405</v>
      </c>
    </row>
    <row r="435" spans="1:4" hidden="1">
      <c r="A435" s="25">
        <v>43192</v>
      </c>
      <c r="B435" s="24" t="s">
        <v>234</v>
      </c>
      <c r="C435" s="24" t="s">
        <v>239</v>
      </c>
      <c r="D435" s="24">
        <v>16.631900000000002</v>
      </c>
    </row>
    <row r="436" spans="1:4" hidden="1">
      <c r="A436" s="25">
        <v>43192</v>
      </c>
      <c r="B436" s="24" t="s">
        <v>243</v>
      </c>
      <c r="C436" s="24" t="s">
        <v>240</v>
      </c>
      <c r="D436" s="24">
        <v>0.1661</v>
      </c>
    </row>
    <row r="437" spans="1:4" hidden="1">
      <c r="A437" s="25">
        <v>43192</v>
      </c>
      <c r="B437" s="24" t="s">
        <v>243</v>
      </c>
      <c r="C437" s="24" t="s">
        <v>241</v>
      </c>
      <c r="D437" s="24">
        <v>0.16439999999999999</v>
      </c>
    </row>
    <row r="438" spans="1:4" hidden="1">
      <c r="A438" s="25">
        <v>43192</v>
      </c>
      <c r="B438" s="24" t="s">
        <v>243</v>
      </c>
      <c r="C438" s="24" t="s">
        <v>231</v>
      </c>
      <c r="D438" s="24">
        <v>0.1216</v>
      </c>
    </row>
    <row r="439" spans="1:4" hidden="1">
      <c r="A439" s="25">
        <v>43192</v>
      </c>
      <c r="B439" s="24" t="s">
        <v>243</v>
      </c>
      <c r="C439" s="24" t="s">
        <v>242</v>
      </c>
      <c r="D439" s="24">
        <v>0.80059999999999998</v>
      </c>
    </row>
    <row r="440" spans="1:4" hidden="1">
      <c r="A440" s="25">
        <v>43192</v>
      </c>
      <c r="B440" s="24" t="s">
        <v>243</v>
      </c>
      <c r="C440" s="24" t="s">
        <v>233</v>
      </c>
      <c r="D440" s="24">
        <v>0.10340000000000001</v>
      </c>
    </row>
    <row r="441" spans="1:4" hidden="1">
      <c r="A441" s="25">
        <v>43192</v>
      </c>
      <c r="B441" s="24" t="s">
        <v>243</v>
      </c>
      <c r="C441" s="24" t="s">
        <v>234</v>
      </c>
      <c r="D441" s="24">
        <v>9.0700000000000003E-2</v>
      </c>
    </row>
    <row r="442" spans="1:4" hidden="1">
      <c r="A442" s="25">
        <v>43192</v>
      </c>
      <c r="B442" s="24" t="s">
        <v>243</v>
      </c>
      <c r="C442" s="24" t="s">
        <v>79</v>
      </c>
      <c r="D442" s="24">
        <v>13.5266</v>
      </c>
    </row>
    <row r="443" spans="1:4" hidden="1">
      <c r="A443" s="25">
        <v>43192</v>
      </c>
      <c r="B443" s="24" t="s">
        <v>243</v>
      </c>
      <c r="C443" s="24" t="s">
        <v>244</v>
      </c>
      <c r="D443" s="24">
        <v>134.60980000000001</v>
      </c>
    </row>
    <row r="444" spans="1:4" hidden="1">
      <c r="A444" s="25">
        <v>43192</v>
      </c>
      <c r="B444" s="24" t="s">
        <v>243</v>
      </c>
      <c r="C444" s="24" t="s">
        <v>251</v>
      </c>
      <c r="D444" s="24">
        <v>1.0303</v>
      </c>
    </row>
    <row r="445" spans="1:4" hidden="1">
      <c r="A445" s="25">
        <v>43192</v>
      </c>
      <c r="B445" s="24" t="s">
        <v>243</v>
      </c>
      <c r="C445" s="24" t="s">
        <v>252</v>
      </c>
      <c r="D445" s="24">
        <v>0.49209999999999998</v>
      </c>
    </row>
    <row r="446" spans="1:4" hidden="1">
      <c r="A446" s="25">
        <v>43192</v>
      </c>
      <c r="B446" s="24" t="s">
        <v>243</v>
      </c>
      <c r="C446" s="24" t="s">
        <v>236</v>
      </c>
      <c r="D446" s="24">
        <v>1.002</v>
      </c>
    </row>
    <row r="447" spans="1:4" hidden="1">
      <c r="A447" s="25">
        <v>43192</v>
      </c>
      <c r="B447" s="24" t="s">
        <v>243</v>
      </c>
      <c r="C447" s="24" t="s">
        <v>245</v>
      </c>
      <c r="D447" s="24">
        <v>0.1764</v>
      </c>
    </row>
    <row r="448" spans="1:4" hidden="1">
      <c r="A448" s="25">
        <v>43192</v>
      </c>
      <c r="B448" s="24" t="s">
        <v>243</v>
      </c>
      <c r="C448" s="24" t="s">
        <v>253</v>
      </c>
      <c r="D448" s="24">
        <v>0.16700000000000001</v>
      </c>
    </row>
    <row r="449" spans="1:4" hidden="1">
      <c r="A449" s="25">
        <v>43192</v>
      </c>
      <c r="B449" s="24" t="s">
        <v>243</v>
      </c>
      <c r="C449" s="24" t="s">
        <v>246</v>
      </c>
      <c r="D449" s="24">
        <v>3.7120000000000002</v>
      </c>
    </row>
    <row r="450" spans="1:4" hidden="1">
      <c r="A450" s="25">
        <v>43192</v>
      </c>
      <c r="B450" s="24" t="s">
        <v>243</v>
      </c>
      <c r="C450" s="24" t="s">
        <v>238</v>
      </c>
      <c r="D450" s="24">
        <v>0.12740000000000001</v>
      </c>
    </row>
    <row r="451" spans="1:4" hidden="1">
      <c r="A451" s="25">
        <v>43192</v>
      </c>
      <c r="B451" s="24" t="s">
        <v>256</v>
      </c>
      <c r="C451" s="24" t="s">
        <v>233</v>
      </c>
      <c r="D451" s="24">
        <v>0.1346</v>
      </c>
    </row>
    <row r="452" spans="1:4" hidden="1">
      <c r="A452" s="25">
        <v>43192</v>
      </c>
      <c r="B452" s="24" t="s">
        <v>256</v>
      </c>
      <c r="C452" s="24" t="s">
        <v>238</v>
      </c>
      <c r="D452" s="24">
        <v>0.1656</v>
      </c>
    </row>
    <row r="453" spans="1:4" hidden="1">
      <c r="A453" s="25">
        <v>43192</v>
      </c>
      <c r="B453" s="24" t="s">
        <v>257</v>
      </c>
      <c r="C453" s="24" t="s">
        <v>233</v>
      </c>
      <c r="D453" s="24">
        <v>3.2000000000000002E-3</v>
      </c>
    </row>
    <row r="454" spans="1:4" hidden="1">
      <c r="A454" s="25">
        <v>43192</v>
      </c>
      <c r="B454" s="24" t="s">
        <v>258</v>
      </c>
      <c r="C454" s="24" t="s">
        <v>233</v>
      </c>
      <c r="D454" s="24">
        <v>0.2311</v>
      </c>
    </row>
    <row r="455" spans="1:4" hidden="1">
      <c r="A455" s="25">
        <v>43192</v>
      </c>
      <c r="B455" s="24" t="s">
        <v>258</v>
      </c>
      <c r="C455" s="24" t="s">
        <v>238</v>
      </c>
      <c r="D455" s="24">
        <v>0.28460000000000002</v>
      </c>
    </row>
    <row r="456" spans="1:4" hidden="1">
      <c r="A456" s="25">
        <v>43192</v>
      </c>
      <c r="B456" s="24" t="s">
        <v>259</v>
      </c>
      <c r="C456" s="24" t="s">
        <v>233</v>
      </c>
      <c r="D456" s="24">
        <v>8.2000000000000007E-3</v>
      </c>
    </row>
    <row r="457" spans="1:4" hidden="1">
      <c r="A457" s="25">
        <v>43192</v>
      </c>
      <c r="B457" s="24" t="s">
        <v>259</v>
      </c>
      <c r="C457" s="24" t="s">
        <v>238</v>
      </c>
      <c r="D457" s="24">
        <v>1.0200000000000001E-2</v>
      </c>
    </row>
    <row r="458" spans="1:4" hidden="1">
      <c r="A458" s="25">
        <v>43192</v>
      </c>
      <c r="B458" s="24" t="s">
        <v>235</v>
      </c>
      <c r="C458" s="24" t="s">
        <v>230</v>
      </c>
      <c r="D458" s="24">
        <v>5.1769999999999996</v>
      </c>
    </row>
    <row r="459" spans="1:4" hidden="1">
      <c r="A459" s="25">
        <v>43192</v>
      </c>
      <c r="B459" s="24" t="s">
        <v>235</v>
      </c>
      <c r="C459" s="24" t="s">
        <v>231</v>
      </c>
      <c r="D459" s="24">
        <v>1.3452</v>
      </c>
    </row>
    <row r="460" spans="1:4" hidden="1">
      <c r="A460" s="25">
        <v>43192</v>
      </c>
      <c r="B460" s="24" t="s">
        <v>235</v>
      </c>
      <c r="C460" s="24" t="s">
        <v>232</v>
      </c>
      <c r="D460" s="24">
        <v>8.5291999999999994</v>
      </c>
    </row>
    <row r="461" spans="1:4" hidden="1">
      <c r="A461" s="25">
        <v>43192</v>
      </c>
      <c r="B461" s="24" t="s">
        <v>235</v>
      </c>
      <c r="C461" s="24" t="s">
        <v>233</v>
      </c>
      <c r="D461" s="24">
        <v>1.1446000000000001</v>
      </c>
    </row>
    <row r="462" spans="1:4" hidden="1">
      <c r="A462" s="25">
        <v>43192</v>
      </c>
      <c r="B462" s="24" t="s">
        <v>235</v>
      </c>
      <c r="C462" s="24" t="s">
        <v>234</v>
      </c>
      <c r="D462" s="24">
        <v>1.0032000000000001</v>
      </c>
    </row>
    <row r="463" spans="1:4" hidden="1">
      <c r="A463" s="25">
        <v>43192</v>
      </c>
      <c r="B463" s="24" t="s">
        <v>235</v>
      </c>
      <c r="C463" s="24" t="s">
        <v>236</v>
      </c>
      <c r="D463" s="24">
        <v>11.0845</v>
      </c>
    </row>
    <row r="464" spans="1:4" hidden="1">
      <c r="A464" s="25">
        <v>43192</v>
      </c>
      <c r="B464" s="24" t="s">
        <v>235</v>
      </c>
      <c r="C464" s="24" t="s">
        <v>237</v>
      </c>
      <c r="D464" s="24">
        <v>11.789899999999999</v>
      </c>
    </row>
    <row r="465" spans="1:4" hidden="1">
      <c r="A465" s="25">
        <v>43192</v>
      </c>
      <c r="B465" s="24" t="s">
        <v>235</v>
      </c>
      <c r="C465" s="24" t="s">
        <v>238</v>
      </c>
      <c r="D465" s="24">
        <v>1.4096</v>
      </c>
    </row>
    <row r="466" spans="1:4" hidden="1">
      <c r="A466" s="25">
        <v>43192</v>
      </c>
      <c r="B466" s="24" t="s">
        <v>79</v>
      </c>
      <c r="C466" s="24" t="s">
        <v>240</v>
      </c>
      <c r="D466" s="24">
        <v>1.23E-2</v>
      </c>
    </row>
    <row r="467" spans="1:4" hidden="1">
      <c r="A467" s="25">
        <v>43192</v>
      </c>
      <c r="B467" s="24" t="s">
        <v>79</v>
      </c>
      <c r="C467" s="24" t="s">
        <v>241</v>
      </c>
      <c r="D467" s="24">
        <v>1.2200000000000001E-2</v>
      </c>
    </row>
    <row r="468" spans="1:4" hidden="1">
      <c r="A468" s="25">
        <v>43192</v>
      </c>
      <c r="B468" s="24" t="s">
        <v>79</v>
      </c>
      <c r="C468" s="24" t="s">
        <v>231</v>
      </c>
      <c r="D468" s="24">
        <v>8.9999999999999993E-3</v>
      </c>
    </row>
    <row r="469" spans="1:4" hidden="1">
      <c r="A469" s="25">
        <v>43192</v>
      </c>
      <c r="B469" s="24" t="s">
        <v>79</v>
      </c>
      <c r="C469" s="24" t="s">
        <v>242</v>
      </c>
      <c r="D469" s="24">
        <v>5.9200000000000003E-2</v>
      </c>
    </row>
    <row r="470" spans="1:4" hidden="1">
      <c r="A470" s="25">
        <v>43192</v>
      </c>
      <c r="B470" s="24" t="s">
        <v>79</v>
      </c>
      <c r="C470" s="24" t="s">
        <v>233</v>
      </c>
      <c r="D470" s="24">
        <v>7.6E-3</v>
      </c>
    </row>
    <row r="471" spans="1:4" hidden="1">
      <c r="A471" s="25">
        <v>43192</v>
      </c>
      <c r="B471" s="24" t="s">
        <v>79</v>
      </c>
      <c r="C471" s="24" t="s">
        <v>234</v>
      </c>
      <c r="D471" s="24">
        <v>6.7000000000000002E-3</v>
      </c>
    </row>
    <row r="472" spans="1:4" hidden="1">
      <c r="A472" s="25">
        <v>43192</v>
      </c>
      <c r="B472" s="24" t="s">
        <v>79</v>
      </c>
      <c r="C472" s="24" t="s">
        <v>243</v>
      </c>
      <c r="D472" s="24">
        <v>7.3899999999999993E-2</v>
      </c>
    </row>
    <row r="473" spans="1:4" hidden="1">
      <c r="A473" s="25">
        <v>43192</v>
      </c>
      <c r="B473" s="24" t="s">
        <v>79</v>
      </c>
      <c r="C473" s="24" t="s">
        <v>244</v>
      </c>
      <c r="D473" s="24">
        <v>9.9514999999999993</v>
      </c>
    </row>
    <row r="474" spans="1:4" hidden="1">
      <c r="A474" s="25">
        <v>43192</v>
      </c>
      <c r="B474" s="24" t="s">
        <v>79</v>
      </c>
      <c r="C474" s="24" t="s">
        <v>251</v>
      </c>
      <c r="D474" s="24">
        <v>7.6200000000000004E-2</v>
      </c>
    </row>
    <row r="475" spans="1:4" hidden="1">
      <c r="A475" s="25">
        <v>43192</v>
      </c>
      <c r="B475" s="24" t="s">
        <v>79</v>
      </c>
      <c r="C475" s="24" t="s">
        <v>236</v>
      </c>
      <c r="D475" s="24">
        <v>7.3999999999999996E-2</v>
      </c>
    </row>
    <row r="476" spans="1:4" hidden="1">
      <c r="A476" s="25">
        <v>43192</v>
      </c>
      <c r="B476" s="24" t="s">
        <v>79</v>
      </c>
      <c r="C476" s="24" t="s">
        <v>245</v>
      </c>
      <c r="D476" s="24">
        <v>1.2999999999999999E-2</v>
      </c>
    </row>
    <row r="477" spans="1:4" hidden="1">
      <c r="A477" s="25">
        <v>43192</v>
      </c>
      <c r="B477" s="24" t="s">
        <v>79</v>
      </c>
      <c r="C477" s="24" t="s">
        <v>246</v>
      </c>
      <c r="D477" s="24">
        <v>0.27439999999999998</v>
      </c>
    </row>
    <row r="478" spans="1:4" hidden="1">
      <c r="A478" s="25">
        <v>43192</v>
      </c>
      <c r="B478" s="24" t="s">
        <v>79</v>
      </c>
      <c r="C478" s="24" t="s">
        <v>238</v>
      </c>
      <c r="D478" s="24">
        <v>9.4000000000000004E-3</v>
      </c>
    </row>
    <row r="479" spans="1:4" hidden="1">
      <c r="A479" s="25">
        <v>43192</v>
      </c>
      <c r="B479" s="24" t="s">
        <v>244</v>
      </c>
      <c r="C479" s="24" t="s">
        <v>240</v>
      </c>
      <c r="D479" s="24">
        <v>1.1999999999999999E-3</v>
      </c>
    </row>
    <row r="480" spans="1:4" hidden="1">
      <c r="A480" s="25">
        <v>43192</v>
      </c>
      <c r="B480" s="24" t="s">
        <v>244</v>
      </c>
      <c r="C480" s="24" t="s">
        <v>242</v>
      </c>
      <c r="D480" s="24">
        <v>6.0000000000000001E-3</v>
      </c>
    </row>
    <row r="481" spans="1:4" hidden="1">
      <c r="A481" s="25">
        <v>43192</v>
      </c>
      <c r="B481" s="24" t="s">
        <v>244</v>
      </c>
      <c r="C481" s="24" t="s">
        <v>233</v>
      </c>
      <c r="D481" s="24">
        <v>8.0000000000000004E-4</v>
      </c>
    </row>
    <row r="482" spans="1:4" hidden="1">
      <c r="A482" s="25">
        <v>43192</v>
      </c>
      <c r="B482" s="24" t="s">
        <v>244</v>
      </c>
      <c r="C482" s="24" t="s">
        <v>234</v>
      </c>
      <c r="D482" s="24">
        <v>6.9999999999999999E-4</v>
      </c>
    </row>
    <row r="483" spans="1:4" hidden="1">
      <c r="A483" s="25">
        <v>43192</v>
      </c>
      <c r="B483" s="24" t="s">
        <v>244</v>
      </c>
      <c r="C483" s="24" t="s">
        <v>243</v>
      </c>
      <c r="D483" s="24">
        <v>7.4000000000000003E-3</v>
      </c>
    </row>
    <row r="484" spans="1:4" hidden="1">
      <c r="A484" s="25">
        <v>43192</v>
      </c>
      <c r="B484" s="24" t="s">
        <v>244</v>
      </c>
      <c r="C484" s="24" t="s">
        <v>79</v>
      </c>
      <c r="D484" s="24">
        <v>0.10050000000000001</v>
      </c>
    </row>
    <row r="485" spans="1:4" hidden="1">
      <c r="A485" s="25">
        <v>43192</v>
      </c>
      <c r="B485" s="24" t="s">
        <v>244</v>
      </c>
      <c r="C485" s="24" t="s">
        <v>236</v>
      </c>
      <c r="D485" s="24">
        <v>7.4000000000000003E-3</v>
      </c>
    </row>
    <row r="486" spans="1:4" hidden="1">
      <c r="A486" s="25">
        <v>43192</v>
      </c>
      <c r="B486" s="24" t="s">
        <v>244</v>
      </c>
      <c r="C486" s="24" t="s">
        <v>246</v>
      </c>
      <c r="D486" s="24">
        <v>2.76E-2</v>
      </c>
    </row>
    <row r="487" spans="1:4" hidden="1">
      <c r="A487" s="25">
        <v>43192</v>
      </c>
      <c r="B487" s="24" t="s">
        <v>244</v>
      </c>
      <c r="C487" s="24" t="s">
        <v>238</v>
      </c>
      <c r="D487" s="24">
        <v>8.9999999999999998E-4</v>
      </c>
    </row>
    <row r="488" spans="1:4" hidden="1">
      <c r="A488" s="25">
        <v>43192</v>
      </c>
      <c r="B488" s="24" t="s">
        <v>251</v>
      </c>
      <c r="C488" s="24" t="s">
        <v>242</v>
      </c>
      <c r="D488" s="24">
        <v>0.77710000000000001</v>
      </c>
    </row>
    <row r="489" spans="1:4" hidden="1">
      <c r="A489" s="25">
        <v>43192</v>
      </c>
      <c r="B489" s="24" t="s">
        <v>251</v>
      </c>
      <c r="C489" s="24" t="s">
        <v>233</v>
      </c>
      <c r="D489" s="24">
        <v>0.1004</v>
      </c>
    </row>
    <row r="490" spans="1:4" hidden="1">
      <c r="A490" s="25">
        <v>43192</v>
      </c>
      <c r="B490" s="24" t="s">
        <v>251</v>
      </c>
      <c r="C490" s="24" t="s">
        <v>243</v>
      </c>
      <c r="D490" s="24">
        <v>0.97070000000000001</v>
      </c>
    </row>
    <row r="491" spans="1:4" hidden="1">
      <c r="A491" s="25">
        <v>43192</v>
      </c>
      <c r="B491" s="24" t="s">
        <v>251</v>
      </c>
      <c r="C491" s="24" t="s">
        <v>79</v>
      </c>
      <c r="D491" s="24">
        <v>13.13</v>
      </c>
    </row>
    <row r="492" spans="1:4" hidden="1">
      <c r="A492" s="25">
        <v>43192</v>
      </c>
      <c r="B492" s="24" t="s">
        <v>251</v>
      </c>
      <c r="C492" s="24" t="s">
        <v>236</v>
      </c>
      <c r="D492" s="24">
        <v>0.97260000000000002</v>
      </c>
    </row>
    <row r="493" spans="1:4" hidden="1">
      <c r="A493" s="25">
        <v>43192</v>
      </c>
      <c r="B493" s="24" t="s">
        <v>251</v>
      </c>
      <c r="C493" s="24" t="s">
        <v>238</v>
      </c>
      <c r="D493" s="24">
        <v>0.1237</v>
      </c>
    </row>
    <row r="494" spans="1:4" hidden="1">
      <c r="A494" s="25">
        <v>43192</v>
      </c>
      <c r="B494" s="24" t="s">
        <v>249</v>
      </c>
      <c r="C494" s="24" t="s">
        <v>241</v>
      </c>
      <c r="D494" s="24">
        <v>7.0699999999999999E-2</v>
      </c>
    </row>
    <row r="495" spans="1:4" hidden="1">
      <c r="A495" s="25">
        <v>43192</v>
      </c>
      <c r="B495" s="24" t="s">
        <v>249</v>
      </c>
      <c r="C495" s="24" t="s">
        <v>233</v>
      </c>
      <c r="D495" s="24">
        <v>4.4499999999999998E-2</v>
      </c>
    </row>
    <row r="496" spans="1:4" hidden="1">
      <c r="A496" s="25">
        <v>43192</v>
      </c>
      <c r="B496" s="24" t="s">
        <v>249</v>
      </c>
      <c r="C496" s="24" t="s">
        <v>234</v>
      </c>
      <c r="D496" s="24">
        <v>3.9E-2</v>
      </c>
    </row>
    <row r="497" spans="1:4" hidden="1">
      <c r="A497" s="25">
        <v>43192</v>
      </c>
      <c r="B497" s="24" t="s">
        <v>249</v>
      </c>
      <c r="C497" s="24" t="s">
        <v>238</v>
      </c>
      <c r="D497" s="24">
        <v>5.4800000000000001E-2</v>
      </c>
    </row>
    <row r="498" spans="1:4" hidden="1">
      <c r="A498" s="25">
        <v>43192</v>
      </c>
      <c r="B498" s="24" t="s">
        <v>252</v>
      </c>
      <c r="C498" s="24" t="s">
        <v>242</v>
      </c>
      <c r="D498" s="24">
        <v>1.6267</v>
      </c>
    </row>
    <row r="499" spans="1:4" hidden="1">
      <c r="A499" s="25">
        <v>43192</v>
      </c>
      <c r="B499" s="24" t="s">
        <v>252</v>
      </c>
      <c r="C499" s="24" t="s">
        <v>233</v>
      </c>
      <c r="D499" s="24">
        <v>0.2102</v>
      </c>
    </row>
    <row r="500" spans="1:4" hidden="1">
      <c r="A500" s="25">
        <v>43192</v>
      </c>
      <c r="B500" s="24" t="s">
        <v>252</v>
      </c>
      <c r="C500" s="24" t="s">
        <v>234</v>
      </c>
      <c r="D500" s="24">
        <v>0.18429999999999999</v>
      </c>
    </row>
    <row r="501" spans="1:4" hidden="1">
      <c r="A501" s="25">
        <v>43192</v>
      </c>
      <c r="B501" s="24" t="s">
        <v>252</v>
      </c>
      <c r="C501" s="24" t="s">
        <v>243</v>
      </c>
      <c r="D501" s="24">
        <v>2.032</v>
      </c>
    </row>
    <row r="502" spans="1:4" hidden="1">
      <c r="A502" s="25">
        <v>43192</v>
      </c>
      <c r="B502" s="24" t="s">
        <v>252</v>
      </c>
      <c r="C502" s="24" t="s">
        <v>238</v>
      </c>
      <c r="D502" s="24">
        <v>0.25890000000000002</v>
      </c>
    </row>
    <row r="503" spans="1:4" hidden="1">
      <c r="A503" s="25">
        <v>43192</v>
      </c>
      <c r="B503" s="24" t="s">
        <v>236</v>
      </c>
      <c r="C503" s="24" t="s">
        <v>230</v>
      </c>
      <c r="D503" s="24">
        <v>0.46700000000000003</v>
      </c>
    </row>
    <row r="504" spans="1:4" hidden="1">
      <c r="A504" s="25">
        <v>43192</v>
      </c>
      <c r="B504" s="24" t="s">
        <v>236</v>
      </c>
      <c r="C504" s="24" t="s">
        <v>240</v>
      </c>
      <c r="D504" s="24">
        <v>0.1658</v>
      </c>
    </row>
    <row r="505" spans="1:4" hidden="1">
      <c r="A505" s="25">
        <v>43192</v>
      </c>
      <c r="B505" s="24" t="s">
        <v>236</v>
      </c>
      <c r="C505" s="24" t="s">
        <v>241</v>
      </c>
      <c r="D505" s="24">
        <v>0.16400000000000001</v>
      </c>
    </row>
    <row r="506" spans="1:4" hidden="1">
      <c r="A506" s="25">
        <v>43192</v>
      </c>
      <c r="B506" s="24" t="s">
        <v>236</v>
      </c>
      <c r="C506" s="24" t="s">
        <v>231</v>
      </c>
      <c r="D506" s="24">
        <v>0.12139999999999999</v>
      </c>
    </row>
    <row r="507" spans="1:4" hidden="1">
      <c r="A507" s="25">
        <v>43192</v>
      </c>
      <c r="B507" s="24" t="s">
        <v>236</v>
      </c>
      <c r="C507" s="24" t="s">
        <v>242</v>
      </c>
      <c r="D507" s="24">
        <v>0.79900000000000004</v>
      </c>
    </row>
    <row r="508" spans="1:4" hidden="1">
      <c r="A508" s="25">
        <v>43192</v>
      </c>
      <c r="B508" s="24" t="s">
        <v>236</v>
      </c>
      <c r="C508" s="24" t="s">
        <v>232</v>
      </c>
      <c r="D508" s="24">
        <v>0.76939999999999997</v>
      </c>
    </row>
    <row r="509" spans="1:4" hidden="1">
      <c r="A509" s="25">
        <v>43192</v>
      </c>
      <c r="B509" s="24" t="s">
        <v>236</v>
      </c>
      <c r="C509" s="24" t="s">
        <v>233</v>
      </c>
      <c r="D509" s="24">
        <v>0.1032</v>
      </c>
    </row>
    <row r="510" spans="1:4" hidden="1">
      <c r="A510" s="25">
        <v>43192</v>
      </c>
      <c r="B510" s="24" t="s">
        <v>236</v>
      </c>
      <c r="C510" s="24" t="s">
        <v>234</v>
      </c>
      <c r="D510" s="24">
        <v>9.0499999999999997E-2</v>
      </c>
    </row>
    <row r="511" spans="1:4" hidden="1">
      <c r="A511" s="25">
        <v>43192</v>
      </c>
      <c r="B511" s="24" t="s">
        <v>236</v>
      </c>
      <c r="C511" s="24" t="s">
        <v>243</v>
      </c>
      <c r="D511" s="24">
        <v>0.998</v>
      </c>
    </row>
    <row r="512" spans="1:4" hidden="1">
      <c r="A512" s="25">
        <v>43192</v>
      </c>
      <c r="B512" s="24" t="s">
        <v>236</v>
      </c>
      <c r="C512" s="24" t="s">
        <v>235</v>
      </c>
      <c r="D512" s="24">
        <v>9.0200000000000002E-2</v>
      </c>
    </row>
    <row r="513" spans="1:4" hidden="1">
      <c r="A513" s="25">
        <v>43192</v>
      </c>
      <c r="B513" s="24" t="s">
        <v>236</v>
      </c>
      <c r="C513" s="24" t="s">
        <v>79</v>
      </c>
      <c r="D513" s="24">
        <v>13.4999</v>
      </c>
    </row>
    <row r="514" spans="1:4" hidden="1">
      <c r="A514" s="25">
        <v>43192</v>
      </c>
      <c r="B514" s="24" t="s">
        <v>236</v>
      </c>
      <c r="C514" s="24" t="s">
        <v>244</v>
      </c>
      <c r="D514" s="24">
        <v>134.34460000000001</v>
      </c>
    </row>
    <row r="515" spans="1:4" hidden="1">
      <c r="A515" s="25">
        <v>43192</v>
      </c>
      <c r="B515" s="24" t="s">
        <v>236</v>
      </c>
      <c r="C515" s="24" t="s">
        <v>251</v>
      </c>
      <c r="D515" s="24">
        <v>1.0283</v>
      </c>
    </row>
    <row r="516" spans="1:4" hidden="1">
      <c r="A516" s="25">
        <v>43192</v>
      </c>
      <c r="B516" s="24" t="s">
        <v>236</v>
      </c>
      <c r="C516" s="24" t="s">
        <v>237</v>
      </c>
      <c r="D516" s="24">
        <v>1.0636000000000001</v>
      </c>
    </row>
    <row r="517" spans="1:4" hidden="1">
      <c r="A517" s="25">
        <v>43192</v>
      </c>
      <c r="B517" s="24" t="s">
        <v>236</v>
      </c>
      <c r="C517" s="24" t="s">
        <v>238</v>
      </c>
      <c r="D517" s="24">
        <v>0.12720000000000001</v>
      </c>
    </row>
    <row r="518" spans="1:4" hidden="1">
      <c r="A518" s="25">
        <v>43192</v>
      </c>
      <c r="B518" s="24" t="s">
        <v>245</v>
      </c>
      <c r="C518" s="24" t="s">
        <v>240</v>
      </c>
      <c r="D518" s="24">
        <v>0.94179999999999997</v>
      </c>
    </row>
    <row r="519" spans="1:4" hidden="1">
      <c r="A519" s="25">
        <v>43192</v>
      </c>
      <c r="B519" s="24" t="s">
        <v>245</v>
      </c>
      <c r="C519" s="24" t="s">
        <v>242</v>
      </c>
      <c r="D519" s="24">
        <v>4.5395000000000003</v>
      </c>
    </row>
    <row r="520" spans="1:4" hidden="1">
      <c r="A520" s="25">
        <v>43192</v>
      </c>
      <c r="B520" s="24" t="s">
        <v>245</v>
      </c>
      <c r="C520" s="24" t="s">
        <v>233</v>
      </c>
      <c r="D520" s="24">
        <v>0.5867</v>
      </c>
    </row>
    <row r="521" spans="1:4" hidden="1">
      <c r="A521" s="25">
        <v>43192</v>
      </c>
      <c r="B521" s="24" t="s">
        <v>245</v>
      </c>
      <c r="C521" s="24" t="s">
        <v>234</v>
      </c>
      <c r="D521" s="24">
        <v>0.51419999999999999</v>
      </c>
    </row>
    <row r="522" spans="1:4" hidden="1">
      <c r="A522" s="25">
        <v>43192</v>
      </c>
      <c r="B522" s="24" t="s">
        <v>245</v>
      </c>
      <c r="C522" s="24" t="s">
        <v>243</v>
      </c>
      <c r="D522" s="24">
        <v>5.6703999999999999</v>
      </c>
    </row>
    <row r="523" spans="1:4" hidden="1">
      <c r="A523" s="25">
        <v>43192</v>
      </c>
      <c r="B523" s="24" t="s">
        <v>245</v>
      </c>
      <c r="C523" s="24" t="s">
        <v>79</v>
      </c>
      <c r="D523" s="24">
        <v>76.701899999999995</v>
      </c>
    </row>
    <row r="524" spans="1:4" hidden="1">
      <c r="A524" s="25">
        <v>43192</v>
      </c>
      <c r="B524" s="24" t="s">
        <v>245</v>
      </c>
      <c r="C524" s="24" t="s">
        <v>238</v>
      </c>
      <c r="D524" s="24">
        <v>0.72250000000000003</v>
      </c>
    </row>
    <row r="525" spans="1:4" hidden="1">
      <c r="A525" s="25">
        <v>43192</v>
      </c>
      <c r="B525" s="24" t="s">
        <v>264</v>
      </c>
      <c r="C525" s="24" t="s">
        <v>238</v>
      </c>
      <c r="D525" s="24">
        <v>1.9199999999999998E-2</v>
      </c>
    </row>
    <row r="526" spans="1:4" hidden="1">
      <c r="A526" s="25">
        <v>43192</v>
      </c>
      <c r="B526" s="24" t="s">
        <v>260</v>
      </c>
      <c r="C526" s="24" t="s">
        <v>233</v>
      </c>
      <c r="D526" s="24">
        <v>0.2374</v>
      </c>
    </row>
    <row r="527" spans="1:4" hidden="1">
      <c r="A527" s="25">
        <v>43192</v>
      </c>
      <c r="B527" s="24" t="s">
        <v>260</v>
      </c>
      <c r="C527" s="24" t="s">
        <v>238</v>
      </c>
      <c r="D527" s="24">
        <v>0.29239999999999999</v>
      </c>
    </row>
    <row r="528" spans="1:4" hidden="1">
      <c r="A528" s="25">
        <v>43192</v>
      </c>
      <c r="B528" s="24" t="s">
        <v>261</v>
      </c>
      <c r="C528" s="24" t="s">
        <v>233</v>
      </c>
      <c r="D528" s="24">
        <v>1.4200000000000001E-2</v>
      </c>
    </row>
    <row r="529" spans="1:4" hidden="1">
      <c r="A529" s="25">
        <v>43192</v>
      </c>
      <c r="B529" s="24" t="s">
        <v>261</v>
      </c>
      <c r="C529" s="24" t="s">
        <v>238</v>
      </c>
      <c r="D529" s="24">
        <v>1.7399999999999999E-2</v>
      </c>
    </row>
    <row r="530" spans="1:4" hidden="1">
      <c r="A530" s="25">
        <v>43192</v>
      </c>
      <c r="B530" s="24" t="s">
        <v>237</v>
      </c>
      <c r="C530" s="24" t="s">
        <v>230</v>
      </c>
      <c r="D530" s="24">
        <v>0.43909999999999999</v>
      </c>
    </row>
    <row r="531" spans="1:4" hidden="1">
      <c r="A531" s="25">
        <v>43192</v>
      </c>
      <c r="B531" s="24" t="s">
        <v>237</v>
      </c>
      <c r="C531" s="24" t="s">
        <v>240</v>
      </c>
      <c r="D531" s="24">
        <v>0.15579999999999999</v>
      </c>
    </row>
    <row r="532" spans="1:4" hidden="1">
      <c r="A532" s="25">
        <v>43192</v>
      </c>
      <c r="B532" s="24" t="s">
        <v>237</v>
      </c>
      <c r="C532" s="24" t="s">
        <v>231</v>
      </c>
      <c r="D532" s="24">
        <v>0.11409999999999999</v>
      </c>
    </row>
    <row r="533" spans="1:4" hidden="1">
      <c r="A533" s="25">
        <v>43192</v>
      </c>
      <c r="B533" s="24" t="s">
        <v>237</v>
      </c>
      <c r="C533" s="24" t="s">
        <v>232</v>
      </c>
      <c r="D533" s="24">
        <v>0.72340000000000004</v>
      </c>
    </row>
    <row r="534" spans="1:4" hidden="1">
      <c r="A534" s="25">
        <v>43192</v>
      </c>
      <c r="B534" s="24" t="s">
        <v>237</v>
      </c>
      <c r="C534" s="24" t="s">
        <v>233</v>
      </c>
      <c r="D534" s="24">
        <v>9.7100000000000006E-2</v>
      </c>
    </row>
    <row r="535" spans="1:4" hidden="1">
      <c r="A535" s="25">
        <v>43192</v>
      </c>
      <c r="B535" s="24" t="s">
        <v>237</v>
      </c>
      <c r="C535" s="24" t="s">
        <v>234</v>
      </c>
      <c r="D535" s="24">
        <v>8.5099999999999995E-2</v>
      </c>
    </row>
    <row r="536" spans="1:4" hidden="1">
      <c r="A536" s="25">
        <v>43192</v>
      </c>
      <c r="B536" s="24" t="s">
        <v>237</v>
      </c>
      <c r="C536" s="24" t="s">
        <v>235</v>
      </c>
      <c r="D536" s="24">
        <v>8.48E-2</v>
      </c>
    </row>
    <row r="537" spans="1:4" hidden="1">
      <c r="A537" s="25">
        <v>43192</v>
      </c>
      <c r="B537" s="24" t="s">
        <v>237</v>
      </c>
      <c r="C537" s="24" t="s">
        <v>236</v>
      </c>
      <c r="D537" s="24">
        <v>0.94020000000000004</v>
      </c>
    </row>
    <row r="538" spans="1:4" hidden="1">
      <c r="A538" s="25">
        <v>43192</v>
      </c>
      <c r="B538" s="24" t="s">
        <v>237</v>
      </c>
      <c r="C538" s="24" t="s">
        <v>262</v>
      </c>
      <c r="D538" s="24">
        <v>0.47420000000000001</v>
      </c>
    </row>
    <row r="539" spans="1:4" hidden="1">
      <c r="A539" s="25">
        <v>43192</v>
      </c>
      <c r="B539" s="24" t="s">
        <v>237</v>
      </c>
      <c r="C539" s="24" t="s">
        <v>238</v>
      </c>
      <c r="D539" s="24">
        <v>0.1196</v>
      </c>
    </row>
    <row r="540" spans="1:4" hidden="1">
      <c r="A540" s="25">
        <v>43192</v>
      </c>
      <c r="B540" s="24" t="s">
        <v>253</v>
      </c>
      <c r="C540" s="24" t="s">
        <v>242</v>
      </c>
      <c r="D540" s="24">
        <v>4.7922000000000002</v>
      </c>
    </row>
    <row r="541" spans="1:4" hidden="1">
      <c r="A541" s="25">
        <v>43192</v>
      </c>
      <c r="B541" s="24" t="s">
        <v>253</v>
      </c>
      <c r="C541" s="24" t="s">
        <v>233</v>
      </c>
      <c r="D541" s="24">
        <v>0.61929999999999996</v>
      </c>
    </row>
    <row r="542" spans="1:4" hidden="1">
      <c r="A542" s="25">
        <v>43192</v>
      </c>
      <c r="B542" s="24" t="s">
        <v>253</v>
      </c>
      <c r="C542" s="24" t="s">
        <v>234</v>
      </c>
      <c r="D542" s="24">
        <v>0.54290000000000005</v>
      </c>
    </row>
    <row r="543" spans="1:4" hidden="1">
      <c r="A543" s="25">
        <v>43192</v>
      </c>
      <c r="B543" s="24" t="s">
        <v>253</v>
      </c>
      <c r="C543" s="24" t="s">
        <v>243</v>
      </c>
      <c r="D543" s="24">
        <v>5.9862000000000002</v>
      </c>
    </row>
    <row r="544" spans="1:4" hidden="1">
      <c r="A544" s="25">
        <v>43192</v>
      </c>
      <c r="B544" s="24" t="s">
        <v>253</v>
      </c>
      <c r="C544" s="24" t="s">
        <v>238</v>
      </c>
      <c r="D544" s="24">
        <v>0.76270000000000004</v>
      </c>
    </row>
    <row r="545" spans="1:4" hidden="1">
      <c r="A545" s="25">
        <v>43192</v>
      </c>
      <c r="B545" s="24" t="s">
        <v>265</v>
      </c>
      <c r="C545" s="24" t="s">
        <v>238</v>
      </c>
      <c r="D545" s="24">
        <v>3.2000000000000001E-2</v>
      </c>
    </row>
    <row r="546" spans="1:4" hidden="1">
      <c r="A546" s="25">
        <v>43192</v>
      </c>
      <c r="B546" s="24" t="s">
        <v>262</v>
      </c>
      <c r="C546" s="24" t="s">
        <v>233</v>
      </c>
      <c r="D546" s="24">
        <v>0.20480000000000001</v>
      </c>
    </row>
    <row r="547" spans="1:4" hidden="1">
      <c r="A547" s="25">
        <v>43192</v>
      </c>
      <c r="B547" s="24" t="s">
        <v>262</v>
      </c>
      <c r="C547" s="24" t="s">
        <v>237</v>
      </c>
      <c r="D547" s="24">
        <v>2.109</v>
      </c>
    </row>
    <row r="548" spans="1:4" hidden="1">
      <c r="A548" s="25">
        <v>43192</v>
      </c>
      <c r="B548" s="24" t="s">
        <v>262</v>
      </c>
      <c r="C548" s="24" t="s">
        <v>238</v>
      </c>
      <c r="D548" s="24">
        <v>0.25219999999999998</v>
      </c>
    </row>
    <row r="549" spans="1:4" hidden="1">
      <c r="A549" s="25">
        <v>43192</v>
      </c>
      <c r="B549" s="24" t="s">
        <v>246</v>
      </c>
      <c r="C549" s="24" t="s">
        <v>240</v>
      </c>
      <c r="D549" s="24">
        <v>4.48E-2</v>
      </c>
    </row>
    <row r="550" spans="1:4" hidden="1">
      <c r="A550" s="25">
        <v>43192</v>
      </c>
      <c r="B550" s="24" t="s">
        <v>246</v>
      </c>
      <c r="C550" s="24" t="s">
        <v>248</v>
      </c>
      <c r="D550" s="24">
        <v>0.2152</v>
      </c>
    </row>
    <row r="551" spans="1:4" hidden="1">
      <c r="A551" s="25">
        <v>43192</v>
      </c>
      <c r="B551" s="24" t="s">
        <v>246</v>
      </c>
      <c r="C551" s="24" t="s">
        <v>242</v>
      </c>
      <c r="D551" s="24">
        <v>0.2157</v>
      </c>
    </row>
    <row r="552" spans="1:4" hidden="1">
      <c r="A552" s="25">
        <v>43192</v>
      </c>
      <c r="B552" s="24" t="s">
        <v>246</v>
      </c>
      <c r="C552" s="24" t="s">
        <v>233</v>
      </c>
      <c r="D552" s="24">
        <v>2.7799999999999998E-2</v>
      </c>
    </row>
    <row r="553" spans="1:4" hidden="1">
      <c r="A553" s="25">
        <v>43192</v>
      </c>
      <c r="B553" s="24" t="s">
        <v>246</v>
      </c>
      <c r="C553" s="24" t="s">
        <v>234</v>
      </c>
      <c r="D553" s="24">
        <v>2.4400000000000002E-2</v>
      </c>
    </row>
    <row r="554" spans="1:4" hidden="1">
      <c r="A554" s="25">
        <v>43192</v>
      </c>
      <c r="B554" s="24" t="s">
        <v>246</v>
      </c>
      <c r="C554" s="24" t="s">
        <v>243</v>
      </c>
      <c r="D554" s="24">
        <v>0.26939999999999997</v>
      </c>
    </row>
    <row r="555" spans="1:4" hidden="1">
      <c r="A555" s="25">
        <v>43192</v>
      </c>
      <c r="B555" s="24" t="s">
        <v>246</v>
      </c>
      <c r="C555" s="24" t="s">
        <v>79</v>
      </c>
      <c r="D555" s="24">
        <v>3.6440000000000001</v>
      </c>
    </row>
    <row r="556" spans="1:4" hidden="1">
      <c r="A556" s="25">
        <v>43192</v>
      </c>
      <c r="B556" s="24" t="s">
        <v>246</v>
      </c>
      <c r="C556" s="24" t="s">
        <v>244</v>
      </c>
      <c r="D556" s="24">
        <v>36.2639</v>
      </c>
    </row>
    <row r="557" spans="1:4" hidden="1">
      <c r="A557" s="25">
        <v>43192</v>
      </c>
      <c r="B557" s="24" t="s">
        <v>246</v>
      </c>
      <c r="C557" s="24" t="s">
        <v>238</v>
      </c>
      <c r="D557" s="24">
        <v>3.44E-2</v>
      </c>
    </row>
    <row r="558" spans="1:4" hidden="1">
      <c r="A558" s="25">
        <v>43192</v>
      </c>
      <c r="B558" s="24" t="s">
        <v>266</v>
      </c>
      <c r="C558" s="24" t="s">
        <v>238</v>
      </c>
      <c r="D558" s="24">
        <v>3.78E-2</v>
      </c>
    </row>
    <row r="559" spans="1:4" hidden="1">
      <c r="A559" s="25">
        <v>43192</v>
      </c>
      <c r="B559" s="24" t="s">
        <v>238</v>
      </c>
      <c r="C559" s="24" t="s">
        <v>230</v>
      </c>
      <c r="D559" s="24">
        <v>3.6728000000000001</v>
      </c>
    </row>
    <row r="560" spans="1:4" hidden="1">
      <c r="A560" s="25">
        <v>43192</v>
      </c>
      <c r="B560" s="24" t="s">
        <v>238</v>
      </c>
      <c r="C560" s="24" t="s">
        <v>240</v>
      </c>
      <c r="D560" s="24">
        <v>1.3036000000000001</v>
      </c>
    </row>
    <row r="561" spans="1:4" hidden="1">
      <c r="A561" s="25">
        <v>43192</v>
      </c>
      <c r="B561" s="24" t="s">
        <v>238</v>
      </c>
      <c r="C561" s="24" t="s">
        <v>247</v>
      </c>
      <c r="D561" s="24">
        <v>1.7830999999999999</v>
      </c>
    </row>
    <row r="562" spans="1:4" hidden="1">
      <c r="A562" s="25">
        <v>43192</v>
      </c>
      <c r="B562" s="24" t="s">
        <v>238</v>
      </c>
      <c r="C562" s="24" t="s">
        <v>241</v>
      </c>
      <c r="D562" s="24">
        <v>1.2898000000000001</v>
      </c>
    </row>
    <row r="563" spans="1:4" hidden="1">
      <c r="A563" s="25">
        <v>43192</v>
      </c>
      <c r="B563" s="24" t="s">
        <v>238</v>
      </c>
      <c r="C563" s="24" t="s">
        <v>250</v>
      </c>
      <c r="D563" s="24">
        <v>1593.0088000000001</v>
      </c>
    </row>
    <row r="564" spans="1:4" hidden="1">
      <c r="A564" s="25">
        <v>43192</v>
      </c>
      <c r="B564" s="24" t="s">
        <v>238</v>
      </c>
      <c r="C564" s="24" t="s">
        <v>231</v>
      </c>
      <c r="D564" s="24">
        <v>0.95440000000000003</v>
      </c>
    </row>
    <row r="565" spans="1:4" hidden="1">
      <c r="A565" s="25">
        <v>43192</v>
      </c>
      <c r="B565" s="24" t="s">
        <v>238</v>
      </c>
      <c r="C565" s="24" t="s">
        <v>248</v>
      </c>
      <c r="D565" s="24">
        <v>6.2690000000000001</v>
      </c>
    </row>
    <row r="566" spans="1:4" hidden="1">
      <c r="A566" s="25">
        <v>43192</v>
      </c>
      <c r="B566" s="24" t="s">
        <v>238</v>
      </c>
      <c r="C566" s="24" t="s">
        <v>242</v>
      </c>
      <c r="D566" s="24">
        <v>6.2830000000000004</v>
      </c>
    </row>
    <row r="567" spans="1:4" hidden="1">
      <c r="A567" s="25">
        <v>43192</v>
      </c>
      <c r="B567" s="24" t="s">
        <v>238</v>
      </c>
      <c r="C567" s="24" t="s">
        <v>254</v>
      </c>
      <c r="D567" s="24">
        <v>20.603999999999999</v>
      </c>
    </row>
    <row r="568" spans="1:4" hidden="1">
      <c r="A568" s="25">
        <v>43192</v>
      </c>
      <c r="B568" s="24" t="s">
        <v>238</v>
      </c>
      <c r="C568" s="24" t="s">
        <v>232</v>
      </c>
      <c r="D568" s="24">
        <v>6.0510000000000002</v>
      </c>
    </row>
    <row r="569" spans="1:4" hidden="1">
      <c r="A569" s="25">
        <v>43192</v>
      </c>
      <c r="B569" s="24" t="s">
        <v>238</v>
      </c>
      <c r="C569" s="24" t="s">
        <v>233</v>
      </c>
      <c r="D569" s="24">
        <v>0.81200000000000006</v>
      </c>
    </row>
    <row r="570" spans="1:4" hidden="1">
      <c r="A570" s="25">
        <v>43192</v>
      </c>
      <c r="B570" s="24" t="s">
        <v>238</v>
      </c>
      <c r="C570" s="24" t="s">
        <v>263</v>
      </c>
      <c r="D570" s="24">
        <v>2.0394000000000001</v>
      </c>
    </row>
    <row r="571" spans="1:4" hidden="1">
      <c r="A571" s="25">
        <v>43192</v>
      </c>
      <c r="B571" s="24" t="s">
        <v>238</v>
      </c>
      <c r="C571" s="24" t="s">
        <v>234</v>
      </c>
      <c r="D571" s="24">
        <v>0.71179999999999999</v>
      </c>
    </row>
    <row r="572" spans="1:4" hidden="1">
      <c r="A572" s="25">
        <v>43192</v>
      </c>
      <c r="B572" s="24" t="s">
        <v>238</v>
      </c>
      <c r="C572" s="24" t="s">
        <v>243</v>
      </c>
      <c r="D572" s="24">
        <v>7.8483999999999998</v>
      </c>
    </row>
    <row r="573" spans="1:4" hidden="1">
      <c r="A573" s="25">
        <v>43192</v>
      </c>
      <c r="B573" s="24" t="s">
        <v>238</v>
      </c>
      <c r="C573" s="24" t="s">
        <v>256</v>
      </c>
      <c r="D573" s="24">
        <v>6.0365000000000002</v>
      </c>
    </row>
    <row r="574" spans="1:4" hidden="1">
      <c r="A574" s="25">
        <v>43192</v>
      </c>
      <c r="B574" s="24" t="s">
        <v>238</v>
      </c>
      <c r="C574" s="24" t="s">
        <v>258</v>
      </c>
      <c r="D574" s="24">
        <v>3.5133999999999999</v>
      </c>
    </row>
    <row r="575" spans="1:4" hidden="1">
      <c r="A575" s="25">
        <v>43192</v>
      </c>
      <c r="B575" s="24" t="s">
        <v>238</v>
      </c>
      <c r="C575" s="24" t="s">
        <v>259</v>
      </c>
      <c r="D575" s="24">
        <v>98.652799999999999</v>
      </c>
    </row>
    <row r="576" spans="1:4" hidden="1">
      <c r="A576" s="25">
        <v>43192</v>
      </c>
      <c r="B576" s="24" t="s">
        <v>238</v>
      </c>
      <c r="C576" s="24" t="s">
        <v>235</v>
      </c>
      <c r="D576" s="24">
        <v>0.70940000000000003</v>
      </c>
    </row>
    <row r="577" spans="1:4">
      <c r="A577" s="25">
        <v>43192</v>
      </c>
      <c r="B577" s="24" t="s">
        <v>238</v>
      </c>
      <c r="C577" s="24" t="s">
        <v>79</v>
      </c>
      <c r="D577" s="24">
        <v>106.16160000000001</v>
      </c>
    </row>
    <row r="578" spans="1:4" hidden="1">
      <c r="A578" s="25">
        <v>43192</v>
      </c>
      <c r="B578" s="24" t="s">
        <v>238</v>
      </c>
      <c r="C578" s="24" t="s">
        <v>244</v>
      </c>
      <c r="D578" s="24">
        <v>1056.4706000000001</v>
      </c>
    </row>
    <row r="579" spans="1:4" hidden="1">
      <c r="A579" s="25">
        <v>43192</v>
      </c>
      <c r="B579" s="24" t="s">
        <v>238</v>
      </c>
      <c r="C579" s="24" t="s">
        <v>251</v>
      </c>
      <c r="D579" s="24">
        <v>8.0862999999999996</v>
      </c>
    </row>
    <row r="580" spans="1:4" hidden="1">
      <c r="A580" s="25">
        <v>43192</v>
      </c>
      <c r="B580" s="24" t="s">
        <v>238</v>
      </c>
      <c r="C580" s="24" t="s">
        <v>249</v>
      </c>
      <c r="D580" s="24">
        <v>18.2378</v>
      </c>
    </row>
    <row r="581" spans="1:4" hidden="1">
      <c r="A581" s="25">
        <v>43192</v>
      </c>
      <c r="B581" s="24" t="s">
        <v>238</v>
      </c>
      <c r="C581" s="24" t="s">
        <v>252</v>
      </c>
      <c r="D581" s="24">
        <v>3.8624999999999998</v>
      </c>
    </row>
    <row r="582" spans="1:4" hidden="1">
      <c r="A582" s="25">
        <v>43192</v>
      </c>
      <c r="B582" s="24" t="s">
        <v>238</v>
      </c>
      <c r="C582" s="24" t="s">
        <v>236</v>
      </c>
      <c r="D582" s="24">
        <v>7.8639000000000001</v>
      </c>
    </row>
    <row r="583" spans="1:4" hidden="1">
      <c r="A583" s="25">
        <v>43192</v>
      </c>
      <c r="B583" s="24" t="s">
        <v>238</v>
      </c>
      <c r="C583" s="24" t="s">
        <v>245</v>
      </c>
      <c r="D583" s="24">
        <v>1.3841000000000001</v>
      </c>
    </row>
    <row r="584" spans="1:4" hidden="1">
      <c r="A584" s="25">
        <v>43192</v>
      </c>
      <c r="B584" s="24" t="s">
        <v>238</v>
      </c>
      <c r="C584" s="24" t="s">
        <v>264</v>
      </c>
      <c r="D584" s="24">
        <v>52.146599999999999</v>
      </c>
    </row>
    <row r="585" spans="1:4" hidden="1">
      <c r="A585" s="25">
        <v>43192</v>
      </c>
      <c r="B585" s="24" t="s">
        <v>238</v>
      </c>
      <c r="C585" s="24" t="s">
        <v>260</v>
      </c>
      <c r="D585" s="24">
        <v>3.4205999999999999</v>
      </c>
    </row>
    <row r="586" spans="1:4" hidden="1">
      <c r="A586" s="25">
        <v>43192</v>
      </c>
      <c r="B586" s="24" t="s">
        <v>238</v>
      </c>
      <c r="C586" s="24" t="s">
        <v>261</v>
      </c>
      <c r="D586" s="24">
        <v>57.375700000000002</v>
      </c>
    </row>
    <row r="587" spans="1:4" hidden="1">
      <c r="A587" s="25">
        <v>43192</v>
      </c>
      <c r="B587" s="24" t="s">
        <v>238</v>
      </c>
      <c r="C587" s="24" t="s">
        <v>237</v>
      </c>
      <c r="D587" s="24">
        <v>8.3643999999999998</v>
      </c>
    </row>
    <row r="588" spans="1:4" hidden="1">
      <c r="A588" s="25">
        <v>43192</v>
      </c>
      <c r="B588" s="24" t="s">
        <v>238</v>
      </c>
      <c r="C588" s="24" t="s">
        <v>253</v>
      </c>
      <c r="D588" s="24">
        <v>1.3110999999999999</v>
      </c>
    </row>
    <row r="589" spans="1:4" hidden="1">
      <c r="A589" s="25">
        <v>43192</v>
      </c>
      <c r="B589" s="24" t="s">
        <v>238</v>
      </c>
      <c r="C589" s="24" t="s">
        <v>265</v>
      </c>
      <c r="D589" s="24">
        <v>31.1952</v>
      </c>
    </row>
    <row r="590" spans="1:4" hidden="1">
      <c r="A590" s="25">
        <v>43192</v>
      </c>
      <c r="B590" s="24" t="s">
        <v>238</v>
      </c>
      <c r="C590" s="24" t="s">
        <v>262</v>
      </c>
      <c r="D590" s="24">
        <v>3.9659</v>
      </c>
    </row>
    <row r="591" spans="1:4" hidden="1">
      <c r="A591" s="25">
        <v>43192</v>
      </c>
      <c r="B591" s="24" t="s">
        <v>238</v>
      </c>
      <c r="C591" s="24" t="s">
        <v>246</v>
      </c>
      <c r="D591" s="24">
        <v>29.132899999999999</v>
      </c>
    </row>
    <row r="592" spans="1:4" hidden="1">
      <c r="A592" s="25">
        <v>43192</v>
      </c>
      <c r="B592" s="24" t="s">
        <v>238</v>
      </c>
      <c r="C592" s="24" t="s">
        <v>266</v>
      </c>
      <c r="D592" s="24">
        <v>26.399899999999999</v>
      </c>
    </row>
    <row r="593" spans="1:4" hidden="1">
      <c r="A593" s="25">
        <v>43192</v>
      </c>
      <c r="B593" s="24" t="s">
        <v>238</v>
      </c>
      <c r="C593" s="24" t="s">
        <v>267</v>
      </c>
      <c r="D593" s="24">
        <v>532.63340000000005</v>
      </c>
    </row>
    <row r="594" spans="1:4" hidden="1">
      <c r="A594" s="25">
        <v>43192</v>
      </c>
      <c r="B594" s="24" t="s">
        <v>238</v>
      </c>
      <c r="C594" s="24" t="s">
        <v>268</v>
      </c>
      <c r="D594" s="24">
        <v>2.7</v>
      </c>
    </row>
    <row r="595" spans="1:4" hidden="1">
      <c r="A595" s="25">
        <v>43192</v>
      </c>
      <c r="B595" s="24" t="s">
        <v>238</v>
      </c>
      <c r="C595" s="24" t="s">
        <v>239</v>
      </c>
      <c r="D595" s="24">
        <v>11.837999999999999</v>
      </c>
    </row>
    <row r="596" spans="1:4" hidden="1">
      <c r="A596" s="25">
        <v>43192</v>
      </c>
      <c r="B596" s="24" t="s">
        <v>267</v>
      </c>
      <c r="C596" s="24" t="s">
        <v>238</v>
      </c>
      <c r="D596" s="24">
        <v>1.9E-3</v>
      </c>
    </row>
    <row r="597" spans="1:4" hidden="1">
      <c r="A597" s="25">
        <v>43192</v>
      </c>
      <c r="B597" s="24" t="s">
        <v>268</v>
      </c>
      <c r="C597" s="24" t="s">
        <v>238</v>
      </c>
      <c r="D597" s="24">
        <v>0.37040000000000001</v>
      </c>
    </row>
    <row r="598" spans="1:4" hidden="1">
      <c r="A598" s="25">
        <v>43192</v>
      </c>
      <c r="B598" s="24" t="s">
        <v>239</v>
      </c>
      <c r="C598" s="24" t="s">
        <v>230</v>
      </c>
      <c r="D598" s="24">
        <v>0.31019999999999998</v>
      </c>
    </row>
    <row r="599" spans="1:4" hidden="1">
      <c r="A599" s="25">
        <v>43192</v>
      </c>
      <c r="B599" s="24" t="s">
        <v>239</v>
      </c>
      <c r="C599" s="24" t="s">
        <v>233</v>
      </c>
      <c r="D599" s="24">
        <v>6.8599999999999994E-2</v>
      </c>
    </row>
    <row r="600" spans="1:4" hidden="1">
      <c r="A600" s="25">
        <v>43192</v>
      </c>
      <c r="B600" s="24" t="s">
        <v>239</v>
      </c>
      <c r="C600" s="24" t="s">
        <v>234</v>
      </c>
      <c r="D600" s="24">
        <v>6.0199999999999997E-2</v>
      </c>
    </row>
    <row r="601" spans="1:4" hidden="1">
      <c r="A601" s="25">
        <v>43192</v>
      </c>
      <c r="B601" s="24" t="s">
        <v>239</v>
      </c>
      <c r="C601" s="24" t="s">
        <v>238</v>
      </c>
      <c r="D601" s="24">
        <v>8.4400000000000003E-2</v>
      </c>
    </row>
    <row r="602" spans="1:4" hidden="1">
      <c r="A602" s="25">
        <v>43193</v>
      </c>
      <c r="B602" s="24" t="s">
        <v>230</v>
      </c>
      <c r="C602" s="24" t="s">
        <v>231</v>
      </c>
      <c r="D602" s="24">
        <v>0.2606</v>
      </c>
    </row>
    <row r="603" spans="1:4" hidden="1">
      <c r="A603" s="25">
        <v>43193</v>
      </c>
      <c r="B603" s="24" t="s">
        <v>230</v>
      </c>
      <c r="C603" s="24" t="s">
        <v>232</v>
      </c>
      <c r="D603" s="24">
        <v>1.6503000000000001</v>
      </c>
    </row>
    <row r="604" spans="1:4" hidden="1">
      <c r="A604" s="25">
        <v>43193</v>
      </c>
      <c r="B604" s="24" t="s">
        <v>230</v>
      </c>
      <c r="C604" s="24" t="s">
        <v>233</v>
      </c>
      <c r="D604" s="24">
        <v>0.22159999999999999</v>
      </c>
    </row>
    <row r="605" spans="1:4" hidden="1">
      <c r="A605" s="25">
        <v>43193</v>
      </c>
      <c r="B605" s="24" t="s">
        <v>230</v>
      </c>
      <c r="C605" s="24" t="s">
        <v>234</v>
      </c>
      <c r="D605" s="24">
        <v>0.19359999999999999</v>
      </c>
    </row>
    <row r="606" spans="1:4" hidden="1">
      <c r="A606" s="25">
        <v>43193</v>
      </c>
      <c r="B606" s="24" t="s">
        <v>230</v>
      </c>
      <c r="C606" s="24" t="s">
        <v>235</v>
      </c>
      <c r="D606" s="24">
        <v>0.19320000000000001</v>
      </c>
    </row>
    <row r="607" spans="1:4" hidden="1">
      <c r="A607" s="25">
        <v>43193</v>
      </c>
      <c r="B607" s="24" t="s">
        <v>230</v>
      </c>
      <c r="C607" s="24" t="s">
        <v>236</v>
      </c>
      <c r="D607" s="24">
        <v>2.1389</v>
      </c>
    </row>
    <row r="608" spans="1:4" hidden="1">
      <c r="A608" s="25">
        <v>43193</v>
      </c>
      <c r="B608" s="24" t="s">
        <v>230</v>
      </c>
      <c r="C608" s="24" t="s">
        <v>237</v>
      </c>
      <c r="D608" s="24">
        <v>2.2835000000000001</v>
      </c>
    </row>
    <row r="609" spans="1:4" hidden="1">
      <c r="A609" s="25">
        <v>43193</v>
      </c>
      <c r="B609" s="24" t="s">
        <v>230</v>
      </c>
      <c r="C609" s="24" t="s">
        <v>238</v>
      </c>
      <c r="D609" s="24">
        <v>0.2722</v>
      </c>
    </row>
    <row r="610" spans="1:4" hidden="1">
      <c r="A610" s="25">
        <v>43193</v>
      </c>
      <c r="B610" s="24" t="s">
        <v>230</v>
      </c>
      <c r="C610" s="24" t="s">
        <v>239</v>
      </c>
      <c r="D610" s="24">
        <v>3.2204000000000002</v>
      </c>
    </row>
    <row r="611" spans="1:4" hidden="1">
      <c r="A611" s="25">
        <v>43193</v>
      </c>
      <c r="B611" s="24" t="s">
        <v>240</v>
      </c>
      <c r="C611" s="24" t="s">
        <v>241</v>
      </c>
      <c r="D611" s="24">
        <v>0.98719999999999997</v>
      </c>
    </row>
    <row r="612" spans="1:4" hidden="1">
      <c r="A612" s="25">
        <v>43193</v>
      </c>
      <c r="B612" s="24" t="s">
        <v>240</v>
      </c>
      <c r="C612" s="24" t="s">
        <v>231</v>
      </c>
      <c r="D612" s="24">
        <v>0.73519999999999996</v>
      </c>
    </row>
    <row r="613" spans="1:4" hidden="1">
      <c r="A613" s="25">
        <v>43193</v>
      </c>
      <c r="B613" s="24" t="s">
        <v>240</v>
      </c>
      <c r="C613" s="24" t="s">
        <v>242</v>
      </c>
      <c r="D613" s="24">
        <v>4.8312999999999997</v>
      </c>
    </row>
    <row r="614" spans="1:4" hidden="1">
      <c r="A614" s="25">
        <v>43193</v>
      </c>
      <c r="B614" s="24" t="s">
        <v>240</v>
      </c>
      <c r="C614" s="24" t="s">
        <v>232</v>
      </c>
      <c r="D614" s="24">
        <v>4.6576000000000004</v>
      </c>
    </row>
    <row r="615" spans="1:4" hidden="1">
      <c r="A615" s="25">
        <v>43193</v>
      </c>
      <c r="B615" s="24" t="s">
        <v>240</v>
      </c>
      <c r="C615" s="24" t="s">
        <v>233</v>
      </c>
      <c r="D615" s="24">
        <v>0.62519999999999998</v>
      </c>
    </row>
    <row r="616" spans="1:4" hidden="1">
      <c r="A616" s="25">
        <v>43193</v>
      </c>
      <c r="B616" s="24" t="s">
        <v>240</v>
      </c>
      <c r="C616" s="24" t="s">
        <v>234</v>
      </c>
      <c r="D616" s="24">
        <v>0.54649999999999999</v>
      </c>
    </row>
    <row r="617" spans="1:4" hidden="1">
      <c r="A617" s="25">
        <v>43193</v>
      </c>
      <c r="B617" s="24" t="s">
        <v>240</v>
      </c>
      <c r="C617" s="24" t="s">
        <v>243</v>
      </c>
      <c r="D617" s="24">
        <v>6.0308999999999999</v>
      </c>
    </row>
    <row r="618" spans="1:4" hidden="1">
      <c r="A618" s="25">
        <v>43193</v>
      </c>
      <c r="B618" s="24" t="s">
        <v>240</v>
      </c>
      <c r="C618" s="24" t="s">
        <v>79</v>
      </c>
      <c r="D618" s="24">
        <v>81.644800000000004</v>
      </c>
    </row>
    <row r="619" spans="1:4" hidden="1">
      <c r="A619" s="25">
        <v>43193</v>
      </c>
      <c r="B619" s="24" t="s">
        <v>240</v>
      </c>
      <c r="C619" s="24" t="s">
        <v>244</v>
      </c>
      <c r="D619" s="24">
        <v>811.32719999999995</v>
      </c>
    </row>
    <row r="620" spans="1:4" hidden="1">
      <c r="A620" s="25">
        <v>43193</v>
      </c>
      <c r="B620" s="24" t="s">
        <v>240</v>
      </c>
      <c r="C620" s="24" t="s">
        <v>236</v>
      </c>
      <c r="D620" s="24">
        <v>6.0366999999999997</v>
      </c>
    </row>
    <row r="621" spans="1:4" hidden="1">
      <c r="A621" s="25">
        <v>43193</v>
      </c>
      <c r="B621" s="24" t="s">
        <v>240</v>
      </c>
      <c r="C621" s="24" t="s">
        <v>245</v>
      </c>
      <c r="D621" s="24">
        <v>1.0605</v>
      </c>
    </row>
    <row r="622" spans="1:4" hidden="1">
      <c r="A622" s="25">
        <v>43193</v>
      </c>
      <c r="B622" s="24" t="s">
        <v>240</v>
      </c>
      <c r="C622" s="24" t="s">
        <v>237</v>
      </c>
      <c r="D622" s="24">
        <v>6.4447999999999999</v>
      </c>
    </row>
    <row r="623" spans="1:4" hidden="1">
      <c r="A623" s="25">
        <v>43193</v>
      </c>
      <c r="B623" s="24" t="s">
        <v>240</v>
      </c>
      <c r="C623" s="24" t="s">
        <v>246</v>
      </c>
      <c r="D623" s="24">
        <v>22.405100000000001</v>
      </c>
    </row>
    <row r="624" spans="1:4" hidden="1">
      <c r="A624" s="25">
        <v>43193</v>
      </c>
      <c r="B624" s="24" t="s">
        <v>240</v>
      </c>
      <c r="C624" s="24" t="s">
        <v>238</v>
      </c>
      <c r="D624" s="24">
        <v>0.76839999999999997</v>
      </c>
    </row>
    <row r="625" spans="1:4" hidden="1">
      <c r="A625" s="25">
        <v>43193</v>
      </c>
      <c r="B625" s="24" t="s">
        <v>247</v>
      </c>
      <c r="C625" s="24" t="s">
        <v>238</v>
      </c>
      <c r="D625" s="24">
        <v>0.56040000000000001</v>
      </c>
    </row>
    <row r="626" spans="1:4" hidden="1">
      <c r="A626" s="25">
        <v>43193</v>
      </c>
      <c r="B626" s="24" t="s">
        <v>241</v>
      </c>
      <c r="C626" s="24" t="s">
        <v>240</v>
      </c>
      <c r="D626" s="24">
        <v>1.0128999999999999</v>
      </c>
    </row>
    <row r="627" spans="1:4" hidden="1">
      <c r="A627" s="25">
        <v>43193</v>
      </c>
      <c r="B627" s="24" t="s">
        <v>241</v>
      </c>
      <c r="C627" s="24" t="s">
        <v>231</v>
      </c>
      <c r="D627" s="24">
        <v>0.74480000000000002</v>
      </c>
    </row>
    <row r="628" spans="1:4" hidden="1">
      <c r="A628" s="25">
        <v>43193</v>
      </c>
      <c r="B628" s="24" t="s">
        <v>241</v>
      </c>
      <c r="C628" s="24" t="s">
        <v>248</v>
      </c>
      <c r="D628" s="24">
        <v>4.8845000000000001</v>
      </c>
    </row>
    <row r="629" spans="1:4" hidden="1">
      <c r="A629" s="25">
        <v>43193</v>
      </c>
      <c r="B629" s="24" t="s">
        <v>241</v>
      </c>
      <c r="C629" s="24" t="s">
        <v>242</v>
      </c>
      <c r="D629" s="24">
        <v>4.8936000000000002</v>
      </c>
    </row>
    <row r="630" spans="1:4" hidden="1">
      <c r="A630" s="25">
        <v>43193</v>
      </c>
      <c r="B630" s="24" t="s">
        <v>241</v>
      </c>
      <c r="C630" s="24" t="s">
        <v>233</v>
      </c>
      <c r="D630" s="24">
        <v>0.63329999999999997</v>
      </c>
    </row>
    <row r="631" spans="1:4" hidden="1">
      <c r="A631" s="25">
        <v>43193</v>
      </c>
      <c r="B631" s="24" t="s">
        <v>241</v>
      </c>
      <c r="C631" s="24" t="s">
        <v>234</v>
      </c>
      <c r="D631" s="24">
        <v>0.55359999999999998</v>
      </c>
    </row>
    <row r="632" spans="1:4" hidden="1">
      <c r="A632" s="25">
        <v>43193</v>
      </c>
      <c r="B632" s="24" t="s">
        <v>241</v>
      </c>
      <c r="C632" s="24" t="s">
        <v>243</v>
      </c>
      <c r="D632" s="24">
        <v>6.1086999999999998</v>
      </c>
    </row>
    <row r="633" spans="1:4" hidden="1">
      <c r="A633" s="25">
        <v>43193</v>
      </c>
      <c r="B633" s="24" t="s">
        <v>241</v>
      </c>
      <c r="C633" s="24" t="s">
        <v>79</v>
      </c>
      <c r="D633" s="24">
        <v>82.697999999999993</v>
      </c>
    </row>
    <row r="634" spans="1:4" hidden="1">
      <c r="A634" s="25">
        <v>43193</v>
      </c>
      <c r="B634" s="24" t="s">
        <v>241</v>
      </c>
      <c r="C634" s="24" t="s">
        <v>249</v>
      </c>
      <c r="D634" s="24">
        <v>14.178000000000001</v>
      </c>
    </row>
    <row r="635" spans="1:4" hidden="1">
      <c r="A635" s="25">
        <v>43193</v>
      </c>
      <c r="B635" s="24" t="s">
        <v>241</v>
      </c>
      <c r="C635" s="24" t="s">
        <v>236</v>
      </c>
      <c r="D635" s="24">
        <v>6.1146000000000003</v>
      </c>
    </row>
    <row r="636" spans="1:4" hidden="1">
      <c r="A636" s="25">
        <v>43193</v>
      </c>
      <c r="B636" s="24" t="s">
        <v>241</v>
      </c>
      <c r="C636" s="24" t="s">
        <v>238</v>
      </c>
      <c r="D636" s="24">
        <v>0.77829999999999999</v>
      </c>
    </row>
    <row r="637" spans="1:4" hidden="1">
      <c r="A637" s="25">
        <v>43193</v>
      </c>
      <c r="B637" s="24" t="s">
        <v>250</v>
      </c>
      <c r="C637" s="24" t="s">
        <v>238</v>
      </c>
      <c r="D637" s="24">
        <v>5.9999999999999995E-4</v>
      </c>
    </row>
    <row r="638" spans="1:4" hidden="1">
      <c r="A638" s="25">
        <v>43193</v>
      </c>
      <c r="B638" s="24" t="s">
        <v>231</v>
      </c>
      <c r="C638" s="24" t="s">
        <v>230</v>
      </c>
      <c r="D638" s="24">
        <v>3.8384</v>
      </c>
    </row>
    <row r="639" spans="1:4" hidden="1">
      <c r="A639" s="25">
        <v>43193</v>
      </c>
      <c r="B639" s="24" t="s">
        <v>231</v>
      </c>
      <c r="C639" s="24" t="s">
        <v>240</v>
      </c>
      <c r="D639" s="24">
        <v>1.36</v>
      </c>
    </row>
    <row r="640" spans="1:4" hidden="1">
      <c r="A640" s="25">
        <v>43193</v>
      </c>
      <c r="B640" s="24" t="s">
        <v>231</v>
      </c>
      <c r="C640" s="24" t="s">
        <v>241</v>
      </c>
      <c r="D640" s="24">
        <v>1.3427</v>
      </c>
    </row>
    <row r="641" spans="1:4" hidden="1">
      <c r="A641" s="25">
        <v>43193</v>
      </c>
      <c r="B641" s="24" t="s">
        <v>231</v>
      </c>
      <c r="C641" s="24" t="s">
        <v>232</v>
      </c>
      <c r="D641" s="24">
        <v>6.3345000000000002</v>
      </c>
    </row>
    <row r="642" spans="1:4" hidden="1">
      <c r="A642" s="25">
        <v>43193</v>
      </c>
      <c r="B642" s="24" t="s">
        <v>231</v>
      </c>
      <c r="C642" s="24" t="s">
        <v>233</v>
      </c>
      <c r="D642" s="24">
        <v>0.85029999999999994</v>
      </c>
    </row>
    <row r="643" spans="1:4" hidden="1">
      <c r="A643" s="25">
        <v>43193</v>
      </c>
      <c r="B643" s="24" t="s">
        <v>231</v>
      </c>
      <c r="C643" s="24" t="s">
        <v>234</v>
      </c>
      <c r="D643" s="24">
        <v>0.74329999999999996</v>
      </c>
    </row>
    <row r="644" spans="1:4" hidden="1">
      <c r="A644" s="25">
        <v>43193</v>
      </c>
      <c r="B644" s="24" t="s">
        <v>231</v>
      </c>
      <c r="C644" s="24" t="s">
        <v>243</v>
      </c>
      <c r="D644" s="24">
        <v>8.2021999999999995</v>
      </c>
    </row>
    <row r="645" spans="1:4" hidden="1">
      <c r="A645" s="25">
        <v>43193</v>
      </c>
      <c r="B645" s="24" t="s">
        <v>231</v>
      </c>
      <c r="C645" s="24" t="s">
        <v>235</v>
      </c>
      <c r="D645" s="24">
        <v>0.74139999999999995</v>
      </c>
    </row>
    <row r="646" spans="1:4" hidden="1">
      <c r="A646" s="25">
        <v>43193</v>
      </c>
      <c r="B646" s="24" t="s">
        <v>231</v>
      </c>
      <c r="C646" s="24" t="s">
        <v>79</v>
      </c>
      <c r="D646" s="24">
        <v>111.0382</v>
      </c>
    </row>
    <row r="647" spans="1:4" hidden="1">
      <c r="A647" s="25">
        <v>43193</v>
      </c>
      <c r="B647" s="24" t="s">
        <v>231</v>
      </c>
      <c r="C647" s="24" t="s">
        <v>236</v>
      </c>
      <c r="D647" s="24">
        <v>8.2100000000000009</v>
      </c>
    </row>
    <row r="648" spans="1:4" hidden="1">
      <c r="A648" s="25">
        <v>43193</v>
      </c>
      <c r="B648" s="24" t="s">
        <v>231</v>
      </c>
      <c r="C648" s="24" t="s">
        <v>237</v>
      </c>
      <c r="D648" s="24">
        <v>8.7650000000000006</v>
      </c>
    </row>
    <row r="649" spans="1:4" hidden="1">
      <c r="A649" s="25">
        <v>43193</v>
      </c>
      <c r="B649" s="24" t="s">
        <v>231</v>
      </c>
      <c r="C649" s="24" t="s">
        <v>238</v>
      </c>
      <c r="D649" s="24">
        <v>1.0449999999999999</v>
      </c>
    </row>
    <row r="650" spans="1:4" hidden="1">
      <c r="A650" s="25">
        <v>43193</v>
      </c>
      <c r="B650" s="24" t="s">
        <v>248</v>
      </c>
      <c r="C650" s="24" t="s">
        <v>241</v>
      </c>
      <c r="D650" s="24">
        <v>0.20480000000000001</v>
      </c>
    </row>
    <row r="651" spans="1:4" hidden="1">
      <c r="A651" s="25">
        <v>43193</v>
      </c>
      <c r="B651" s="24" t="s">
        <v>248</v>
      </c>
      <c r="C651" s="24" t="s">
        <v>233</v>
      </c>
      <c r="D651" s="24">
        <v>0.12959999999999999</v>
      </c>
    </row>
    <row r="652" spans="1:4" hidden="1">
      <c r="A652" s="25">
        <v>43193</v>
      </c>
      <c r="B652" s="24" t="s">
        <v>248</v>
      </c>
      <c r="C652" s="24" t="s">
        <v>246</v>
      </c>
      <c r="D652" s="24">
        <v>4.6460999999999997</v>
      </c>
    </row>
    <row r="653" spans="1:4" hidden="1">
      <c r="A653" s="25">
        <v>43193</v>
      </c>
      <c r="B653" s="24" t="s">
        <v>248</v>
      </c>
      <c r="C653" s="24" t="s">
        <v>238</v>
      </c>
      <c r="D653" s="24">
        <v>0.15939999999999999</v>
      </c>
    </row>
    <row r="654" spans="1:4" hidden="1">
      <c r="A654" s="25">
        <v>43193</v>
      </c>
      <c r="B654" s="24" t="s">
        <v>242</v>
      </c>
      <c r="C654" s="24" t="s">
        <v>240</v>
      </c>
      <c r="D654" s="24">
        <v>0.20699999999999999</v>
      </c>
    </row>
    <row r="655" spans="1:4" hidden="1">
      <c r="A655" s="25">
        <v>43193</v>
      </c>
      <c r="B655" s="24" t="s">
        <v>242</v>
      </c>
      <c r="C655" s="24" t="s">
        <v>241</v>
      </c>
      <c r="D655" s="24">
        <v>0.2044</v>
      </c>
    </row>
    <row r="656" spans="1:4" hidden="1">
      <c r="A656" s="25">
        <v>43193</v>
      </c>
      <c r="B656" s="24" t="s">
        <v>242</v>
      </c>
      <c r="C656" s="24" t="s">
        <v>232</v>
      </c>
      <c r="D656" s="24">
        <v>0.96399999999999997</v>
      </c>
    </row>
    <row r="657" spans="1:4" hidden="1">
      <c r="A657" s="25">
        <v>43193</v>
      </c>
      <c r="B657" s="24" t="s">
        <v>242</v>
      </c>
      <c r="C657" s="24" t="s">
        <v>233</v>
      </c>
      <c r="D657" s="24">
        <v>0.12939999999999999</v>
      </c>
    </row>
    <row r="658" spans="1:4" hidden="1">
      <c r="A658" s="25">
        <v>43193</v>
      </c>
      <c r="B658" s="24" t="s">
        <v>242</v>
      </c>
      <c r="C658" s="24" t="s">
        <v>234</v>
      </c>
      <c r="D658" s="24">
        <v>0.1132</v>
      </c>
    </row>
    <row r="659" spans="1:4" hidden="1">
      <c r="A659" s="25">
        <v>43193</v>
      </c>
      <c r="B659" s="24" t="s">
        <v>242</v>
      </c>
      <c r="C659" s="24" t="s">
        <v>243</v>
      </c>
      <c r="D659" s="24">
        <v>1.2483</v>
      </c>
    </row>
    <row r="660" spans="1:4" hidden="1">
      <c r="A660" s="25">
        <v>43193</v>
      </c>
      <c r="B660" s="24" t="s">
        <v>242</v>
      </c>
      <c r="C660" s="24" t="s">
        <v>79</v>
      </c>
      <c r="D660" s="24">
        <v>16.8992</v>
      </c>
    </row>
    <row r="661" spans="1:4" hidden="1">
      <c r="A661" s="25">
        <v>43193</v>
      </c>
      <c r="B661" s="24" t="s">
        <v>242</v>
      </c>
      <c r="C661" s="24" t="s">
        <v>244</v>
      </c>
      <c r="D661" s="24">
        <v>167.9315</v>
      </c>
    </row>
    <row r="662" spans="1:4" hidden="1">
      <c r="A662" s="25">
        <v>43193</v>
      </c>
      <c r="B662" s="24" t="s">
        <v>242</v>
      </c>
      <c r="C662" s="24" t="s">
        <v>251</v>
      </c>
      <c r="D662" s="24">
        <v>1.2864</v>
      </c>
    </row>
    <row r="663" spans="1:4" hidden="1">
      <c r="A663" s="25">
        <v>43193</v>
      </c>
      <c r="B663" s="24" t="s">
        <v>242</v>
      </c>
      <c r="C663" s="24" t="s">
        <v>252</v>
      </c>
      <c r="D663" s="24">
        <v>0.61539999999999995</v>
      </c>
    </row>
    <row r="664" spans="1:4" hidden="1">
      <c r="A664" s="25">
        <v>43193</v>
      </c>
      <c r="B664" s="24" t="s">
        <v>242</v>
      </c>
      <c r="C664" s="24" t="s">
        <v>236</v>
      </c>
      <c r="D664" s="24">
        <v>1.2495000000000001</v>
      </c>
    </row>
    <row r="665" spans="1:4" hidden="1">
      <c r="A665" s="25">
        <v>43193</v>
      </c>
      <c r="B665" s="24" t="s">
        <v>242</v>
      </c>
      <c r="C665" s="24" t="s">
        <v>245</v>
      </c>
      <c r="D665" s="24">
        <v>0.2195</v>
      </c>
    </row>
    <row r="666" spans="1:4" hidden="1">
      <c r="A666" s="25">
        <v>43193</v>
      </c>
      <c r="B666" s="24" t="s">
        <v>242</v>
      </c>
      <c r="C666" s="24" t="s">
        <v>253</v>
      </c>
      <c r="D666" s="24">
        <v>0.20849999999999999</v>
      </c>
    </row>
    <row r="667" spans="1:4" hidden="1">
      <c r="A667" s="25">
        <v>43193</v>
      </c>
      <c r="B667" s="24" t="s">
        <v>242</v>
      </c>
      <c r="C667" s="24" t="s">
        <v>246</v>
      </c>
      <c r="D667" s="24">
        <v>4.6375000000000002</v>
      </c>
    </row>
    <row r="668" spans="1:4" hidden="1">
      <c r="A668" s="25">
        <v>43193</v>
      </c>
      <c r="B668" s="24" t="s">
        <v>242</v>
      </c>
      <c r="C668" s="24" t="s">
        <v>238</v>
      </c>
      <c r="D668" s="24">
        <v>0.159</v>
      </c>
    </row>
    <row r="669" spans="1:4" hidden="1">
      <c r="A669" s="25">
        <v>43193</v>
      </c>
      <c r="B669" s="24" t="s">
        <v>254</v>
      </c>
      <c r="C669" s="24" t="s">
        <v>233</v>
      </c>
      <c r="D669" s="24">
        <v>3.95E-2</v>
      </c>
    </row>
    <row r="670" spans="1:4" hidden="1">
      <c r="A670" s="25">
        <v>43193</v>
      </c>
      <c r="B670" s="24" t="s">
        <v>254</v>
      </c>
      <c r="C670" s="24" t="s">
        <v>234</v>
      </c>
      <c r="D670" s="24">
        <v>3.4500000000000003E-2</v>
      </c>
    </row>
    <row r="671" spans="1:4" hidden="1">
      <c r="A671" s="25">
        <v>43193</v>
      </c>
      <c r="B671" s="24" t="s">
        <v>254</v>
      </c>
      <c r="C671" s="24" t="s">
        <v>238</v>
      </c>
      <c r="D671" s="24">
        <v>4.8500000000000001E-2</v>
      </c>
    </row>
    <row r="672" spans="1:4" hidden="1">
      <c r="A672" s="25">
        <v>43193</v>
      </c>
      <c r="B672" s="24" t="s">
        <v>232</v>
      </c>
      <c r="C672" s="24" t="s">
        <v>230</v>
      </c>
      <c r="D672" s="24">
        <v>0.60599999999999998</v>
      </c>
    </row>
    <row r="673" spans="1:4" hidden="1">
      <c r="A673" s="25">
        <v>43193</v>
      </c>
      <c r="B673" s="24" t="s">
        <v>232</v>
      </c>
      <c r="C673" s="24" t="s">
        <v>240</v>
      </c>
      <c r="D673" s="24">
        <v>0.21479999999999999</v>
      </c>
    </row>
    <row r="674" spans="1:4" hidden="1">
      <c r="A674" s="25">
        <v>43193</v>
      </c>
      <c r="B674" s="24" t="s">
        <v>232</v>
      </c>
      <c r="C674" s="24" t="s">
        <v>231</v>
      </c>
      <c r="D674" s="24">
        <v>0.1578</v>
      </c>
    </row>
    <row r="675" spans="1:4" hidden="1">
      <c r="A675" s="25">
        <v>43193</v>
      </c>
      <c r="B675" s="24" t="s">
        <v>232</v>
      </c>
      <c r="C675" s="24" t="s">
        <v>242</v>
      </c>
      <c r="D675" s="24">
        <v>1.0371999999999999</v>
      </c>
    </row>
    <row r="676" spans="1:4" hidden="1">
      <c r="A676" s="25">
        <v>43193</v>
      </c>
      <c r="B676" s="24" t="s">
        <v>232</v>
      </c>
      <c r="C676" s="24" t="s">
        <v>233</v>
      </c>
      <c r="D676" s="24">
        <v>0.13420000000000001</v>
      </c>
    </row>
    <row r="677" spans="1:4" hidden="1">
      <c r="A677" s="25">
        <v>43193</v>
      </c>
      <c r="B677" s="24" t="s">
        <v>232</v>
      </c>
      <c r="C677" s="24" t="s">
        <v>234</v>
      </c>
      <c r="D677" s="24">
        <v>0.1174</v>
      </c>
    </row>
    <row r="678" spans="1:4" hidden="1">
      <c r="A678" s="25">
        <v>43193</v>
      </c>
      <c r="B678" s="24" t="s">
        <v>232</v>
      </c>
      <c r="C678" s="24" t="s">
        <v>235</v>
      </c>
      <c r="D678" s="24">
        <v>0.11700000000000001</v>
      </c>
    </row>
    <row r="679" spans="1:4" hidden="1">
      <c r="A679" s="25">
        <v>43193</v>
      </c>
      <c r="B679" s="24" t="s">
        <v>232</v>
      </c>
      <c r="C679" s="24" t="s">
        <v>236</v>
      </c>
      <c r="D679" s="24">
        <v>1.2961</v>
      </c>
    </row>
    <row r="680" spans="1:4" hidden="1">
      <c r="A680" s="25">
        <v>43193</v>
      </c>
      <c r="B680" s="24" t="s">
        <v>232</v>
      </c>
      <c r="C680" s="24" t="s">
        <v>237</v>
      </c>
      <c r="D680" s="24">
        <v>1.3836999999999999</v>
      </c>
    </row>
    <row r="681" spans="1:4" hidden="1">
      <c r="A681" s="25">
        <v>43193</v>
      </c>
      <c r="B681" s="24" t="s">
        <v>232</v>
      </c>
      <c r="C681" s="24" t="s">
        <v>238</v>
      </c>
      <c r="D681" s="24">
        <v>0.16500000000000001</v>
      </c>
    </row>
    <row r="682" spans="1:4" hidden="1">
      <c r="A682" s="25">
        <v>43193</v>
      </c>
      <c r="B682" s="24" t="s">
        <v>255</v>
      </c>
      <c r="C682" s="24" t="s">
        <v>233</v>
      </c>
      <c r="D682" s="24">
        <v>5.4199999999999998E-2</v>
      </c>
    </row>
    <row r="683" spans="1:4" hidden="1">
      <c r="A683" s="25">
        <v>43193</v>
      </c>
      <c r="B683" s="24" t="s">
        <v>233</v>
      </c>
      <c r="C683" s="24" t="s">
        <v>230</v>
      </c>
      <c r="D683" s="24">
        <v>4.5141</v>
      </c>
    </row>
    <row r="684" spans="1:4" hidden="1">
      <c r="A684" s="25">
        <v>43193</v>
      </c>
      <c r="B684" s="24" t="s">
        <v>233</v>
      </c>
      <c r="C684" s="24" t="s">
        <v>240</v>
      </c>
      <c r="D684" s="24">
        <v>1.5993999999999999</v>
      </c>
    </row>
    <row r="685" spans="1:4" hidden="1">
      <c r="A685" s="25">
        <v>43193</v>
      </c>
      <c r="B685" s="24" t="s">
        <v>233</v>
      </c>
      <c r="C685" s="24" t="s">
        <v>241</v>
      </c>
      <c r="D685" s="24">
        <v>1.5790999999999999</v>
      </c>
    </row>
    <row r="686" spans="1:4" hidden="1">
      <c r="A686" s="25">
        <v>43193</v>
      </c>
      <c r="B686" s="24" t="s">
        <v>233</v>
      </c>
      <c r="C686" s="24" t="s">
        <v>231</v>
      </c>
      <c r="D686" s="24">
        <v>1.1759999999999999</v>
      </c>
    </row>
    <row r="687" spans="1:4" hidden="1">
      <c r="A687" s="25">
        <v>43193</v>
      </c>
      <c r="B687" s="24" t="s">
        <v>233</v>
      </c>
      <c r="C687" s="24" t="s">
        <v>248</v>
      </c>
      <c r="D687" s="24">
        <v>7.7130000000000001</v>
      </c>
    </row>
    <row r="688" spans="1:4" hidden="1">
      <c r="A688" s="25">
        <v>43193</v>
      </c>
      <c r="B688" s="24" t="s">
        <v>233</v>
      </c>
      <c r="C688" s="24" t="s">
        <v>242</v>
      </c>
      <c r="D688" s="24">
        <v>7.7274000000000003</v>
      </c>
    </row>
    <row r="689" spans="1:4" hidden="1">
      <c r="A689" s="25">
        <v>43193</v>
      </c>
      <c r="B689" s="24" t="s">
        <v>233</v>
      </c>
      <c r="C689" s="24" t="s">
        <v>254</v>
      </c>
      <c r="D689" s="24">
        <v>25.340599999999998</v>
      </c>
    </row>
    <row r="690" spans="1:4" hidden="1">
      <c r="A690" s="25">
        <v>43193</v>
      </c>
      <c r="B690" s="24" t="s">
        <v>233</v>
      </c>
      <c r="C690" s="24" t="s">
        <v>232</v>
      </c>
      <c r="D690" s="24">
        <v>7.4496000000000002</v>
      </c>
    </row>
    <row r="691" spans="1:4" hidden="1">
      <c r="A691" s="25">
        <v>43193</v>
      </c>
      <c r="B691" s="24" t="s">
        <v>233</v>
      </c>
      <c r="C691" s="24" t="s">
        <v>255</v>
      </c>
      <c r="D691" s="24">
        <v>18.435199999999998</v>
      </c>
    </row>
    <row r="692" spans="1:4" hidden="1">
      <c r="A692" s="25">
        <v>43193</v>
      </c>
      <c r="B692" s="24" t="s">
        <v>233</v>
      </c>
      <c r="C692" s="24" t="s">
        <v>234</v>
      </c>
      <c r="D692" s="24">
        <v>0.87419999999999998</v>
      </c>
    </row>
    <row r="693" spans="1:4" hidden="1">
      <c r="A693" s="25">
        <v>43193</v>
      </c>
      <c r="B693" s="24" t="s">
        <v>233</v>
      </c>
      <c r="C693" s="24" t="s">
        <v>243</v>
      </c>
      <c r="D693" s="24">
        <v>9.6466999999999992</v>
      </c>
    </row>
    <row r="694" spans="1:4" hidden="1">
      <c r="A694" s="25">
        <v>43193</v>
      </c>
      <c r="B694" s="24" t="s">
        <v>233</v>
      </c>
      <c r="C694" s="24" t="s">
        <v>256</v>
      </c>
      <c r="D694" s="24">
        <v>7.4317000000000002</v>
      </c>
    </row>
    <row r="695" spans="1:4" hidden="1">
      <c r="A695" s="25">
        <v>43193</v>
      </c>
      <c r="B695" s="24" t="s">
        <v>233</v>
      </c>
      <c r="C695" s="24" t="s">
        <v>257</v>
      </c>
      <c r="D695" s="24">
        <v>312.28969999999998</v>
      </c>
    </row>
    <row r="696" spans="1:4" hidden="1">
      <c r="A696" s="25">
        <v>43193</v>
      </c>
      <c r="B696" s="24" t="s">
        <v>233</v>
      </c>
      <c r="C696" s="24" t="s">
        <v>258</v>
      </c>
      <c r="D696" s="24">
        <v>4.3343999999999996</v>
      </c>
    </row>
    <row r="697" spans="1:4" hidden="1">
      <c r="A697" s="25">
        <v>43193</v>
      </c>
      <c r="B697" s="24" t="s">
        <v>233</v>
      </c>
      <c r="C697" s="24" t="s">
        <v>259</v>
      </c>
      <c r="D697" s="24">
        <v>121.5198</v>
      </c>
    </row>
    <row r="698" spans="1:4" hidden="1">
      <c r="A698" s="25">
        <v>43193</v>
      </c>
      <c r="B698" s="24" t="s">
        <v>233</v>
      </c>
      <c r="C698" s="24" t="s">
        <v>235</v>
      </c>
      <c r="D698" s="24">
        <v>0.87190000000000001</v>
      </c>
    </row>
    <row r="699" spans="1:4" hidden="1">
      <c r="A699" s="25">
        <v>43193</v>
      </c>
      <c r="B699" s="24" t="s">
        <v>233</v>
      </c>
      <c r="C699" s="24" t="s">
        <v>79</v>
      </c>
      <c r="D699" s="24">
        <v>130.58680000000001</v>
      </c>
    </row>
    <row r="700" spans="1:4" hidden="1">
      <c r="A700" s="25">
        <v>43193</v>
      </c>
      <c r="B700" s="24" t="s">
        <v>233</v>
      </c>
      <c r="C700" s="24" t="s">
        <v>244</v>
      </c>
      <c r="D700" s="24">
        <v>1297.6812</v>
      </c>
    </row>
    <row r="701" spans="1:4" hidden="1">
      <c r="A701" s="25">
        <v>43193</v>
      </c>
      <c r="B701" s="24" t="s">
        <v>233</v>
      </c>
      <c r="C701" s="24" t="s">
        <v>251</v>
      </c>
      <c r="D701" s="24">
        <v>9.9405999999999999</v>
      </c>
    </row>
    <row r="702" spans="1:4" hidden="1">
      <c r="A702" s="25">
        <v>43193</v>
      </c>
      <c r="B702" s="24" t="s">
        <v>233</v>
      </c>
      <c r="C702" s="24" t="s">
        <v>249</v>
      </c>
      <c r="D702" s="24">
        <v>22.388400000000001</v>
      </c>
    </row>
    <row r="703" spans="1:4" hidden="1">
      <c r="A703" s="25">
        <v>43193</v>
      </c>
      <c r="B703" s="24" t="s">
        <v>233</v>
      </c>
      <c r="C703" s="24" t="s">
        <v>252</v>
      </c>
      <c r="D703" s="24">
        <v>4.7552000000000003</v>
      </c>
    </row>
    <row r="704" spans="1:4" hidden="1">
      <c r="A704" s="25">
        <v>43193</v>
      </c>
      <c r="B704" s="24" t="s">
        <v>233</v>
      </c>
      <c r="C704" s="24" t="s">
        <v>236</v>
      </c>
      <c r="D704" s="24">
        <v>9.6554000000000002</v>
      </c>
    </row>
    <row r="705" spans="1:4" hidden="1">
      <c r="A705" s="25">
        <v>43193</v>
      </c>
      <c r="B705" s="24" t="s">
        <v>233</v>
      </c>
      <c r="C705" s="24" t="s">
        <v>245</v>
      </c>
      <c r="D705" s="24">
        <v>1.6961999999999999</v>
      </c>
    </row>
    <row r="706" spans="1:4" hidden="1">
      <c r="A706" s="25">
        <v>43193</v>
      </c>
      <c r="B706" s="24" t="s">
        <v>233</v>
      </c>
      <c r="C706" s="24" t="s">
        <v>260</v>
      </c>
      <c r="D706" s="24">
        <v>4.2035999999999998</v>
      </c>
    </row>
    <row r="707" spans="1:4" hidden="1">
      <c r="A707" s="25">
        <v>43193</v>
      </c>
      <c r="B707" s="24" t="s">
        <v>233</v>
      </c>
      <c r="C707" s="24" t="s">
        <v>261</v>
      </c>
      <c r="D707" s="24">
        <v>70.739199999999997</v>
      </c>
    </row>
    <row r="708" spans="1:4" hidden="1">
      <c r="A708" s="25">
        <v>43193</v>
      </c>
      <c r="B708" s="24" t="s">
        <v>233</v>
      </c>
      <c r="C708" s="24" t="s">
        <v>237</v>
      </c>
      <c r="D708" s="24">
        <v>10.308199999999999</v>
      </c>
    </row>
    <row r="709" spans="1:4" hidden="1">
      <c r="A709" s="25">
        <v>43193</v>
      </c>
      <c r="B709" s="24" t="s">
        <v>233</v>
      </c>
      <c r="C709" s="24" t="s">
        <v>253</v>
      </c>
      <c r="D709" s="24">
        <v>1.611</v>
      </c>
    </row>
    <row r="710" spans="1:4" hidden="1">
      <c r="A710" s="25">
        <v>43193</v>
      </c>
      <c r="B710" s="24" t="s">
        <v>233</v>
      </c>
      <c r="C710" s="24" t="s">
        <v>262</v>
      </c>
      <c r="D710" s="24">
        <v>4.8954000000000004</v>
      </c>
    </row>
    <row r="711" spans="1:4" hidden="1">
      <c r="A711" s="25">
        <v>43193</v>
      </c>
      <c r="B711" s="24" t="s">
        <v>233</v>
      </c>
      <c r="C711" s="24" t="s">
        <v>246</v>
      </c>
      <c r="D711" s="24">
        <v>35.835999999999999</v>
      </c>
    </row>
    <row r="712" spans="1:4" hidden="1">
      <c r="A712" s="25">
        <v>43193</v>
      </c>
      <c r="B712" s="24" t="s">
        <v>233</v>
      </c>
      <c r="C712" s="24" t="s">
        <v>238</v>
      </c>
      <c r="D712" s="24">
        <v>1.2290000000000001</v>
      </c>
    </row>
    <row r="713" spans="1:4" hidden="1">
      <c r="A713" s="25">
        <v>43193</v>
      </c>
      <c r="B713" s="24" t="s">
        <v>233</v>
      </c>
      <c r="C713" s="24" t="s">
        <v>239</v>
      </c>
      <c r="D713" s="24">
        <v>14.537000000000001</v>
      </c>
    </row>
    <row r="714" spans="1:4" hidden="1">
      <c r="A714" s="25">
        <v>43193</v>
      </c>
      <c r="B714" s="24" t="s">
        <v>263</v>
      </c>
      <c r="C714" s="24" t="s">
        <v>238</v>
      </c>
      <c r="D714" s="24">
        <v>0.49</v>
      </c>
    </row>
    <row r="715" spans="1:4" hidden="1">
      <c r="A715" s="25">
        <v>43193</v>
      </c>
      <c r="B715" s="24" t="s">
        <v>234</v>
      </c>
      <c r="C715" s="24" t="s">
        <v>230</v>
      </c>
      <c r="D715" s="24">
        <v>5.1639999999999997</v>
      </c>
    </row>
    <row r="716" spans="1:4" hidden="1">
      <c r="A716" s="25">
        <v>43193</v>
      </c>
      <c r="B716" s="24" t="s">
        <v>234</v>
      </c>
      <c r="C716" s="24" t="s">
        <v>240</v>
      </c>
      <c r="D716" s="24">
        <v>1.8297000000000001</v>
      </c>
    </row>
    <row r="717" spans="1:4" hidden="1">
      <c r="A717" s="25">
        <v>43193</v>
      </c>
      <c r="B717" s="24" t="s">
        <v>234</v>
      </c>
      <c r="C717" s="24" t="s">
        <v>241</v>
      </c>
      <c r="D717" s="24">
        <v>1.8064</v>
      </c>
    </row>
    <row r="718" spans="1:4" hidden="1">
      <c r="A718" s="25">
        <v>43193</v>
      </c>
      <c r="B718" s="24" t="s">
        <v>234</v>
      </c>
      <c r="C718" s="24" t="s">
        <v>231</v>
      </c>
      <c r="D718" s="24">
        <v>1.3453999999999999</v>
      </c>
    </row>
    <row r="719" spans="1:4" hidden="1">
      <c r="A719" s="25">
        <v>43193</v>
      </c>
      <c r="B719" s="24" t="s">
        <v>234</v>
      </c>
      <c r="C719" s="24" t="s">
        <v>242</v>
      </c>
      <c r="D719" s="24">
        <v>8.8398000000000003</v>
      </c>
    </row>
    <row r="720" spans="1:4" hidden="1">
      <c r="A720" s="25">
        <v>43193</v>
      </c>
      <c r="B720" s="24" t="s">
        <v>234</v>
      </c>
      <c r="C720" s="24" t="s">
        <v>254</v>
      </c>
      <c r="D720" s="24">
        <v>28.988399999999999</v>
      </c>
    </row>
    <row r="721" spans="1:4" hidden="1">
      <c r="A721" s="25">
        <v>43193</v>
      </c>
      <c r="B721" s="24" t="s">
        <v>234</v>
      </c>
      <c r="C721" s="24" t="s">
        <v>232</v>
      </c>
      <c r="D721" s="24">
        <v>8.5220000000000002</v>
      </c>
    </row>
    <row r="722" spans="1:4" hidden="1">
      <c r="A722" s="25">
        <v>43193</v>
      </c>
      <c r="B722" s="24" t="s">
        <v>234</v>
      </c>
      <c r="C722" s="24" t="s">
        <v>233</v>
      </c>
      <c r="D722" s="24">
        <v>1.1439999999999999</v>
      </c>
    </row>
    <row r="723" spans="1:4" hidden="1">
      <c r="A723" s="25">
        <v>43193</v>
      </c>
      <c r="B723" s="24" t="s">
        <v>234</v>
      </c>
      <c r="C723" s="24" t="s">
        <v>243</v>
      </c>
      <c r="D723" s="24">
        <v>11.034800000000001</v>
      </c>
    </row>
    <row r="724" spans="1:4" hidden="1">
      <c r="A724" s="25">
        <v>43193</v>
      </c>
      <c r="B724" s="24" t="s">
        <v>234</v>
      </c>
      <c r="C724" s="24" t="s">
        <v>235</v>
      </c>
      <c r="D724" s="24">
        <v>0.99739999999999995</v>
      </c>
    </row>
    <row r="725" spans="1:4" hidden="1">
      <c r="A725" s="25">
        <v>43193</v>
      </c>
      <c r="B725" s="24" t="s">
        <v>234</v>
      </c>
      <c r="C725" s="24" t="s">
        <v>79</v>
      </c>
      <c r="D725" s="24">
        <v>149.3854</v>
      </c>
    </row>
    <row r="726" spans="1:4" hidden="1">
      <c r="A726" s="25">
        <v>43193</v>
      </c>
      <c r="B726" s="24" t="s">
        <v>234</v>
      </c>
      <c r="C726" s="24" t="s">
        <v>244</v>
      </c>
      <c r="D726" s="24">
        <v>1484.4884999999999</v>
      </c>
    </row>
    <row r="727" spans="1:4" hidden="1">
      <c r="A727" s="25">
        <v>43193</v>
      </c>
      <c r="B727" s="24" t="s">
        <v>234</v>
      </c>
      <c r="C727" s="24" t="s">
        <v>249</v>
      </c>
      <c r="D727" s="24">
        <v>25.6113</v>
      </c>
    </row>
    <row r="728" spans="1:4" hidden="1">
      <c r="A728" s="25">
        <v>43193</v>
      </c>
      <c r="B728" s="24" t="s">
        <v>234</v>
      </c>
      <c r="C728" s="24" t="s">
        <v>252</v>
      </c>
      <c r="D728" s="24">
        <v>5.4398</v>
      </c>
    </row>
    <row r="729" spans="1:4" hidden="1">
      <c r="A729" s="25">
        <v>43193</v>
      </c>
      <c r="B729" s="24" t="s">
        <v>234</v>
      </c>
      <c r="C729" s="24" t="s">
        <v>236</v>
      </c>
      <c r="D729" s="24">
        <v>11.045400000000001</v>
      </c>
    </row>
    <row r="730" spans="1:4" hidden="1">
      <c r="A730" s="25">
        <v>43193</v>
      </c>
      <c r="B730" s="24" t="s">
        <v>234</v>
      </c>
      <c r="C730" s="24" t="s">
        <v>245</v>
      </c>
      <c r="D730" s="24">
        <v>1.9403999999999999</v>
      </c>
    </row>
    <row r="731" spans="1:4" hidden="1">
      <c r="A731" s="25">
        <v>43193</v>
      </c>
      <c r="B731" s="24" t="s">
        <v>234</v>
      </c>
      <c r="C731" s="24" t="s">
        <v>237</v>
      </c>
      <c r="D731" s="24">
        <v>11.792</v>
      </c>
    </row>
    <row r="732" spans="1:4" hidden="1">
      <c r="A732" s="25">
        <v>43193</v>
      </c>
      <c r="B732" s="24" t="s">
        <v>234</v>
      </c>
      <c r="C732" s="24" t="s">
        <v>253</v>
      </c>
      <c r="D732" s="24">
        <v>1.8429</v>
      </c>
    </row>
    <row r="733" spans="1:4" hidden="1">
      <c r="A733" s="25">
        <v>43193</v>
      </c>
      <c r="B733" s="24" t="s">
        <v>234</v>
      </c>
      <c r="C733" s="24" t="s">
        <v>246</v>
      </c>
      <c r="D733" s="24">
        <v>40.994700000000002</v>
      </c>
    </row>
    <row r="734" spans="1:4" hidden="1">
      <c r="A734" s="25">
        <v>43193</v>
      </c>
      <c r="B734" s="24" t="s">
        <v>234</v>
      </c>
      <c r="C734" s="24" t="s">
        <v>238</v>
      </c>
      <c r="D734" s="24">
        <v>1.4058999999999999</v>
      </c>
    </row>
    <row r="735" spans="1:4" hidden="1">
      <c r="A735" s="25">
        <v>43193</v>
      </c>
      <c r="B735" s="24" t="s">
        <v>234</v>
      </c>
      <c r="C735" s="24" t="s">
        <v>239</v>
      </c>
      <c r="D735" s="24">
        <v>16.629799999999999</v>
      </c>
    </row>
    <row r="736" spans="1:4" hidden="1">
      <c r="A736" s="25">
        <v>43193</v>
      </c>
      <c r="B736" s="24" t="s">
        <v>243</v>
      </c>
      <c r="C736" s="24" t="s">
        <v>240</v>
      </c>
      <c r="D736" s="24">
        <v>0.1658</v>
      </c>
    </row>
    <row r="737" spans="1:4" hidden="1">
      <c r="A737" s="25">
        <v>43193</v>
      </c>
      <c r="B737" s="24" t="s">
        <v>243</v>
      </c>
      <c r="C737" s="24" t="s">
        <v>241</v>
      </c>
      <c r="D737" s="24">
        <v>0.16370000000000001</v>
      </c>
    </row>
    <row r="738" spans="1:4" hidden="1">
      <c r="A738" s="25">
        <v>43193</v>
      </c>
      <c r="B738" s="24" t="s">
        <v>243</v>
      </c>
      <c r="C738" s="24" t="s">
        <v>231</v>
      </c>
      <c r="D738" s="24">
        <v>0.12189999999999999</v>
      </c>
    </row>
    <row r="739" spans="1:4" hidden="1">
      <c r="A739" s="25">
        <v>43193</v>
      </c>
      <c r="B739" s="24" t="s">
        <v>243</v>
      </c>
      <c r="C739" s="24" t="s">
        <v>242</v>
      </c>
      <c r="D739" s="24">
        <v>0.80100000000000005</v>
      </c>
    </row>
    <row r="740" spans="1:4" hidden="1">
      <c r="A740" s="25">
        <v>43193</v>
      </c>
      <c r="B740" s="24" t="s">
        <v>243</v>
      </c>
      <c r="C740" s="24" t="s">
        <v>233</v>
      </c>
      <c r="D740" s="24">
        <v>0.1037</v>
      </c>
    </row>
    <row r="741" spans="1:4" hidden="1">
      <c r="A741" s="25">
        <v>43193</v>
      </c>
      <c r="B741" s="24" t="s">
        <v>243</v>
      </c>
      <c r="C741" s="24" t="s">
        <v>234</v>
      </c>
      <c r="D741" s="24">
        <v>9.06E-2</v>
      </c>
    </row>
    <row r="742" spans="1:4" hidden="1">
      <c r="A742" s="25">
        <v>43193</v>
      </c>
      <c r="B742" s="24" t="s">
        <v>243</v>
      </c>
      <c r="C742" s="24" t="s">
        <v>79</v>
      </c>
      <c r="D742" s="24">
        <v>13.537800000000001</v>
      </c>
    </row>
    <row r="743" spans="1:4" hidden="1">
      <c r="A743" s="25">
        <v>43193</v>
      </c>
      <c r="B743" s="24" t="s">
        <v>243</v>
      </c>
      <c r="C743" s="24" t="s">
        <v>244</v>
      </c>
      <c r="D743" s="24">
        <v>134.5284</v>
      </c>
    </row>
    <row r="744" spans="1:4" hidden="1">
      <c r="A744" s="25">
        <v>43193</v>
      </c>
      <c r="B744" s="24" t="s">
        <v>243</v>
      </c>
      <c r="C744" s="24" t="s">
        <v>251</v>
      </c>
      <c r="D744" s="24">
        <v>1.0305</v>
      </c>
    </row>
    <row r="745" spans="1:4" hidden="1">
      <c r="A745" s="25">
        <v>43193</v>
      </c>
      <c r="B745" s="24" t="s">
        <v>243</v>
      </c>
      <c r="C745" s="24" t="s">
        <v>252</v>
      </c>
      <c r="D745" s="24">
        <v>0.49299999999999999</v>
      </c>
    </row>
    <row r="746" spans="1:4" hidden="1">
      <c r="A746" s="25">
        <v>43193</v>
      </c>
      <c r="B746" s="24" t="s">
        <v>243</v>
      </c>
      <c r="C746" s="24" t="s">
        <v>236</v>
      </c>
      <c r="D746" s="24">
        <v>1.0009999999999999</v>
      </c>
    </row>
    <row r="747" spans="1:4" hidden="1">
      <c r="A747" s="25">
        <v>43193</v>
      </c>
      <c r="B747" s="24" t="s">
        <v>243</v>
      </c>
      <c r="C747" s="24" t="s">
        <v>245</v>
      </c>
      <c r="D747" s="24">
        <v>0.17580000000000001</v>
      </c>
    </row>
    <row r="748" spans="1:4" hidden="1">
      <c r="A748" s="25">
        <v>43193</v>
      </c>
      <c r="B748" s="24" t="s">
        <v>243</v>
      </c>
      <c r="C748" s="24" t="s">
        <v>253</v>
      </c>
      <c r="D748" s="24">
        <v>0.16700000000000001</v>
      </c>
    </row>
    <row r="749" spans="1:4" hidden="1">
      <c r="A749" s="25">
        <v>43193</v>
      </c>
      <c r="B749" s="24" t="s">
        <v>243</v>
      </c>
      <c r="C749" s="24" t="s">
        <v>246</v>
      </c>
      <c r="D749" s="24">
        <v>3.7149999999999999</v>
      </c>
    </row>
    <row r="750" spans="1:4" hidden="1">
      <c r="A750" s="25">
        <v>43193</v>
      </c>
      <c r="B750" s="24" t="s">
        <v>243</v>
      </c>
      <c r="C750" s="24" t="s">
        <v>238</v>
      </c>
      <c r="D750" s="24">
        <v>0.12740000000000001</v>
      </c>
    </row>
    <row r="751" spans="1:4" hidden="1">
      <c r="A751" s="25">
        <v>43193</v>
      </c>
      <c r="B751" s="24" t="s">
        <v>256</v>
      </c>
      <c r="C751" s="24" t="s">
        <v>233</v>
      </c>
      <c r="D751" s="24">
        <v>0.1346</v>
      </c>
    </row>
    <row r="752" spans="1:4" hidden="1">
      <c r="A752" s="25">
        <v>43193</v>
      </c>
      <c r="B752" s="24" t="s">
        <v>256</v>
      </c>
      <c r="C752" s="24" t="s">
        <v>238</v>
      </c>
      <c r="D752" s="24">
        <v>0.16539999999999999</v>
      </c>
    </row>
    <row r="753" spans="1:4" hidden="1">
      <c r="A753" s="25">
        <v>43193</v>
      </c>
      <c r="B753" s="24" t="s">
        <v>257</v>
      </c>
      <c r="C753" s="24" t="s">
        <v>233</v>
      </c>
      <c r="D753" s="24">
        <v>3.2000000000000002E-3</v>
      </c>
    </row>
    <row r="754" spans="1:4" hidden="1">
      <c r="A754" s="25">
        <v>43193</v>
      </c>
      <c r="B754" s="24" t="s">
        <v>258</v>
      </c>
      <c r="C754" s="24" t="s">
        <v>233</v>
      </c>
      <c r="D754" s="24">
        <v>0.23069999999999999</v>
      </c>
    </row>
    <row r="755" spans="1:4" hidden="1">
      <c r="A755" s="25">
        <v>43193</v>
      </c>
      <c r="B755" s="24" t="s">
        <v>258</v>
      </c>
      <c r="C755" s="24" t="s">
        <v>238</v>
      </c>
      <c r="D755" s="24">
        <v>0.28360000000000002</v>
      </c>
    </row>
    <row r="756" spans="1:4" hidden="1">
      <c r="A756" s="25">
        <v>43193</v>
      </c>
      <c r="B756" s="24" t="s">
        <v>259</v>
      </c>
      <c r="C756" s="24" t="s">
        <v>233</v>
      </c>
      <c r="D756" s="24">
        <v>8.2000000000000007E-3</v>
      </c>
    </row>
    <row r="757" spans="1:4" hidden="1">
      <c r="A757" s="25">
        <v>43193</v>
      </c>
      <c r="B757" s="24" t="s">
        <v>259</v>
      </c>
      <c r="C757" s="24" t="s">
        <v>238</v>
      </c>
      <c r="D757" s="24">
        <v>1.01E-2</v>
      </c>
    </row>
    <row r="758" spans="1:4" hidden="1">
      <c r="A758" s="25">
        <v>43193</v>
      </c>
      <c r="B758" s="24" t="s">
        <v>235</v>
      </c>
      <c r="C758" s="24" t="s">
        <v>230</v>
      </c>
      <c r="D758" s="24">
        <v>5.1775000000000002</v>
      </c>
    </row>
    <row r="759" spans="1:4" hidden="1">
      <c r="A759" s="25">
        <v>43193</v>
      </c>
      <c r="B759" s="24" t="s">
        <v>235</v>
      </c>
      <c r="C759" s="24" t="s">
        <v>231</v>
      </c>
      <c r="D759" s="24">
        <v>1.3489</v>
      </c>
    </row>
    <row r="760" spans="1:4" hidden="1">
      <c r="A760" s="25">
        <v>43193</v>
      </c>
      <c r="B760" s="24" t="s">
        <v>235</v>
      </c>
      <c r="C760" s="24" t="s">
        <v>232</v>
      </c>
      <c r="D760" s="24">
        <v>8.5444999999999993</v>
      </c>
    </row>
    <row r="761" spans="1:4" hidden="1">
      <c r="A761" s="25">
        <v>43193</v>
      </c>
      <c r="B761" s="24" t="s">
        <v>235</v>
      </c>
      <c r="C761" s="24" t="s">
        <v>233</v>
      </c>
      <c r="D761" s="24">
        <v>1.147</v>
      </c>
    </row>
    <row r="762" spans="1:4" hidden="1">
      <c r="A762" s="25">
        <v>43193</v>
      </c>
      <c r="B762" s="24" t="s">
        <v>235</v>
      </c>
      <c r="C762" s="24" t="s">
        <v>234</v>
      </c>
      <c r="D762" s="24">
        <v>1.0025999999999999</v>
      </c>
    </row>
    <row r="763" spans="1:4" hidden="1">
      <c r="A763" s="25">
        <v>43193</v>
      </c>
      <c r="B763" s="24" t="s">
        <v>235</v>
      </c>
      <c r="C763" s="24" t="s">
        <v>236</v>
      </c>
      <c r="D763" s="24">
        <v>11.074400000000001</v>
      </c>
    </row>
    <row r="764" spans="1:4" hidden="1">
      <c r="A764" s="25">
        <v>43193</v>
      </c>
      <c r="B764" s="24" t="s">
        <v>235</v>
      </c>
      <c r="C764" s="24" t="s">
        <v>237</v>
      </c>
      <c r="D764" s="24">
        <v>11.823</v>
      </c>
    </row>
    <row r="765" spans="1:4" hidden="1">
      <c r="A765" s="25">
        <v>43193</v>
      </c>
      <c r="B765" s="24" t="s">
        <v>235</v>
      </c>
      <c r="C765" s="24" t="s">
        <v>238</v>
      </c>
      <c r="D765" s="24">
        <v>1.4096</v>
      </c>
    </row>
    <row r="766" spans="1:4" hidden="1">
      <c r="A766" s="25">
        <v>43193</v>
      </c>
      <c r="B766" s="24" t="s">
        <v>79</v>
      </c>
      <c r="C766" s="24" t="s">
        <v>240</v>
      </c>
      <c r="D766" s="24">
        <v>1.2200000000000001E-2</v>
      </c>
    </row>
    <row r="767" spans="1:4" hidden="1">
      <c r="A767" s="25">
        <v>43193</v>
      </c>
      <c r="B767" s="24" t="s">
        <v>79</v>
      </c>
      <c r="C767" s="24" t="s">
        <v>241</v>
      </c>
      <c r="D767" s="24">
        <v>1.21E-2</v>
      </c>
    </row>
    <row r="768" spans="1:4" hidden="1">
      <c r="A768" s="25">
        <v>43193</v>
      </c>
      <c r="B768" s="24" t="s">
        <v>79</v>
      </c>
      <c r="C768" s="24" t="s">
        <v>231</v>
      </c>
      <c r="D768" s="24">
        <v>8.9999999999999993E-3</v>
      </c>
    </row>
    <row r="769" spans="1:4" hidden="1">
      <c r="A769" s="25">
        <v>43193</v>
      </c>
      <c r="B769" s="24" t="s">
        <v>79</v>
      </c>
      <c r="C769" s="24" t="s">
        <v>242</v>
      </c>
      <c r="D769" s="24">
        <v>5.9200000000000003E-2</v>
      </c>
    </row>
    <row r="770" spans="1:4" hidden="1">
      <c r="A770" s="25">
        <v>43193</v>
      </c>
      <c r="B770" s="24" t="s">
        <v>79</v>
      </c>
      <c r="C770" s="24" t="s">
        <v>233</v>
      </c>
      <c r="D770" s="24">
        <v>7.7000000000000002E-3</v>
      </c>
    </row>
    <row r="771" spans="1:4" hidden="1">
      <c r="A771" s="25">
        <v>43193</v>
      </c>
      <c r="B771" s="24" t="s">
        <v>79</v>
      </c>
      <c r="C771" s="24" t="s">
        <v>234</v>
      </c>
      <c r="D771" s="24">
        <v>6.7000000000000002E-3</v>
      </c>
    </row>
    <row r="772" spans="1:4" hidden="1">
      <c r="A772" s="25">
        <v>43193</v>
      </c>
      <c r="B772" s="24" t="s">
        <v>79</v>
      </c>
      <c r="C772" s="24" t="s">
        <v>243</v>
      </c>
      <c r="D772" s="24">
        <v>7.3899999999999993E-2</v>
      </c>
    </row>
    <row r="773" spans="1:4" hidden="1">
      <c r="A773" s="25">
        <v>43193</v>
      </c>
      <c r="B773" s="24" t="s">
        <v>79</v>
      </c>
      <c r="C773" s="24" t="s">
        <v>244</v>
      </c>
      <c r="D773" s="24">
        <v>9.9372000000000007</v>
      </c>
    </row>
    <row r="774" spans="1:4" hidden="1">
      <c r="A774" s="25">
        <v>43193</v>
      </c>
      <c r="B774" s="24" t="s">
        <v>79</v>
      </c>
      <c r="C774" s="24" t="s">
        <v>251</v>
      </c>
      <c r="D774" s="24">
        <v>7.6100000000000001E-2</v>
      </c>
    </row>
    <row r="775" spans="1:4" hidden="1">
      <c r="A775" s="25">
        <v>43193</v>
      </c>
      <c r="B775" s="24" t="s">
        <v>79</v>
      </c>
      <c r="C775" s="24" t="s">
        <v>236</v>
      </c>
      <c r="D775" s="24">
        <v>7.3999999999999996E-2</v>
      </c>
    </row>
    <row r="776" spans="1:4" hidden="1">
      <c r="A776" s="25">
        <v>43193</v>
      </c>
      <c r="B776" s="24" t="s">
        <v>79</v>
      </c>
      <c r="C776" s="24" t="s">
        <v>245</v>
      </c>
      <c r="D776" s="24">
        <v>1.2999999999999999E-2</v>
      </c>
    </row>
    <row r="777" spans="1:4" hidden="1">
      <c r="A777" s="25">
        <v>43193</v>
      </c>
      <c r="B777" s="24" t="s">
        <v>79</v>
      </c>
      <c r="C777" s="24" t="s">
        <v>246</v>
      </c>
      <c r="D777" s="24">
        <v>0.27439999999999998</v>
      </c>
    </row>
    <row r="778" spans="1:4" hidden="1">
      <c r="A778" s="25">
        <v>43193</v>
      </c>
      <c r="B778" s="24" t="s">
        <v>79</v>
      </c>
      <c r="C778" s="24" t="s">
        <v>238</v>
      </c>
      <c r="D778" s="24">
        <v>9.4000000000000004E-3</v>
      </c>
    </row>
    <row r="779" spans="1:4" hidden="1">
      <c r="A779" s="25">
        <v>43193</v>
      </c>
      <c r="B779" s="24" t="s">
        <v>244</v>
      </c>
      <c r="C779" s="24" t="s">
        <v>240</v>
      </c>
      <c r="D779" s="24">
        <v>1.1999999999999999E-3</v>
      </c>
    </row>
    <row r="780" spans="1:4" hidden="1">
      <c r="A780" s="25">
        <v>43193</v>
      </c>
      <c r="B780" s="24" t="s">
        <v>244</v>
      </c>
      <c r="C780" s="24" t="s">
        <v>242</v>
      </c>
      <c r="D780" s="24">
        <v>6.0000000000000001E-3</v>
      </c>
    </row>
    <row r="781" spans="1:4" hidden="1">
      <c r="A781" s="25">
        <v>43193</v>
      </c>
      <c r="B781" s="24" t="s">
        <v>244</v>
      </c>
      <c r="C781" s="24" t="s">
        <v>233</v>
      </c>
      <c r="D781" s="24">
        <v>8.0000000000000004E-4</v>
      </c>
    </row>
    <row r="782" spans="1:4" hidden="1">
      <c r="A782" s="25">
        <v>43193</v>
      </c>
      <c r="B782" s="24" t="s">
        <v>244</v>
      </c>
      <c r="C782" s="24" t="s">
        <v>234</v>
      </c>
      <c r="D782" s="24">
        <v>6.9999999999999999E-4</v>
      </c>
    </row>
    <row r="783" spans="1:4" hidden="1">
      <c r="A783" s="25">
        <v>43193</v>
      </c>
      <c r="B783" s="24" t="s">
        <v>244</v>
      </c>
      <c r="C783" s="24" t="s">
        <v>243</v>
      </c>
      <c r="D783" s="24">
        <v>7.4000000000000003E-3</v>
      </c>
    </row>
    <row r="784" spans="1:4" hidden="1">
      <c r="A784" s="25">
        <v>43193</v>
      </c>
      <c r="B784" s="24" t="s">
        <v>244</v>
      </c>
      <c r="C784" s="24" t="s">
        <v>79</v>
      </c>
      <c r="D784" s="24">
        <v>0.10059999999999999</v>
      </c>
    </row>
    <row r="785" spans="1:4" hidden="1">
      <c r="A785" s="25">
        <v>43193</v>
      </c>
      <c r="B785" s="24" t="s">
        <v>244</v>
      </c>
      <c r="C785" s="24" t="s">
        <v>236</v>
      </c>
      <c r="D785" s="24">
        <v>7.4000000000000003E-3</v>
      </c>
    </row>
    <row r="786" spans="1:4" hidden="1">
      <c r="A786" s="25">
        <v>43193</v>
      </c>
      <c r="B786" s="24" t="s">
        <v>244</v>
      </c>
      <c r="C786" s="24" t="s">
        <v>246</v>
      </c>
      <c r="D786" s="24">
        <v>2.76E-2</v>
      </c>
    </row>
    <row r="787" spans="1:4" hidden="1">
      <c r="A787" s="25">
        <v>43193</v>
      </c>
      <c r="B787" s="24" t="s">
        <v>244</v>
      </c>
      <c r="C787" s="24" t="s">
        <v>238</v>
      </c>
      <c r="D787" s="24">
        <v>8.9999999999999998E-4</v>
      </c>
    </row>
    <row r="788" spans="1:4" hidden="1">
      <c r="A788" s="25">
        <v>43193</v>
      </c>
      <c r="B788" s="24" t="s">
        <v>251</v>
      </c>
      <c r="C788" s="24" t="s">
        <v>242</v>
      </c>
      <c r="D788" s="24">
        <v>0.77739999999999998</v>
      </c>
    </row>
    <row r="789" spans="1:4" hidden="1">
      <c r="A789" s="25">
        <v>43193</v>
      </c>
      <c r="B789" s="24" t="s">
        <v>251</v>
      </c>
      <c r="C789" s="24" t="s">
        <v>233</v>
      </c>
      <c r="D789" s="24">
        <v>0.10059999999999999</v>
      </c>
    </row>
    <row r="790" spans="1:4" hidden="1">
      <c r="A790" s="25">
        <v>43193</v>
      </c>
      <c r="B790" s="24" t="s">
        <v>251</v>
      </c>
      <c r="C790" s="24" t="s">
        <v>243</v>
      </c>
      <c r="D790" s="24">
        <v>0.97050000000000003</v>
      </c>
    </row>
    <row r="791" spans="1:4" hidden="1">
      <c r="A791" s="25">
        <v>43193</v>
      </c>
      <c r="B791" s="24" t="s">
        <v>251</v>
      </c>
      <c r="C791" s="24" t="s">
        <v>79</v>
      </c>
      <c r="D791" s="24">
        <v>13.138199999999999</v>
      </c>
    </row>
    <row r="792" spans="1:4" hidden="1">
      <c r="A792" s="25">
        <v>43193</v>
      </c>
      <c r="B792" s="24" t="s">
        <v>251</v>
      </c>
      <c r="C792" s="24" t="s">
        <v>236</v>
      </c>
      <c r="D792" s="24">
        <v>0.97140000000000004</v>
      </c>
    </row>
    <row r="793" spans="1:4" hidden="1">
      <c r="A793" s="25">
        <v>43193</v>
      </c>
      <c r="B793" s="24" t="s">
        <v>251</v>
      </c>
      <c r="C793" s="24" t="s">
        <v>238</v>
      </c>
      <c r="D793" s="24">
        <v>0.1236</v>
      </c>
    </row>
    <row r="794" spans="1:4" hidden="1">
      <c r="A794" s="25">
        <v>43193</v>
      </c>
      <c r="B794" s="24" t="s">
        <v>249</v>
      </c>
      <c r="C794" s="24" t="s">
        <v>241</v>
      </c>
      <c r="D794" s="24">
        <v>7.0499999999999993E-2</v>
      </c>
    </row>
    <row r="795" spans="1:4" hidden="1">
      <c r="A795" s="25">
        <v>43193</v>
      </c>
      <c r="B795" s="24" t="s">
        <v>249</v>
      </c>
      <c r="C795" s="24" t="s">
        <v>233</v>
      </c>
      <c r="D795" s="24">
        <v>4.4699999999999997E-2</v>
      </c>
    </row>
    <row r="796" spans="1:4" hidden="1">
      <c r="A796" s="25">
        <v>43193</v>
      </c>
      <c r="B796" s="24" t="s">
        <v>249</v>
      </c>
      <c r="C796" s="24" t="s">
        <v>234</v>
      </c>
      <c r="D796" s="24">
        <v>3.9E-2</v>
      </c>
    </row>
    <row r="797" spans="1:4" hidden="1">
      <c r="A797" s="25">
        <v>43193</v>
      </c>
      <c r="B797" s="24" t="s">
        <v>249</v>
      </c>
      <c r="C797" s="24" t="s">
        <v>238</v>
      </c>
      <c r="D797" s="24">
        <v>5.4899999999999997E-2</v>
      </c>
    </row>
    <row r="798" spans="1:4" hidden="1">
      <c r="A798" s="25">
        <v>43193</v>
      </c>
      <c r="B798" s="24" t="s">
        <v>252</v>
      </c>
      <c r="C798" s="24" t="s">
        <v>242</v>
      </c>
      <c r="D798" s="24">
        <v>1.625</v>
      </c>
    </row>
    <row r="799" spans="1:4" hidden="1">
      <c r="A799" s="25">
        <v>43193</v>
      </c>
      <c r="B799" s="24" t="s">
        <v>252</v>
      </c>
      <c r="C799" s="24" t="s">
        <v>233</v>
      </c>
      <c r="D799" s="24">
        <v>0.21029999999999999</v>
      </c>
    </row>
    <row r="800" spans="1:4" hidden="1">
      <c r="A800" s="25">
        <v>43193</v>
      </c>
      <c r="B800" s="24" t="s">
        <v>252</v>
      </c>
      <c r="C800" s="24" t="s">
        <v>234</v>
      </c>
      <c r="D800" s="24">
        <v>0.18379999999999999</v>
      </c>
    </row>
    <row r="801" spans="1:4" hidden="1">
      <c r="A801" s="25">
        <v>43193</v>
      </c>
      <c r="B801" s="24" t="s">
        <v>252</v>
      </c>
      <c r="C801" s="24" t="s">
        <v>243</v>
      </c>
      <c r="D801" s="24">
        <v>2.0285000000000002</v>
      </c>
    </row>
    <row r="802" spans="1:4" hidden="1">
      <c r="A802" s="25">
        <v>43193</v>
      </c>
      <c r="B802" s="24" t="s">
        <v>252</v>
      </c>
      <c r="C802" s="24" t="s">
        <v>238</v>
      </c>
      <c r="D802" s="24">
        <v>0.25840000000000002</v>
      </c>
    </row>
    <row r="803" spans="1:4" hidden="1">
      <c r="A803" s="25">
        <v>43193</v>
      </c>
      <c r="B803" s="24" t="s">
        <v>236</v>
      </c>
      <c r="C803" s="24" t="s">
        <v>230</v>
      </c>
      <c r="D803" s="24">
        <v>0.46750000000000003</v>
      </c>
    </row>
    <row r="804" spans="1:4" hidden="1">
      <c r="A804" s="25">
        <v>43193</v>
      </c>
      <c r="B804" s="24" t="s">
        <v>236</v>
      </c>
      <c r="C804" s="24" t="s">
        <v>240</v>
      </c>
      <c r="D804" s="24">
        <v>0.1656</v>
      </c>
    </row>
    <row r="805" spans="1:4" hidden="1">
      <c r="A805" s="25">
        <v>43193</v>
      </c>
      <c r="B805" s="24" t="s">
        <v>236</v>
      </c>
      <c r="C805" s="24" t="s">
        <v>241</v>
      </c>
      <c r="D805" s="24">
        <v>0.1636</v>
      </c>
    </row>
    <row r="806" spans="1:4" hidden="1">
      <c r="A806" s="25">
        <v>43193</v>
      </c>
      <c r="B806" s="24" t="s">
        <v>236</v>
      </c>
      <c r="C806" s="24" t="s">
        <v>231</v>
      </c>
      <c r="D806" s="24">
        <v>0.12180000000000001</v>
      </c>
    </row>
    <row r="807" spans="1:4" hidden="1">
      <c r="A807" s="25">
        <v>43193</v>
      </c>
      <c r="B807" s="24" t="s">
        <v>236</v>
      </c>
      <c r="C807" s="24" t="s">
        <v>242</v>
      </c>
      <c r="D807" s="24">
        <v>0.8004</v>
      </c>
    </row>
    <row r="808" spans="1:4" hidden="1">
      <c r="A808" s="25">
        <v>43193</v>
      </c>
      <c r="B808" s="24" t="s">
        <v>236</v>
      </c>
      <c r="C808" s="24" t="s">
        <v>232</v>
      </c>
      <c r="D808" s="24">
        <v>0.77159999999999995</v>
      </c>
    </row>
    <row r="809" spans="1:4" hidden="1">
      <c r="A809" s="25">
        <v>43193</v>
      </c>
      <c r="B809" s="24" t="s">
        <v>236</v>
      </c>
      <c r="C809" s="24" t="s">
        <v>233</v>
      </c>
      <c r="D809" s="24">
        <v>0.1036</v>
      </c>
    </row>
    <row r="810" spans="1:4" hidden="1">
      <c r="A810" s="25">
        <v>43193</v>
      </c>
      <c r="B810" s="24" t="s">
        <v>236</v>
      </c>
      <c r="C810" s="24" t="s">
        <v>234</v>
      </c>
      <c r="D810" s="24">
        <v>9.06E-2</v>
      </c>
    </row>
    <row r="811" spans="1:4" hidden="1">
      <c r="A811" s="25">
        <v>43193</v>
      </c>
      <c r="B811" s="24" t="s">
        <v>236</v>
      </c>
      <c r="C811" s="24" t="s">
        <v>243</v>
      </c>
      <c r="D811" s="24">
        <v>0.999</v>
      </c>
    </row>
    <row r="812" spans="1:4" hidden="1">
      <c r="A812" s="25">
        <v>43193</v>
      </c>
      <c r="B812" s="24" t="s">
        <v>236</v>
      </c>
      <c r="C812" s="24" t="s">
        <v>235</v>
      </c>
      <c r="D812" s="24">
        <v>9.0300000000000005E-2</v>
      </c>
    </row>
    <row r="813" spans="1:4" hidden="1">
      <c r="A813" s="25">
        <v>43193</v>
      </c>
      <c r="B813" s="24" t="s">
        <v>236</v>
      </c>
      <c r="C813" s="24" t="s">
        <v>79</v>
      </c>
      <c r="D813" s="24">
        <v>13.524800000000001</v>
      </c>
    </row>
    <row r="814" spans="1:4" hidden="1">
      <c r="A814" s="25">
        <v>43193</v>
      </c>
      <c r="B814" s="24" t="s">
        <v>236</v>
      </c>
      <c r="C814" s="24" t="s">
        <v>244</v>
      </c>
      <c r="D814" s="24">
        <v>134.39920000000001</v>
      </c>
    </row>
    <row r="815" spans="1:4" hidden="1">
      <c r="A815" s="25">
        <v>43193</v>
      </c>
      <c r="B815" s="24" t="s">
        <v>236</v>
      </c>
      <c r="C815" s="24" t="s">
        <v>251</v>
      </c>
      <c r="D815" s="24">
        <v>1.0296000000000001</v>
      </c>
    </row>
    <row r="816" spans="1:4" hidden="1">
      <c r="A816" s="25">
        <v>43193</v>
      </c>
      <c r="B816" s="24" t="s">
        <v>236</v>
      </c>
      <c r="C816" s="24" t="s">
        <v>237</v>
      </c>
      <c r="D816" s="24">
        <v>1.0676000000000001</v>
      </c>
    </row>
    <row r="817" spans="1:4" hidden="1">
      <c r="A817" s="25">
        <v>43193</v>
      </c>
      <c r="B817" s="24" t="s">
        <v>236</v>
      </c>
      <c r="C817" s="24" t="s">
        <v>238</v>
      </c>
      <c r="D817" s="24">
        <v>0.1273</v>
      </c>
    </row>
    <row r="818" spans="1:4" hidden="1">
      <c r="A818" s="25">
        <v>43193</v>
      </c>
      <c r="B818" s="24" t="s">
        <v>245</v>
      </c>
      <c r="C818" s="24" t="s">
        <v>240</v>
      </c>
      <c r="D818" s="24">
        <v>0.94299999999999995</v>
      </c>
    </row>
    <row r="819" spans="1:4" hidden="1">
      <c r="A819" s="25">
        <v>43193</v>
      </c>
      <c r="B819" s="24" t="s">
        <v>245</v>
      </c>
      <c r="C819" s="24" t="s">
        <v>242</v>
      </c>
      <c r="D819" s="24">
        <v>4.5556000000000001</v>
      </c>
    </row>
    <row r="820" spans="1:4" hidden="1">
      <c r="A820" s="25">
        <v>43193</v>
      </c>
      <c r="B820" s="24" t="s">
        <v>245</v>
      </c>
      <c r="C820" s="24" t="s">
        <v>233</v>
      </c>
      <c r="D820" s="24">
        <v>0.58950000000000002</v>
      </c>
    </row>
    <row r="821" spans="1:4" hidden="1">
      <c r="A821" s="25">
        <v>43193</v>
      </c>
      <c r="B821" s="24" t="s">
        <v>245</v>
      </c>
      <c r="C821" s="24" t="s">
        <v>234</v>
      </c>
      <c r="D821" s="24">
        <v>0.51539999999999997</v>
      </c>
    </row>
    <row r="822" spans="1:4" hidden="1">
      <c r="A822" s="25">
        <v>43193</v>
      </c>
      <c r="B822" s="24" t="s">
        <v>245</v>
      </c>
      <c r="C822" s="24" t="s">
        <v>243</v>
      </c>
      <c r="D822" s="24">
        <v>5.6867999999999999</v>
      </c>
    </row>
    <row r="823" spans="1:4" hidden="1">
      <c r="A823" s="25">
        <v>43193</v>
      </c>
      <c r="B823" s="24" t="s">
        <v>245</v>
      </c>
      <c r="C823" s="24" t="s">
        <v>79</v>
      </c>
      <c r="D823" s="24">
        <v>76.986199999999997</v>
      </c>
    </row>
    <row r="824" spans="1:4" hidden="1">
      <c r="A824" s="25">
        <v>43193</v>
      </c>
      <c r="B824" s="24" t="s">
        <v>245</v>
      </c>
      <c r="C824" s="24" t="s">
        <v>238</v>
      </c>
      <c r="D824" s="24">
        <v>0.72460000000000002</v>
      </c>
    </row>
    <row r="825" spans="1:4" hidden="1">
      <c r="A825" s="25">
        <v>43193</v>
      </c>
      <c r="B825" s="24" t="s">
        <v>264</v>
      </c>
      <c r="C825" s="24" t="s">
        <v>238</v>
      </c>
      <c r="D825" s="24">
        <v>1.9199999999999998E-2</v>
      </c>
    </row>
    <row r="826" spans="1:4" hidden="1">
      <c r="A826" s="25">
        <v>43193</v>
      </c>
      <c r="B826" s="24" t="s">
        <v>260</v>
      </c>
      <c r="C826" s="24" t="s">
        <v>233</v>
      </c>
      <c r="D826" s="24">
        <v>0.2379</v>
      </c>
    </row>
    <row r="827" spans="1:4" hidden="1">
      <c r="A827" s="25">
        <v>43193</v>
      </c>
      <c r="B827" s="24" t="s">
        <v>260</v>
      </c>
      <c r="C827" s="24" t="s">
        <v>238</v>
      </c>
      <c r="D827" s="24">
        <v>0.29239999999999999</v>
      </c>
    </row>
    <row r="828" spans="1:4" hidden="1">
      <c r="A828" s="25">
        <v>43193</v>
      </c>
      <c r="B828" s="24" t="s">
        <v>261</v>
      </c>
      <c r="C828" s="24" t="s">
        <v>233</v>
      </c>
      <c r="D828" s="24">
        <v>1.41E-2</v>
      </c>
    </row>
    <row r="829" spans="1:4" hidden="1">
      <c r="A829" s="25">
        <v>43193</v>
      </c>
      <c r="B829" s="24" t="s">
        <v>261</v>
      </c>
      <c r="C829" s="24" t="s">
        <v>238</v>
      </c>
      <c r="D829" s="24">
        <v>1.7399999999999999E-2</v>
      </c>
    </row>
    <row r="830" spans="1:4" hidden="1">
      <c r="A830" s="25">
        <v>43193</v>
      </c>
      <c r="B830" s="24" t="s">
        <v>237</v>
      </c>
      <c r="C830" s="24" t="s">
        <v>230</v>
      </c>
      <c r="D830" s="24">
        <v>0.43790000000000001</v>
      </c>
    </row>
    <row r="831" spans="1:4" hidden="1">
      <c r="A831" s="25">
        <v>43193</v>
      </c>
      <c r="B831" s="24" t="s">
        <v>237</v>
      </c>
      <c r="C831" s="24" t="s">
        <v>240</v>
      </c>
      <c r="D831" s="24">
        <v>0.1552</v>
      </c>
    </row>
    <row r="832" spans="1:4" hidden="1">
      <c r="A832" s="25">
        <v>43193</v>
      </c>
      <c r="B832" s="24" t="s">
        <v>237</v>
      </c>
      <c r="C832" s="24" t="s">
        <v>231</v>
      </c>
      <c r="D832" s="24">
        <v>0.114</v>
      </c>
    </row>
    <row r="833" spans="1:4" hidden="1">
      <c r="A833" s="25">
        <v>43193</v>
      </c>
      <c r="B833" s="24" t="s">
        <v>237</v>
      </c>
      <c r="C833" s="24" t="s">
        <v>232</v>
      </c>
      <c r="D833" s="24">
        <v>0.72270000000000001</v>
      </c>
    </row>
    <row r="834" spans="1:4" hidden="1">
      <c r="A834" s="25">
        <v>43193</v>
      </c>
      <c r="B834" s="24" t="s">
        <v>237</v>
      </c>
      <c r="C834" s="24" t="s">
        <v>233</v>
      </c>
      <c r="D834" s="24">
        <v>9.7000000000000003E-2</v>
      </c>
    </row>
    <row r="835" spans="1:4" hidden="1">
      <c r="A835" s="25">
        <v>43193</v>
      </c>
      <c r="B835" s="24" t="s">
        <v>237</v>
      </c>
      <c r="C835" s="24" t="s">
        <v>234</v>
      </c>
      <c r="D835" s="24">
        <v>8.48E-2</v>
      </c>
    </row>
    <row r="836" spans="1:4" hidden="1">
      <c r="A836" s="25">
        <v>43193</v>
      </c>
      <c r="B836" s="24" t="s">
        <v>237</v>
      </c>
      <c r="C836" s="24" t="s">
        <v>235</v>
      </c>
      <c r="D836" s="24">
        <v>8.4599999999999995E-2</v>
      </c>
    </row>
    <row r="837" spans="1:4" hidden="1">
      <c r="A837" s="25">
        <v>43193</v>
      </c>
      <c r="B837" s="24" t="s">
        <v>237</v>
      </c>
      <c r="C837" s="24" t="s">
        <v>236</v>
      </c>
      <c r="D837" s="24">
        <v>0.93669999999999998</v>
      </c>
    </row>
    <row r="838" spans="1:4" hidden="1">
      <c r="A838" s="25">
        <v>43193</v>
      </c>
      <c r="B838" s="24" t="s">
        <v>237</v>
      </c>
      <c r="C838" s="24" t="s">
        <v>262</v>
      </c>
      <c r="D838" s="24">
        <v>0.47489999999999999</v>
      </c>
    </row>
    <row r="839" spans="1:4" hidden="1">
      <c r="A839" s="25">
        <v>43193</v>
      </c>
      <c r="B839" s="24" t="s">
        <v>237</v>
      </c>
      <c r="C839" s="24" t="s">
        <v>238</v>
      </c>
      <c r="D839" s="24">
        <v>0.1192</v>
      </c>
    </row>
    <row r="840" spans="1:4" hidden="1">
      <c r="A840" s="25">
        <v>43193</v>
      </c>
      <c r="B840" s="24" t="s">
        <v>253</v>
      </c>
      <c r="C840" s="24" t="s">
        <v>242</v>
      </c>
      <c r="D840" s="24">
        <v>4.7965999999999998</v>
      </c>
    </row>
    <row r="841" spans="1:4" hidden="1">
      <c r="A841" s="25">
        <v>43193</v>
      </c>
      <c r="B841" s="24" t="s">
        <v>253</v>
      </c>
      <c r="C841" s="24" t="s">
        <v>233</v>
      </c>
      <c r="D841" s="24">
        <v>0.62070000000000003</v>
      </c>
    </row>
    <row r="842" spans="1:4" hidden="1">
      <c r="A842" s="25">
        <v>43193</v>
      </c>
      <c r="B842" s="24" t="s">
        <v>253</v>
      </c>
      <c r="C842" s="24" t="s">
        <v>234</v>
      </c>
      <c r="D842" s="24">
        <v>0.54259999999999997</v>
      </c>
    </row>
    <row r="843" spans="1:4" hidden="1">
      <c r="A843" s="25">
        <v>43193</v>
      </c>
      <c r="B843" s="24" t="s">
        <v>253</v>
      </c>
      <c r="C843" s="24" t="s">
        <v>243</v>
      </c>
      <c r="D843" s="24">
        <v>5.9875999999999996</v>
      </c>
    </row>
    <row r="844" spans="1:4" hidden="1">
      <c r="A844" s="25">
        <v>43193</v>
      </c>
      <c r="B844" s="24" t="s">
        <v>253</v>
      </c>
      <c r="C844" s="24" t="s">
        <v>238</v>
      </c>
      <c r="D844" s="24">
        <v>0.76290000000000002</v>
      </c>
    </row>
    <row r="845" spans="1:4" hidden="1">
      <c r="A845" s="25">
        <v>43193</v>
      </c>
      <c r="B845" s="24" t="s">
        <v>265</v>
      </c>
      <c r="C845" s="24" t="s">
        <v>238</v>
      </c>
      <c r="D845" s="24">
        <v>3.2000000000000001E-2</v>
      </c>
    </row>
    <row r="846" spans="1:4" hidden="1">
      <c r="A846" s="25">
        <v>43193</v>
      </c>
      <c r="B846" s="24" t="s">
        <v>262</v>
      </c>
      <c r="C846" s="24" t="s">
        <v>233</v>
      </c>
      <c r="D846" s="24">
        <v>0.20430000000000001</v>
      </c>
    </row>
    <row r="847" spans="1:4" hidden="1">
      <c r="A847" s="25">
        <v>43193</v>
      </c>
      <c r="B847" s="24" t="s">
        <v>262</v>
      </c>
      <c r="C847" s="24" t="s">
        <v>237</v>
      </c>
      <c r="D847" s="24">
        <v>2.1055999999999999</v>
      </c>
    </row>
    <row r="848" spans="1:4" hidden="1">
      <c r="A848" s="25">
        <v>43193</v>
      </c>
      <c r="B848" s="24" t="s">
        <v>262</v>
      </c>
      <c r="C848" s="24" t="s">
        <v>238</v>
      </c>
      <c r="D848" s="24">
        <v>0.25109999999999999</v>
      </c>
    </row>
    <row r="849" spans="1:4" hidden="1">
      <c r="A849" s="25">
        <v>43193</v>
      </c>
      <c r="B849" s="24" t="s">
        <v>246</v>
      </c>
      <c r="C849" s="24" t="s">
        <v>240</v>
      </c>
      <c r="D849" s="24">
        <v>4.4600000000000001E-2</v>
      </c>
    </row>
    <row r="850" spans="1:4" hidden="1">
      <c r="A850" s="25">
        <v>43193</v>
      </c>
      <c r="B850" s="24" t="s">
        <v>246</v>
      </c>
      <c r="C850" s="24" t="s">
        <v>248</v>
      </c>
      <c r="D850" s="24">
        <v>0.2152</v>
      </c>
    </row>
    <row r="851" spans="1:4" hidden="1">
      <c r="A851" s="25">
        <v>43193</v>
      </c>
      <c r="B851" s="24" t="s">
        <v>246</v>
      </c>
      <c r="C851" s="24" t="s">
        <v>242</v>
      </c>
      <c r="D851" s="24">
        <v>0.21560000000000001</v>
      </c>
    </row>
    <row r="852" spans="1:4" hidden="1">
      <c r="A852" s="25">
        <v>43193</v>
      </c>
      <c r="B852" s="24" t="s">
        <v>246</v>
      </c>
      <c r="C852" s="24" t="s">
        <v>233</v>
      </c>
      <c r="D852" s="24">
        <v>2.7900000000000001E-2</v>
      </c>
    </row>
    <row r="853" spans="1:4" hidden="1">
      <c r="A853" s="25">
        <v>43193</v>
      </c>
      <c r="B853" s="24" t="s">
        <v>246</v>
      </c>
      <c r="C853" s="24" t="s">
        <v>234</v>
      </c>
      <c r="D853" s="24">
        <v>2.4400000000000002E-2</v>
      </c>
    </row>
    <row r="854" spans="1:4" hidden="1">
      <c r="A854" s="25">
        <v>43193</v>
      </c>
      <c r="B854" s="24" t="s">
        <v>246</v>
      </c>
      <c r="C854" s="24" t="s">
        <v>243</v>
      </c>
      <c r="D854" s="24">
        <v>0.26919999999999999</v>
      </c>
    </row>
    <row r="855" spans="1:4" hidden="1">
      <c r="A855" s="25">
        <v>43193</v>
      </c>
      <c r="B855" s="24" t="s">
        <v>246</v>
      </c>
      <c r="C855" s="24" t="s">
        <v>79</v>
      </c>
      <c r="D855" s="24">
        <v>3.6440000000000001</v>
      </c>
    </row>
    <row r="856" spans="1:4" hidden="1">
      <c r="A856" s="25">
        <v>43193</v>
      </c>
      <c r="B856" s="24" t="s">
        <v>246</v>
      </c>
      <c r="C856" s="24" t="s">
        <v>244</v>
      </c>
      <c r="D856" s="24">
        <v>36.211799999999997</v>
      </c>
    </row>
    <row r="857" spans="1:4" hidden="1">
      <c r="A857" s="25">
        <v>43193</v>
      </c>
      <c r="B857" s="24" t="s">
        <v>246</v>
      </c>
      <c r="C857" s="24" t="s">
        <v>238</v>
      </c>
      <c r="D857" s="24">
        <v>3.4299999999999997E-2</v>
      </c>
    </row>
    <row r="858" spans="1:4" hidden="1">
      <c r="A858" s="25">
        <v>43193</v>
      </c>
      <c r="B858" s="24" t="s">
        <v>266</v>
      </c>
      <c r="C858" s="24" t="s">
        <v>238</v>
      </c>
      <c r="D858" s="24">
        <v>3.78E-2</v>
      </c>
    </row>
    <row r="859" spans="1:4" hidden="1">
      <c r="A859" s="25">
        <v>43193</v>
      </c>
      <c r="B859" s="24" t="s">
        <v>238</v>
      </c>
      <c r="C859" s="24" t="s">
        <v>230</v>
      </c>
      <c r="D859" s="24">
        <v>3.673</v>
      </c>
    </row>
    <row r="860" spans="1:4" hidden="1">
      <c r="A860" s="25">
        <v>43193</v>
      </c>
      <c r="B860" s="24" t="s">
        <v>238</v>
      </c>
      <c r="C860" s="24" t="s">
        <v>240</v>
      </c>
      <c r="D860" s="24">
        <v>1.3013999999999999</v>
      </c>
    </row>
    <row r="861" spans="1:4" hidden="1">
      <c r="A861" s="25">
        <v>43193</v>
      </c>
      <c r="B861" s="24" t="s">
        <v>238</v>
      </c>
      <c r="C861" s="24" t="s">
        <v>247</v>
      </c>
      <c r="D861" s="24">
        <v>1.7847999999999999</v>
      </c>
    </row>
    <row r="862" spans="1:4" hidden="1">
      <c r="A862" s="25">
        <v>43193</v>
      </c>
      <c r="B862" s="24" t="s">
        <v>238</v>
      </c>
      <c r="C862" s="24" t="s">
        <v>241</v>
      </c>
      <c r="D862" s="24">
        <v>1.2847999999999999</v>
      </c>
    </row>
    <row r="863" spans="1:4" hidden="1">
      <c r="A863" s="25">
        <v>43193</v>
      </c>
      <c r="B863" s="24" t="s">
        <v>238</v>
      </c>
      <c r="C863" s="24" t="s">
        <v>250</v>
      </c>
      <c r="D863" s="24">
        <v>1592.9755</v>
      </c>
    </row>
    <row r="864" spans="1:4" hidden="1">
      <c r="A864" s="25">
        <v>43193</v>
      </c>
      <c r="B864" s="24" t="s">
        <v>238</v>
      </c>
      <c r="C864" s="24" t="s">
        <v>231</v>
      </c>
      <c r="D864" s="24">
        <v>0.95689999999999997</v>
      </c>
    </row>
    <row r="865" spans="1:4" hidden="1">
      <c r="A865" s="25">
        <v>43193</v>
      </c>
      <c r="B865" s="24" t="s">
        <v>238</v>
      </c>
      <c r="C865" s="24" t="s">
        <v>248</v>
      </c>
      <c r="D865" s="24">
        <v>6.2758000000000003</v>
      </c>
    </row>
    <row r="866" spans="1:4" hidden="1">
      <c r="A866" s="25">
        <v>43193</v>
      </c>
      <c r="B866" s="24" t="s">
        <v>238</v>
      </c>
      <c r="C866" s="24" t="s">
        <v>242</v>
      </c>
      <c r="D866" s="24">
        <v>6.2874999999999996</v>
      </c>
    </row>
    <row r="867" spans="1:4" hidden="1">
      <c r="A867" s="25">
        <v>43193</v>
      </c>
      <c r="B867" s="24" t="s">
        <v>238</v>
      </c>
      <c r="C867" s="24" t="s">
        <v>254</v>
      </c>
      <c r="D867" s="24">
        <v>20.618600000000001</v>
      </c>
    </row>
    <row r="868" spans="1:4" hidden="1">
      <c r="A868" s="25">
        <v>43193</v>
      </c>
      <c r="B868" s="24" t="s">
        <v>238</v>
      </c>
      <c r="C868" s="24" t="s">
        <v>232</v>
      </c>
      <c r="D868" s="24">
        <v>6.0614999999999997</v>
      </c>
    </row>
    <row r="869" spans="1:4" hidden="1">
      <c r="A869" s="25">
        <v>43193</v>
      </c>
      <c r="B869" s="24" t="s">
        <v>238</v>
      </c>
      <c r="C869" s="24" t="s">
        <v>233</v>
      </c>
      <c r="D869" s="24">
        <v>0.81359999999999999</v>
      </c>
    </row>
    <row r="870" spans="1:4" hidden="1">
      <c r="A870" s="25">
        <v>43193</v>
      </c>
      <c r="B870" s="24" t="s">
        <v>238</v>
      </c>
      <c r="C870" s="24" t="s">
        <v>263</v>
      </c>
      <c r="D870" s="24">
        <v>2.0406</v>
      </c>
    </row>
    <row r="871" spans="1:4" hidden="1">
      <c r="A871" s="25">
        <v>43193</v>
      </c>
      <c r="B871" s="24" t="s">
        <v>238</v>
      </c>
      <c r="C871" s="24" t="s">
        <v>234</v>
      </c>
      <c r="D871" s="24">
        <v>0.71120000000000005</v>
      </c>
    </row>
    <row r="872" spans="1:4" hidden="1">
      <c r="A872" s="25">
        <v>43193</v>
      </c>
      <c r="B872" s="24" t="s">
        <v>238</v>
      </c>
      <c r="C872" s="24" t="s">
        <v>243</v>
      </c>
      <c r="D872" s="24">
        <v>7.8487</v>
      </c>
    </row>
    <row r="873" spans="1:4" hidden="1">
      <c r="A873" s="25">
        <v>43193</v>
      </c>
      <c r="B873" s="24" t="s">
        <v>238</v>
      </c>
      <c r="C873" s="24" t="s">
        <v>256</v>
      </c>
      <c r="D873" s="24">
        <v>6.0468000000000002</v>
      </c>
    </row>
    <row r="874" spans="1:4" hidden="1">
      <c r="A874" s="25">
        <v>43193</v>
      </c>
      <c r="B874" s="24" t="s">
        <v>238</v>
      </c>
      <c r="C874" s="24" t="s">
        <v>258</v>
      </c>
      <c r="D874" s="24">
        <v>3.5266999999999999</v>
      </c>
    </row>
    <row r="875" spans="1:4" hidden="1">
      <c r="A875" s="25">
        <v>43193</v>
      </c>
      <c r="B875" s="24" t="s">
        <v>238</v>
      </c>
      <c r="C875" s="24" t="s">
        <v>259</v>
      </c>
      <c r="D875" s="24">
        <v>98.875900000000001</v>
      </c>
    </row>
    <row r="876" spans="1:4" hidden="1">
      <c r="A876" s="25">
        <v>43193</v>
      </c>
      <c r="B876" s="24" t="s">
        <v>238</v>
      </c>
      <c r="C876" s="24" t="s">
        <v>235</v>
      </c>
      <c r="D876" s="24">
        <v>0.70940000000000003</v>
      </c>
    </row>
    <row r="877" spans="1:4">
      <c r="A877" s="25">
        <v>43193</v>
      </c>
      <c r="B877" s="24" t="s">
        <v>238</v>
      </c>
      <c r="C877" s="24" t="s">
        <v>79</v>
      </c>
      <c r="D877" s="24">
        <v>106.2538</v>
      </c>
    </row>
    <row r="878" spans="1:4" hidden="1">
      <c r="A878" s="25">
        <v>43193</v>
      </c>
      <c r="B878" s="24" t="s">
        <v>238</v>
      </c>
      <c r="C878" s="24" t="s">
        <v>244</v>
      </c>
      <c r="D878" s="24">
        <v>1055.8728000000001</v>
      </c>
    </row>
    <row r="879" spans="1:4" hidden="1">
      <c r="A879" s="25">
        <v>43193</v>
      </c>
      <c r="B879" s="24" t="s">
        <v>238</v>
      </c>
      <c r="C879" s="24" t="s">
        <v>251</v>
      </c>
      <c r="D879" s="24">
        <v>8.0882000000000005</v>
      </c>
    </row>
    <row r="880" spans="1:4" hidden="1">
      <c r="A880" s="25">
        <v>43193</v>
      </c>
      <c r="B880" s="24" t="s">
        <v>238</v>
      </c>
      <c r="C880" s="24" t="s">
        <v>249</v>
      </c>
      <c r="D880" s="24">
        <v>18.2166</v>
      </c>
    </row>
    <row r="881" spans="1:4" hidden="1">
      <c r="A881" s="25">
        <v>43193</v>
      </c>
      <c r="B881" s="24" t="s">
        <v>238</v>
      </c>
      <c r="C881" s="24" t="s">
        <v>252</v>
      </c>
      <c r="D881" s="24">
        <v>3.8692000000000002</v>
      </c>
    </row>
    <row r="882" spans="1:4" hidden="1">
      <c r="A882" s="25">
        <v>43193</v>
      </c>
      <c r="B882" s="24" t="s">
        <v>238</v>
      </c>
      <c r="C882" s="24" t="s">
        <v>236</v>
      </c>
      <c r="D882" s="24">
        <v>7.8562000000000003</v>
      </c>
    </row>
    <row r="883" spans="1:4" hidden="1">
      <c r="A883" s="25">
        <v>43193</v>
      </c>
      <c r="B883" s="24" t="s">
        <v>238</v>
      </c>
      <c r="C883" s="24" t="s">
        <v>245</v>
      </c>
      <c r="D883" s="24">
        <v>1.3802000000000001</v>
      </c>
    </row>
    <row r="884" spans="1:4" hidden="1">
      <c r="A884" s="25">
        <v>43193</v>
      </c>
      <c r="B884" s="24" t="s">
        <v>238</v>
      </c>
      <c r="C884" s="24" t="s">
        <v>264</v>
      </c>
      <c r="D884" s="24">
        <v>52.036099999999998</v>
      </c>
    </row>
    <row r="885" spans="1:4" hidden="1">
      <c r="A885" s="25">
        <v>43193</v>
      </c>
      <c r="B885" s="24" t="s">
        <v>238</v>
      </c>
      <c r="C885" s="24" t="s">
        <v>260</v>
      </c>
      <c r="D885" s="24">
        <v>3.4203999999999999</v>
      </c>
    </row>
    <row r="886" spans="1:4" hidden="1">
      <c r="A886" s="25">
        <v>43193</v>
      </c>
      <c r="B886" s="24" t="s">
        <v>238</v>
      </c>
      <c r="C886" s="24" t="s">
        <v>261</v>
      </c>
      <c r="D886" s="24">
        <v>57.557699999999997</v>
      </c>
    </row>
    <row r="887" spans="1:4" hidden="1">
      <c r="A887" s="25">
        <v>43193</v>
      </c>
      <c r="B887" s="24" t="s">
        <v>238</v>
      </c>
      <c r="C887" s="24" t="s">
        <v>237</v>
      </c>
      <c r="D887" s="24">
        <v>8.3872999999999998</v>
      </c>
    </row>
    <row r="888" spans="1:4" hidden="1">
      <c r="A888" s="25">
        <v>43193</v>
      </c>
      <c r="B888" s="24" t="s">
        <v>238</v>
      </c>
      <c r="C888" s="24" t="s">
        <v>253</v>
      </c>
      <c r="D888" s="24">
        <v>1.3108</v>
      </c>
    </row>
    <row r="889" spans="1:4" hidden="1">
      <c r="A889" s="25">
        <v>43193</v>
      </c>
      <c r="B889" s="24" t="s">
        <v>238</v>
      </c>
      <c r="C889" s="24" t="s">
        <v>265</v>
      </c>
      <c r="D889" s="24">
        <v>31.1995</v>
      </c>
    </row>
    <row r="890" spans="1:4" hidden="1">
      <c r="A890" s="25">
        <v>43193</v>
      </c>
      <c r="B890" s="24" t="s">
        <v>238</v>
      </c>
      <c r="C890" s="24" t="s">
        <v>262</v>
      </c>
      <c r="D890" s="24">
        <v>3.9832000000000001</v>
      </c>
    </row>
    <row r="891" spans="1:4" hidden="1">
      <c r="A891" s="25">
        <v>43193</v>
      </c>
      <c r="B891" s="24" t="s">
        <v>238</v>
      </c>
      <c r="C891" s="24" t="s">
        <v>246</v>
      </c>
      <c r="D891" s="24">
        <v>29.1584</v>
      </c>
    </row>
    <row r="892" spans="1:4" hidden="1">
      <c r="A892" s="25">
        <v>43193</v>
      </c>
      <c r="B892" s="24" t="s">
        <v>238</v>
      </c>
      <c r="C892" s="24" t="s">
        <v>266</v>
      </c>
      <c r="D892" s="24">
        <v>26.416599999999999</v>
      </c>
    </row>
    <row r="893" spans="1:4" hidden="1">
      <c r="A893" s="25">
        <v>43193</v>
      </c>
      <c r="B893" s="24" t="s">
        <v>238</v>
      </c>
      <c r="C893" s="24" t="s">
        <v>267</v>
      </c>
      <c r="D893" s="24">
        <v>533.72680000000003</v>
      </c>
    </row>
    <row r="894" spans="1:4" hidden="1">
      <c r="A894" s="25">
        <v>43193</v>
      </c>
      <c r="B894" s="24" t="s">
        <v>238</v>
      </c>
      <c r="C894" s="24" t="s">
        <v>268</v>
      </c>
      <c r="D894" s="24">
        <v>2.7</v>
      </c>
    </row>
    <row r="895" spans="1:4" hidden="1">
      <c r="A895" s="25">
        <v>43193</v>
      </c>
      <c r="B895" s="24" t="s">
        <v>238</v>
      </c>
      <c r="C895" s="24" t="s">
        <v>239</v>
      </c>
      <c r="D895" s="24">
        <v>11.828200000000001</v>
      </c>
    </row>
    <row r="896" spans="1:4" hidden="1">
      <c r="A896" s="25">
        <v>43193</v>
      </c>
      <c r="B896" s="24" t="s">
        <v>267</v>
      </c>
      <c r="C896" s="24" t="s">
        <v>238</v>
      </c>
      <c r="D896" s="24">
        <v>1.9E-3</v>
      </c>
    </row>
    <row r="897" spans="1:4" hidden="1">
      <c r="A897" s="25">
        <v>43193</v>
      </c>
      <c r="B897" s="24" t="s">
        <v>268</v>
      </c>
      <c r="C897" s="24" t="s">
        <v>238</v>
      </c>
      <c r="D897" s="24">
        <v>0.37040000000000001</v>
      </c>
    </row>
    <row r="898" spans="1:4" hidden="1">
      <c r="A898" s="25">
        <v>43193</v>
      </c>
      <c r="B898" s="24" t="s">
        <v>239</v>
      </c>
      <c r="C898" s="24" t="s">
        <v>230</v>
      </c>
      <c r="D898" s="24">
        <v>0.3105</v>
      </c>
    </row>
    <row r="899" spans="1:4" hidden="1">
      <c r="A899" s="25">
        <v>43193</v>
      </c>
      <c r="B899" s="24" t="s">
        <v>239</v>
      </c>
      <c r="C899" s="24" t="s">
        <v>233</v>
      </c>
      <c r="D899" s="24">
        <v>6.88E-2</v>
      </c>
    </row>
    <row r="900" spans="1:4" hidden="1">
      <c r="A900" s="25">
        <v>43193</v>
      </c>
      <c r="B900" s="24" t="s">
        <v>239</v>
      </c>
      <c r="C900" s="24" t="s">
        <v>234</v>
      </c>
      <c r="D900" s="24">
        <v>6.0199999999999997E-2</v>
      </c>
    </row>
    <row r="901" spans="1:4" hidden="1">
      <c r="A901" s="25">
        <v>43193</v>
      </c>
      <c r="B901" s="24" t="s">
        <v>239</v>
      </c>
      <c r="C901" s="24" t="s">
        <v>238</v>
      </c>
      <c r="D901" s="24">
        <v>8.4599999999999995E-2</v>
      </c>
    </row>
    <row r="902" spans="1:4" hidden="1">
      <c r="A902" s="25">
        <v>43194</v>
      </c>
      <c r="B902" s="24" t="s">
        <v>230</v>
      </c>
      <c r="C902" s="24" t="s">
        <v>231</v>
      </c>
      <c r="D902" s="24">
        <v>0.2611</v>
      </c>
    </row>
    <row r="903" spans="1:4" hidden="1">
      <c r="A903" s="25">
        <v>43194</v>
      </c>
      <c r="B903" s="24" t="s">
        <v>230</v>
      </c>
      <c r="C903" s="24" t="s">
        <v>232</v>
      </c>
      <c r="D903" s="24">
        <v>1.6512</v>
      </c>
    </row>
    <row r="904" spans="1:4" hidden="1">
      <c r="A904" s="25">
        <v>43194</v>
      </c>
      <c r="B904" s="24" t="s">
        <v>230</v>
      </c>
      <c r="C904" s="24" t="s">
        <v>233</v>
      </c>
      <c r="D904" s="24">
        <v>0.22159999999999999</v>
      </c>
    </row>
    <row r="905" spans="1:4" hidden="1">
      <c r="A905" s="25">
        <v>43194</v>
      </c>
      <c r="B905" s="24" t="s">
        <v>230</v>
      </c>
      <c r="C905" s="24" t="s">
        <v>234</v>
      </c>
      <c r="D905" s="24">
        <v>0.19339999999999999</v>
      </c>
    </row>
    <row r="906" spans="1:4" hidden="1">
      <c r="A906" s="25">
        <v>43194</v>
      </c>
      <c r="B906" s="24" t="s">
        <v>230</v>
      </c>
      <c r="C906" s="24" t="s">
        <v>235</v>
      </c>
      <c r="D906" s="24">
        <v>0.19320000000000001</v>
      </c>
    </row>
    <row r="907" spans="1:4" hidden="1">
      <c r="A907" s="25">
        <v>43194</v>
      </c>
      <c r="B907" s="24" t="s">
        <v>230</v>
      </c>
      <c r="C907" s="24" t="s">
        <v>236</v>
      </c>
      <c r="D907" s="24">
        <v>2.1326000000000001</v>
      </c>
    </row>
    <row r="908" spans="1:4" hidden="1">
      <c r="A908" s="25">
        <v>43194</v>
      </c>
      <c r="B908" s="24" t="s">
        <v>230</v>
      </c>
      <c r="C908" s="24" t="s">
        <v>237</v>
      </c>
      <c r="D908" s="24">
        <v>2.2856000000000001</v>
      </c>
    </row>
    <row r="909" spans="1:4" hidden="1">
      <c r="A909" s="25">
        <v>43194</v>
      </c>
      <c r="B909" s="24" t="s">
        <v>230</v>
      </c>
      <c r="C909" s="24" t="s">
        <v>238</v>
      </c>
      <c r="D909" s="24">
        <v>0.2722</v>
      </c>
    </row>
    <row r="910" spans="1:4" hidden="1">
      <c r="A910" s="25">
        <v>43194</v>
      </c>
      <c r="B910" s="24" t="s">
        <v>230</v>
      </c>
      <c r="C910" s="24" t="s">
        <v>239</v>
      </c>
      <c r="D910" s="24">
        <v>3.2311000000000001</v>
      </c>
    </row>
    <row r="911" spans="1:4" hidden="1">
      <c r="A911" s="25">
        <v>43194</v>
      </c>
      <c r="B911" s="24" t="s">
        <v>240</v>
      </c>
      <c r="C911" s="24" t="s">
        <v>241</v>
      </c>
      <c r="D911" s="24">
        <v>0.98519999999999996</v>
      </c>
    </row>
    <row r="912" spans="1:4" hidden="1">
      <c r="A912" s="25">
        <v>43194</v>
      </c>
      <c r="B912" s="24" t="s">
        <v>240</v>
      </c>
      <c r="C912" s="24" t="s">
        <v>231</v>
      </c>
      <c r="D912" s="24">
        <v>0.73819999999999997</v>
      </c>
    </row>
    <row r="913" spans="1:4" hidden="1">
      <c r="A913" s="25">
        <v>43194</v>
      </c>
      <c r="B913" s="24" t="s">
        <v>240</v>
      </c>
      <c r="C913" s="24" t="s">
        <v>242</v>
      </c>
      <c r="D913" s="24">
        <v>4.8499999999999996</v>
      </c>
    </row>
    <row r="914" spans="1:4" hidden="1">
      <c r="A914" s="25">
        <v>43194</v>
      </c>
      <c r="B914" s="24" t="s">
        <v>240</v>
      </c>
      <c r="C914" s="24" t="s">
        <v>232</v>
      </c>
      <c r="D914" s="24">
        <v>4.6687000000000003</v>
      </c>
    </row>
    <row r="915" spans="1:4" hidden="1">
      <c r="A915" s="25">
        <v>43194</v>
      </c>
      <c r="B915" s="24" t="s">
        <v>240</v>
      </c>
      <c r="C915" s="24" t="s">
        <v>233</v>
      </c>
      <c r="D915" s="24">
        <v>0.62660000000000005</v>
      </c>
    </row>
    <row r="916" spans="1:4" hidden="1">
      <c r="A916" s="25">
        <v>43194</v>
      </c>
      <c r="B916" s="24" t="s">
        <v>240</v>
      </c>
      <c r="C916" s="24" t="s">
        <v>234</v>
      </c>
      <c r="D916" s="24">
        <v>0.54700000000000004</v>
      </c>
    </row>
    <row r="917" spans="1:4" hidden="1">
      <c r="A917" s="25">
        <v>43194</v>
      </c>
      <c r="B917" s="24" t="s">
        <v>240</v>
      </c>
      <c r="C917" s="24" t="s">
        <v>243</v>
      </c>
      <c r="D917" s="24">
        <v>6.0422000000000002</v>
      </c>
    </row>
    <row r="918" spans="1:4" hidden="1">
      <c r="A918" s="25">
        <v>43194</v>
      </c>
      <c r="B918" s="24" t="s">
        <v>240</v>
      </c>
      <c r="C918" s="24" t="s">
        <v>79</v>
      </c>
      <c r="D918" s="24">
        <v>81.9773</v>
      </c>
    </row>
    <row r="919" spans="1:4" hidden="1">
      <c r="A919" s="25">
        <v>43194</v>
      </c>
      <c r="B919" s="24" t="s">
        <v>240</v>
      </c>
      <c r="C919" s="24" t="s">
        <v>244</v>
      </c>
      <c r="D919" s="24">
        <v>815.84289999999999</v>
      </c>
    </row>
    <row r="920" spans="1:4" hidden="1">
      <c r="A920" s="25">
        <v>43194</v>
      </c>
      <c r="B920" s="24" t="s">
        <v>240</v>
      </c>
      <c r="C920" s="24" t="s">
        <v>236</v>
      </c>
      <c r="D920" s="24">
        <v>6.03</v>
      </c>
    </row>
    <row r="921" spans="1:4" hidden="1">
      <c r="A921" s="25">
        <v>43194</v>
      </c>
      <c r="B921" s="24" t="s">
        <v>240</v>
      </c>
      <c r="C921" s="24" t="s">
        <v>245</v>
      </c>
      <c r="D921" s="24">
        <v>1.0556000000000001</v>
      </c>
    </row>
    <row r="922" spans="1:4" hidden="1">
      <c r="A922" s="25">
        <v>43194</v>
      </c>
      <c r="B922" s="24" t="s">
        <v>240</v>
      </c>
      <c r="C922" s="24" t="s">
        <v>237</v>
      </c>
      <c r="D922" s="24">
        <v>6.4625000000000004</v>
      </c>
    </row>
    <row r="923" spans="1:4" hidden="1">
      <c r="A923" s="25">
        <v>43194</v>
      </c>
      <c r="B923" s="24" t="s">
        <v>240</v>
      </c>
      <c r="C923" s="24" t="s">
        <v>246</v>
      </c>
      <c r="D923" s="24">
        <v>22.490500000000001</v>
      </c>
    </row>
    <row r="924" spans="1:4" hidden="1">
      <c r="A924" s="25">
        <v>43194</v>
      </c>
      <c r="B924" s="24" t="s">
        <v>240</v>
      </c>
      <c r="C924" s="24" t="s">
        <v>238</v>
      </c>
      <c r="D924" s="24">
        <v>0.76980000000000004</v>
      </c>
    </row>
    <row r="925" spans="1:4" hidden="1">
      <c r="A925" s="25">
        <v>43194</v>
      </c>
      <c r="B925" s="24" t="s">
        <v>247</v>
      </c>
      <c r="C925" s="24" t="s">
        <v>238</v>
      </c>
      <c r="D925" s="24">
        <v>0.55940000000000001</v>
      </c>
    </row>
    <row r="926" spans="1:4" hidden="1">
      <c r="A926" s="25">
        <v>43194</v>
      </c>
      <c r="B926" s="24" t="s">
        <v>241</v>
      </c>
      <c r="C926" s="24" t="s">
        <v>240</v>
      </c>
      <c r="D926" s="24">
        <v>1.0149999999999999</v>
      </c>
    </row>
    <row r="927" spans="1:4" hidden="1">
      <c r="A927" s="25">
        <v>43194</v>
      </c>
      <c r="B927" s="24" t="s">
        <v>241</v>
      </c>
      <c r="C927" s="24" t="s">
        <v>231</v>
      </c>
      <c r="D927" s="24">
        <v>0.74939999999999996</v>
      </c>
    </row>
    <row r="928" spans="1:4" hidden="1">
      <c r="A928" s="25">
        <v>43194</v>
      </c>
      <c r="B928" s="24" t="s">
        <v>241</v>
      </c>
      <c r="C928" s="24" t="s">
        <v>248</v>
      </c>
      <c r="D928" s="24">
        <v>4.9161000000000001</v>
      </c>
    </row>
    <row r="929" spans="1:4" hidden="1">
      <c r="A929" s="25">
        <v>43194</v>
      </c>
      <c r="B929" s="24" t="s">
        <v>241</v>
      </c>
      <c r="C929" s="24" t="s">
        <v>242</v>
      </c>
      <c r="D929" s="24">
        <v>4.9227999999999996</v>
      </c>
    </row>
    <row r="930" spans="1:4" hidden="1">
      <c r="A930" s="25">
        <v>43194</v>
      </c>
      <c r="B930" s="24" t="s">
        <v>241</v>
      </c>
      <c r="C930" s="24" t="s">
        <v>233</v>
      </c>
      <c r="D930" s="24">
        <v>0.6361</v>
      </c>
    </row>
    <row r="931" spans="1:4" hidden="1">
      <c r="A931" s="25">
        <v>43194</v>
      </c>
      <c r="B931" s="24" t="s">
        <v>241</v>
      </c>
      <c r="C931" s="24" t="s">
        <v>234</v>
      </c>
      <c r="D931" s="24">
        <v>0.55520000000000003</v>
      </c>
    </row>
    <row r="932" spans="1:4" hidden="1">
      <c r="A932" s="25">
        <v>43194</v>
      </c>
      <c r="B932" s="24" t="s">
        <v>241</v>
      </c>
      <c r="C932" s="24" t="s">
        <v>243</v>
      </c>
      <c r="D932" s="24">
        <v>6.1327999999999996</v>
      </c>
    </row>
    <row r="933" spans="1:4" hidden="1">
      <c r="A933" s="25">
        <v>43194</v>
      </c>
      <c r="B933" s="24" t="s">
        <v>241</v>
      </c>
      <c r="C933" s="24" t="s">
        <v>79</v>
      </c>
      <c r="D933" s="24">
        <v>83.207999999999998</v>
      </c>
    </row>
    <row r="934" spans="1:4" hidden="1">
      <c r="A934" s="25">
        <v>43194</v>
      </c>
      <c r="B934" s="24" t="s">
        <v>241</v>
      </c>
      <c r="C934" s="24" t="s">
        <v>249</v>
      </c>
      <c r="D934" s="24">
        <v>14.2363</v>
      </c>
    </row>
    <row r="935" spans="1:4" hidden="1">
      <c r="A935" s="25">
        <v>43194</v>
      </c>
      <c r="B935" s="24" t="s">
        <v>241</v>
      </c>
      <c r="C935" s="24" t="s">
        <v>236</v>
      </c>
      <c r="D935" s="24">
        <v>6.1204999999999998</v>
      </c>
    </row>
    <row r="936" spans="1:4" hidden="1">
      <c r="A936" s="25">
        <v>43194</v>
      </c>
      <c r="B936" s="24" t="s">
        <v>241</v>
      </c>
      <c r="C936" s="24" t="s">
        <v>238</v>
      </c>
      <c r="D936" s="24">
        <v>0.78139999999999998</v>
      </c>
    </row>
    <row r="937" spans="1:4" hidden="1">
      <c r="A937" s="25">
        <v>43194</v>
      </c>
      <c r="B937" s="24" t="s">
        <v>250</v>
      </c>
      <c r="C937" s="24" t="s">
        <v>238</v>
      </c>
      <c r="D937" s="24">
        <v>5.9999999999999995E-4</v>
      </c>
    </row>
    <row r="938" spans="1:4" hidden="1">
      <c r="A938" s="25">
        <v>43194</v>
      </c>
      <c r="B938" s="24" t="s">
        <v>231</v>
      </c>
      <c r="C938" s="24" t="s">
        <v>230</v>
      </c>
      <c r="D938" s="24">
        <v>3.83</v>
      </c>
    </row>
    <row r="939" spans="1:4" hidden="1">
      <c r="A939" s="25">
        <v>43194</v>
      </c>
      <c r="B939" s="24" t="s">
        <v>231</v>
      </c>
      <c r="C939" s="24" t="s">
        <v>240</v>
      </c>
      <c r="D939" s="24">
        <v>1.3546</v>
      </c>
    </row>
    <row r="940" spans="1:4" hidden="1">
      <c r="A940" s="25">
        <v>43194</v>
      </c>
      <c r="B940" s="24" t="s">
        <v>231</v>
      </c>
      <c r="C940" s="24" t="s">
        <v>241</v>
      </c>
      <c r="D940" s="24">
        <v>1.3346</v>
      </c>
    </row>
    <row r="941" spans="1:4" hidden="1">
      <c r="A941" s="25">
        <v>43194</v>
      </c>
      <c r="B941" s="24" t="s">
        <v>231</v>
      </c>
      <c r="C941" s="24" t="s">
        <v>232</v>
      </c>
      <c r="D941" s="24">
        <v>6.3239999999999998</v>
      </c>
    </row>
    <row r="942" spans="1:4" hidden="1">
      <c r="A942" s="25">
        <v>43194</v>
      </c>
      <c r="B942" s="24" t="s">
        <v>231</v>
      </c>
      <c r="C942" s="24" t="s">
        <v>233</v>
      </c>
      <c r="D942" s="24">
        <v>0.8488</v>
      </c>
    </row>
    <row r="943" spans="1:4" hidden="1">
      <c r="A943" s="25">
        <v>43194</v>
      </c>
      <c r="B943" s="24" t="s">
        <v>231</v>
      </c>
      <c r="C943" s="24" t="s">
        <v>234</v>
      </c>
      <c r="D943" s="24">
        <v>0.7409</v>
      </c>
    </row>
    <row r="944" spans="1:4" hidden="1">
      <c r="A944" s="25">
        <v>43194</v>
      </c>
      <c r="B944" s="24" t="s">
        <v>231</v>
      </c>
      <c r="C944" s="24" t="s">
        <v>243</v>
      </c>
      <c r="D944" s="24">
        <v>8.1844000000000001</v>
      </c>
    </row>
    <row r="945" spans="1:4" hidden="1">
      <c r="A945" s="25">
        <v>43194</v>
      </c>
      <c r="B945" s="24" t="s">
        <v>231</v>
      </c>
      <c r="C945" s="24" t="s">
        <v>235</v>
      </c>
      <c r="D945" s="24">
        <v>0.73980000000000001</v>
      </c>
    </row>
    <row r="946" spans="1:4" hidden="1">
      <c r="A946" s="25">
        <v>43194</v>
      </c>
      <c r="B946" s="24" t="s">
        <v>231</v>
      </c>
      <c r="C946" s="24" t="s">
        <v>79</v>
      </c>
      <c r="D946" s="24">
        <v>111.0436</v>
      </c>
    </row>
    <row r="947" spans="1:4" hidden="1">
      <c r="A947" s="25">
        <v>43194</v>
      </c>
      <c r="B947" s="24" t="s">
        <v>231</v>
      </c>
      <c r="C947" s="24" t="s">
        <v>236</v>
      </c>
      <c r="D947" s="24">
        <v>8.1679999999999993</v>
      </c>
    </row>
    <row r="948" spans="1:4" hidden="1">
      <c r="A948" s="25">
        <v>43194</v>
      </c>
      <c r="B948" s="24" t="s">
        <v>231</v>
      </c>
      <c r="C948" s="24" t="s">
        <v>237</v>
      </c>
      <c r="D948" s="24">
        <v>8.7539999999999996</v>
      </c>
    </row>
    <row r="949" spans="1:4" hidden="1">
      <c r="A949" s="25">
        <v>43194</v>
      </c>
      <c r="B949" s="24" t="s">
        <v>231</v>
      </c>
      <c r="C949" s="24" t="s">
        <v>238</v>
      </c>
      <c r="D949" s="24">
        <v>1.0427999999999999</v>
      </c>
    </row>
    <row r="950" spans="1:4" hidden="1">
      <c r="A950" s="25">
        <v>43194</v>
      </c>
      <c r="B950" s="24" t="s">
        <v>248</v>
      </c>
      <c r="C950" s="24" t="s">
        <v>241</v>
      </c>
      <c r="D950" s="24">
        <v>0.2034</v>
      </c>
    </row>
    <row r="951" spans="1:4" hidden="1">
      <c r="A951" s="25">
        <v>43194</v>
      </c>
      <c r="B951" s="24" t="s">
        <v>248</v>
      </c>
      <c r="C951" s="24" t="s">
        <v>233</v>
      </c>
      <c r="D951" s="24">
        <v>0.12939999999999999</v>
      </c>
    </row>
    <row r="952" spans="1:4" hidden="1">
      <c r="A952" s="25">
        <v>43194</v>
      </c>
      <c r="B952" s="24" t="s">
        <v>248</v>
      </c>
      <c r="C952" s="24" t="s">
        <v>246</v>
      </c>
      <c r="D952" s="24">
        <v>4.6436000000000002</v>
      </c>
    </row>
    <row r="953" spans="1:4" hidden="1">
      <c r="A953" s="25">
        <v>43194</v>
      </c>
      <c r="B953" s="24" t="s">
        <v>248</v>
      </c>
      <c r="C953" s="24" t="s">
        <v>238</v>
      </c>
      <c r="D953" s="24">
        <v>0.15890000000000001</v>
      </c>
    </row>
    <row r="954" spans="1:4" hidden="1">
      <c r="A954" s="25">
        <v>43194</v>
      </c>
      <c r="B954" s="24" t="s">
        <v>242</v>
      </c>
      <c r="C954" s="24" t="s">
        <v>240</v>
      </c>
      <c r="D954" s="24">
        <v>0.20619999999999999</v>
      </c>
    </row>
    <row r="955" spans="1:4" hidden="1">
      <c r="A955" s="25">
        <v>43194</v>
      </c>
      <c r="B955" s="24" t="s">
        <v>242</v>
      </c>
      <c r="C955" s="24" t="s">
        <v>241</v>
      </c>
      <c r="D955" s="24">
        <v>0.20319999999999999</v>
      </c>
    </row>
    <row r="956" spans="1:4" hidden="1">
      <c r="A956" s="25">
        <v>43194</v>
      </c>
      <c r="B956" s="24" t="s">
        <v>242</v>
      </c>
      <c r="C956" s="24" t="s">
        <v>232</v>
      </c>
      <c r="D956" s="24">
        <v>0.96260000000000001</v>
      </c>
    </row>
    <row r="957" spans="1:4" hidden="1">
      <c r="A957" s="25">
        <v>43194</v>
      </c>
      <c r="B957" s="24" t="s">
        <v>242</v>
      </c>
      <c r="C957" s="24" t="s">
        <v>233</v>
      </c>
      <c r="D957" s="24">
        <v>0.12920000000000001</v>
      </c>
    </row>
    <row r="958" spans="1:4" hidden="1">
      <c r="A958" s="25">
        <v>43194</v>
      </c>
      <c r="B958" s="24" t="s">
        <v>242</v>
      </c>
      <c r="C958" s="24" t="s">
        <v>234</v>
      </c>
      <c r="D958" s="24">
        <v>0.1128</v>
      </c>
    </row>
    <row r="959" spans="1:4" hidden="1">
      <c r="A959" s="25">
        <v>43194</v>
      </c>
      <c r="B959" s="24" t="s">
        <v>242</v>
      </c>
      <c r="C959" s="24" t="s">
        <v>243</v>
      </c>
      <c r="D959" s="24">
        <v>1.2458</v>
      </c>
    </row>
    <row r="960" spans="1:4" hidden="1">
      <c r="A960" s="25">
        <v>43194</v>
      </c>
      <c r="B960" s="24" t="s">
        <v>242</v>
      </c>
      <c r="C960" s="24" t="s">
        <v>79</v>
      </c>
      <c r="D960" s="24">
        <v>16.9026</v>
      </c>
    </row>
    <row r="961" spans="1:4" hidden="1">
      <c r="A961" s="25">
        <v>43194</v>
      </c>
      <c r="B961" s="24" t="s">
        <v>242</v>
      </c>
      <c r="C961" s="24" t="s">
        <v>244</v>
      </c>
      <c r="D961" s="24">
        <v>168.21549999999999</v>
      </c>
    </row>
    <row r="962" spans="1:4" hidden="1">
      <c r="A962" s="25">
        <v>43194</v>
      </c>
      <c r="B962" s="24" t="s">
        <v>242</v>
      </c>
      <c r="C962" s="24" t="s">
        <v>251</v>
      </c>
      <c r="D962" s="24">
        <v>1.2834000000000001</v>
      </c>
    </row>
    <row r="963" spans="1:4" hidden="1">
      <c r="A963" s="25">
        <v>43194</v>
      </c>
      <c r="B963" s="24" t="s">
        <v>242</v>
      </c>
      <c r="C963" s="24" t="s">
        <v>252</v>
      </c>
      <c r="D963" s="24">
        <v>0.61450000000000005</v>
      </c>
    </row>
    <row r="964" spans="1:4" hidden="1">
      <c r="A964" s="25">
        <v>43194</v>
      </c>
      <c r="B964" s="24" t="s">
        <v>242</v>
      </c>
      <c r="C964" s="24" t="s">
        <v>236</v>
      </c>
      <c r="D964" s="24">
        <v>1.2433000000000001</v>
      </c>
    </row>
    <row r="965" spans="1:4" hidden="1">
      <c r="A965" s="25">
        <v>43194</v>
      </c>
      <c r="B965" s="24" t="s">
        <v>242</v>
      </c>
      <c r="C965" s="24" t="s">
        <v>245</v>
      </c>
      <c r="D965" s="24">
        <v>0.21759999999999999</v>
      </c>
    </row>
    <row r="966" spans="1:4" hidden="1">
      <c r="A966" s="25">
        <v>43194</v>
      </c>
      <c r="B966" s="24" t="s">
        <v>242</v>
      </c>
      <c r="C966" s="24" t="s">
        <v>253</v>
      </c>
      <c r="D966" s="24">
        <v>0.20830000000000001</v>
      </c>
    </row>
    <row r="967" spans="1:4" hidden="1">
      <c r="A967" s="25">
        <v>43194</v>
      </c>
      <c r="B967" s="24" t="s">
        <v>242</v>
      </c>
      <c r="C967" s="24" t="s">
        <v>246</v>
      </c>
      <c r="D967" s="24">
        <v>4.6372</v>
      </c>
    </row>
    <row r="968" spans="1:4" hidden="1">
      <c r="A968" s="25">
        <v>43194</v>
      </c>
      <c r="B968" s="24" t="s">
        <v>242</v>
      </c>
      <c r="C968" s="24" t="s">
        <v>238</v>
      </c>
      <c r="D968" s="24">
        <v>0.1588</v>
      </c>
    </row>
    <row r="969" spans="1:4" hidden="1">
      <c r="A969" s="25">
        <v>43194</v>
      </c>
      <c r="B969" s="24" t="s">
        <v>254</v>
      </c>
      <c r="C969" s="24" t="s">
        <v>233</v>
      </c>
      <c r="D969" s="24">
        <v>3.95E-2</v>
      </c>
    </row>
    <row r="970" spans="1:4" hidden="1">
      <c r="A970" s="25">
        <v>43194</v>
      </c>
      <c r="B970" s="24" t="s">
        <v>254</v>
      </c>
      <c r="C970" s="24" t="s">
        <v>234</v>
      </c>
      <c r="D970" s="24">
        <v>3.4500000000000003E-2</v>
      </c>
    </row>
    <row r="971" spans="1:4" hidden="1">
      <c r="A971" s="25">
        <v>43194</v>
      </c>
      <c r="B971" s="24" t="s">
        <v>254</v>
      </c>
      <c r="C971" s="24" t="s">
        <v>238</v>
      </c>
      <c r="D971" s="24">
        <v>4.8500000000000001E-2</v>
      </c>
    </row>
    <row r="972" spans="1:4" hidden="1">
      <c r="A972" s="25">
        <v>43194</v>
      </c>
      <c r="B972" s="24" t="s">
        <v>232</v>
      </c>
      <c r="C972" s="24" t="s">
        <v>230</v>
      </c>
      <c r="D972" s="24">
        <v>0.60560000000000003</v>
      </c>
    </row>
    <row r="973" spans="1:4" hidden="1">
      <c r="A973" s="25">
        <v>43194</v>
      </c>
      <c r="B973" s="24" t="s">
        <v>232</v>
      </c>
      <c r="C973" s="24" t="s">
        <v>240</v>
      </c>
      <c r="D973" s="24">
        <v>0.2142</v>
      </c>
    </row>
    <row r="974" spans="1:4" hidden="1">
      <c r="A974" s="25">
        <v>43194</v>
      </c>
      <c r="B974" s="24" t="s">
        <v>232</v>
      </c>
      <c r="C974" s="24" t="s">
        <v>231</v>
      </c>
      <c r="D974" s="24">
        <v>0.15820000000000001</v>
      </c>
    </row>
    <row r="975" spans="1:4" hidden="1">
      <c r="A975" s="25">
        <v>43194</v>
      </c>
      <c r="B975" s="24" t="s">
        <v>232</v>
      </c>
      <c r="C975" s="24" t="s">
        <v>242</v>
      </c>
      <c r="D975" s="24">
        <v>1.0387999999999999</v>
      </c>
    </row>
    <row r="976" spans="1:4" hidden="1">
      <c r="A976" s="25">
        <v>43194</v>
      </c>
      <c r="B976" s="24" t="s">
        <v>232</v>
      </c>
      <c r="C976" s="24" t="s">
        <v>233</v>
      </c>
      <c r="D976" s="24">
        <v>0.13420000000000001</v>
      </c>
    </row>
    <row r="977" spans="1:4" hidden="1">
      <c r="A977" s="25">
        <v>43194</v>
      </c>
      <c r="B977" s="24" t="s">
        <v>232</v>
      </c>
      <c r="C977" s="24" t="s">
        <v>234</v>
      </c>
      <c r="D977" s="24">
        <v>0.1172</v>
      </c>
    </row>
    <row r="978" spans="1:4" hidden="1">
      <c r="A978" s="25">
        <v>43194</v>
      </c>
      <c r="B978" s="24" t="s">
        <v>232</v>
      </c>
      <c r="C978" s="24" t="s">
        <v>235</v>
      </c>
      <c r="D978" s="24">
        <v>0.11700000000000001</v>
      </c>
    </row>
    <row r="979" spans="1:4" hidden="1">
      <c r="A979" s="25">
        <v>43194</v>
      </c>
      <c r="B979" s="24" t="s">
        <v>232</v>
      </c>
      <c r="C979" s="24" t="s">
        <v>236</v>
      </c>
      <c r="D979" s="24">
        <v>1.2916000000000001</v>
      </c>
    </row>
    <row r="980" spans="1:4" hidden="1">
      <c r="A980" s="25">
        <v>43194</v>
      </c>
      <c r="B980" s="24" t="s">
        <v>232</v>
      </c>
      <c r="C980" s="24" t="s">
        <v>237</v>
      </c>
      <c r="D980" s="24">
        <v>1.3842000000000001</v>
      </c>
    </row>
    <row r="981" spans="1:4" hidden="1">
      <c r="A981" s="25">
        <v>43194</v>
      </c>
      <c r="B981" s="24" t="s">
        <v>232</v>
      </c>
      <c r="C981" s="24" t="s">
        <v>238</v>
      </c>
      <c r="D981" s="24">
        <v>0.16489999999999999</v>
      </c>
    </row>
    <row r="982" spans="1:4" hidden="1">
      <c r="A982" s="25">
        <v>43194</v>
      </c>
      <c r="B982" s="24" t="s">
        <v>255</v>
      </c>
      <c r="C982" s="24" t="s">
        <v>233</v>
      </c>
      <c r="D982" s="24">
        <v>5.4300000000000001E-2</v>
      </c>
    </row>
    <row r="983" spans="1:4" hidden="1">
      <c r="A983" s="25">
        <v>43194</v>
      </c>
      <c r="B983" s="24" t="s">
        <v>233</v>
      </c>
      <c r="C983" s="24" t="s">
        <v>230</v>
      </c>
      <c r="D983" s="24">
        <v>4.5119999999999996</v>
      </c>
    </row>
    <row r="984" spans="1:4" hidden="1">
      <c r="A984" s="25">
        <v>43194</v>
      </c>
      <c r="B984" s="24" t="s">
        <v>233</v>
      </c>
      <c r="C984" s="24" t="s">
        <v>240</v>
      </c>
      <c r="D984" s="24">
        <v>1.5958000000000001</v>
      </c>
    </row>
    <row r="985" spans="1:4" hidden="1">
      <c r="A985" s="25">
        <v>43194</v>
      </c>
      <c r="B985" s="24" t="s">
        <v>233</v>
      </c>
      <c r="C985" s="24" t="s">
        <v>241</v>
      </c>
      <c r="D985" s="24">
        <v>1.5722</v>
      </c>
    </row>
    <row r="986" spans="1:4" hidden="1">
      <c r="A986" s="25">
        <v>43194</v>
      </c>
      <c r="B986" s="24" t="s">
        <v>233</v>
      </c>
      <c r="C986" s="24" t="s">
        <v>231</v>
      </c>
      <c r="D986" s="24">
        <v>1.1779999999999999</v>
      </c>
    </row>
    <row r="987" spans="1:4" hidden="1">
      <c r="A987" s="25">
        <v>43194</v>
      </c>
      <c r="B987" s="24" t="s">
        <v>233</v>
      </c>
      <c r="C987" s="24" t="s">
        <v>248</v>
      </c>
      <c r="D987" s="24">
        <v>7.7289000000000003</v>
      </c>
    </row>
    <row r="988" spans="1:4" hidden="1">
      <c r="A988" s="25">
        <v>43194</v>
      </c>
      <c r="B988" s="24" t="s">
        <v>233</v>
      </c>
      <c r="C988" s="24" t="s">
        <v>242</v>
      </c>
      <c r="D988" s="24">
        <v>7.7393999999999998</v>
      </c>
    </row>
    <row r="989" spans="1:4" hidden="1">
      <c r="A989" s="25">
        <v>43194</v>
      </c>
      <c r="B989" s="24" t="s">
        <v>233</v>
      </c>
      <c r="C989" s="24" t="s">
        <v>254</v>
      </c>
      <c r="D989" s="24">
        <v>25.324200000000001</v>
      </c>
    </row>
    <row r="990" spans="1:4" hidden="1">
      <c r="A990" s="25">
        <v>43194</v>
      </c>
      <c r="B990" s="24" t="s">
        <v>233</v>
      </c>
      <c r="C990" s="24" t="s">
        <v>232</v>
      </c>
      <c r="D990" s="24">
        <v>7.4500999999999999</v>
      </c>
    </row>
    <row r="991" spans="1:4" hidden="1">
      <c r="A991" s="25">
        <v>43194</v>
      </c>
      <c r="B991" s="24" t="s">
        <v>233</v>
      </c>
      <c r="C991" s="24" t="s">
        <v>255</v>
      </c>
      <c r="D991" s="24">
        <v>18.426200000000001</v>
      </c>
    </row>
    <row r="992" spans="1:4" hidden="1">
      <c r="A992" s="25">
        <v>43194</v>
      </c>
      <c r="B992" s="24" t="s">
        <v>233</v>
      </c>
      <c r="C992" s="24" t="s">
        <v>234</v>
      </c>
      <c r="D992" s="24">
        <v>0.87280000000000002</v>
      </c>
    </row>
    <row r="993" spans="1:4" hidden="1">
      <c r="A993" s="25">
        <v>43194</v>
      </c>
      <c r="B993" s="24" t="s">
        <v>233</v>
      </c>
      <c r="C993" s="24" t="s">
        <v>243</v>
      </c>
      <c r="D993" s="24">
        <v>9.6427999999999994</v>
      </c>
    </row>
    <row r="994" spans="1:4" hidden="1">
      <c r="A994" s="25">
        <v>43194</v>
      </c>
      <c r="B994" s="24" t="s">
        <v>233</v>
      </c>
      <c r="C994" s="24" t="s">
        <v>256</v>
      </c>
      <c r="D994" s="24">
        <v>7.4329999999999998</v>
      </c>
    </row>
    <row r="995" spans="1:4" hidden="1">
      <c r="A995" s="25">
        <v>43194</v>
      </c>
      <c r="B995" s="24" t="s">
        <v>233</v>
      </c>
      <c r="C995" s="24" t="s">
        <v>257</v>
      </c>
      <c r="D995" s="24">
        <v>311.60160000000002</v>
      </c>
    </row>
    <row r="996" spans="1:4" hidden="1">
      <c r="A996" s="25">
        <v>43194</v>
      </c>
      <c r="B996" s="24" t="s">
        <v>233</v>
      </c>
      <c r="C996" s="24" t="s">
        <v>258</v>
      </c>
      <c r="D996" s="24">
        <v>4.343</v>
      </c>
    </row>
    <row r="997" spans="1:4" hidden="1">
      <c r="A997" s="25">
        <v>43194</v>
      </c>
      <c r="B997" s="24" t="s">
        <v>233</v>
      </c>
      <c r="C997" s="24" t="s">
        <v>259</v>
      </c>
      <c r="D997" s="24">
        <v>121.8094</v>
      </c>
    </row>
    <row r="998" spans="1:4" hidden="1">
      <c r="A998" s="25">
        <v>43194</v>
      </c>
      <c r="B998" s="24" t="s">
        <v>233</v>
      </c>
      <c r="C998" s="24" t="s">
        <v>235</v>
      </c>
      <c r="D998" s="24">
        <v>0.87139999999999995</v>
      </c>
    </row>
    <row r="999" spans="1:4" hidden="1">
      <c r="A999" s="25">
        <v>43194</v>
      </c>
      <c r="B999" s="24" t="s">
        <v>233</v>
      </c>
      <c r="C999" s="24" t="s">
        <v>79</v>
      </c>
      <c r="D999" s="24">
        <v>130.8159</v>
      </c>
    </row>
    <row r="1000" spans="1:4" hidden="1">
      <c r="A1000" s="25">
        <v>43194</v>
      </c>
      <c r="B1000" s="24" t="s">
        <v>233</v>
      </c>
      <c r="C1000" s="24" t="s">
        <v>244</v>
      </c>
      <c r="D1000" s="24">
        <v>1301.8896</v>
      </c>
    </row>
    <row r="1001" spans="1:4" hidden="1">
      <c r="A1001" s="25">
        <v>43194</v>
      </c>
      <c r="B1001" s="24" t="s">
        <v>233</v>
      </c>
      <c r="C1001" s="24" t="s">
        <v>251</v>
      </c>
      <c r="D1001" s="24">
        <v>9.9328000000000003</v>
      </c>
    </row>
    <row r="1002" spans="1:4" hidden="1">
      <c r="A1002" s="25">
        <v>43194</v>
      </c>
      <c r="B1002" s="24" t="s">
        <v>233</v>
      </c>
      <c r="C1002" s="24" t="s">
        <v>249</v>
      </c>
      <c r="D1002" s="24">
        <v>22.381599999999999</v>
      </c>
    </row>
    <row r="1003" spans="1:4" hidden="1">
      <c r="A1003" s="25">
        <v>43194</v>
      </c>
      <c r="B1003" s="24" t="s">
        <v>233</v>
      </c>
      <c r="C1003" s="24" t="s">
        <v>252</v>
      </c>
      <c r="D1003" s="24">
        <v>4.7560000000000002</v>
      </c>
    </row>
    <row r="1004" spans="1:4" hidden="1">
      <c r="A1004" s="25">
        <v>43194</v>
      </c>
      <c r="B1004" s="24" t="s">
        <v>233</v>
      </c>
      <c r="C1004" s="24" t="s">
        <v>236</v>
      </c>
      <c r="D1004" s="24">
        <v>9.6224000000000007</v>
      </c>
    </row>
    <row r="1005" spans="1:4" hidden="1">
      <c r="A1005" s="25">
        <v>43194</v>
      </c>
      <c r="B1005" s="24" t="s">
        <v>233</v>
      </c>
      <c r="C1005" s="24" t="s">
        <v>245</v>
      </c>
      <c r="D1005" s="24">
        <v>1.6845000000000001</v>
      </c>
    </row>
    <row r="1006" spans="1:4" hidden="1">
      <c r="A1006" s="25">
        <v>43194</v>
      </c>
      <c r="B1006" s="24" t="s">
        <v>233</v>
      </c>
      <c r="C1006" s="24" t="s">
        <v>260</v>
      </c>
      <c r="D1006" s="24">
        <v>4.2004999999999999</v>
      </c>
    </row>
    <row r="1007" spans="1:4" hidden="1">
      <c r="A1007" s="25">
        <v>43194</v>
      </c>
      <c r="B1007" s="24" t="s">
        <v>233</v>
      </c>
      <c r="C1007" s="24" t="s">
        <v>261</v>
      </c>
      <c r="D1007" s="24">
        <v>70.812200000000004</v>
      </c>
    </row>
    <row r="1008" spans="1:4" hidden="1">
      <c r="A1008" s="25">
        <v>43194</v>
      </c>
      <c r="B1008" s="24" t="s">
        <v>233</v>
      </c>
      <c r="C1008" s="24" t="s">
        <v>237</v>
      </c>
      <c r="D1008" s="24">
        <v>10.3127</v>
      </c>
    </row>
    <row r="1009" spans="1:4" hidden="1">
      <c r="A1009" s="25">
        <v>43194</v>
      </c>
      <c r="B1009" s="24" t="s">
        <v>233</v>
      </c>
      <c r="C1009" s="24" t="s">
        <v>253</v>
      </c>
      <c r="D1009" s="24">
        <v>1.6124000000000001</v>
      </c>
    </row>
    <row r="1010" spans="1:4" hidden="1">
      <c r="A1010" s="25">
        <v>43194</v>
      </c>
      <c r="B1010" s="24" t="s">
        <v>233</v>
      </c>
      <c r="C1010" s="24" t="s">
        <v>262</v>
      </c>
      <c r="D1010" s="24">
        <v>4.915</v>
      </c>
    </row>
    <row r="1011" spans="1:4" hidden="1">
      <c r="A1011" s="25">
        <v>43194</v>
      </c>
      <c r="B1011" s="24" t="s">
        <v>233</v>
      </c>
      <c r="C1011" s="24" t="s">
        <v>246</v>
      </c>
      <c r="D1011" s="24">
        <v>35.889400000000002</v>
      </c>
    </row>
    <row r="1012" spans="1:4" hidden="1">
      <c r="A1012" s="25">
        <v>43194</v>
      </c>
      <c r="B1012" s="24" t="s">
        <v>233</v>
      </c>
      <c r="C1012" s="24" t="s">
        <v>238</v>
      </c>
      <c r="D1012" s="24">
        <v>1.2283999999999999</v>
      </c>
    </row>
    <row r="1013" spans="1:4" hidden="1">
      <c r="A1013" s="25">
        <v>43194</v>
      </c>
      <c r="B1013" s="24" t="s">
        <v>233</v>
      </c>
      <c r="C1013" s="24" t="s">
        <v>239</v>
      </c>
      <c r="D1013" s="24">
        <v>14.578799999999999</v>
      </c>
    </row>
    <row r="1014" spans="1:4" hidden="1">
      <c r="A1014" s="25">
        <v>43194</v>
      </c>
      <c r="B1014" s="24" t="s">
        <v>263</v>
      </c>
      <c r="C1014" s="24" t="s">
        <v>238</v>
      </c>
      <c r="D1014" s="24">
        <v>0.49149999999999999</v>
      </c>
    </row>
    <row r="1015" spans="1:4" hidden="1">
      <c r="A1015" s="25">
        <v>43194</v>
      </c>
      <c r="B1015" s="24" t="s">
        <v>234</v>
      </c>
      <c r="C1015" s="24" t="s">
        <v>230</v>
      </c>
      <c r="D1015" s="24">
        <v>5.1692</v>
      </c>
    </row>
    <row r="1016" spans="1:4" hidden="1">
      <c r="A1016" s="25">
        <v>43194</v>
      </c>
      <c r="B1016" s="24" t="s">
        <v>234</v>
      </c>
      <c r="C1016" s="24" t="s">
        <v>240</v>
      </c>
      <c r="D1016" s="24">
        <v>1.8282</v>
      </c>
    </row>
    <row r="1017" spans="1:4" hidden="1">
      <c r="A1017" s="25">
        <v>43194</v>
      </c>
      <c r="B1017" s="24" t="s">
        <v>234</v>
      </c>
      <c r="C1017" s="24" t="s">
        <v>241</v>
      </c>
      <c r="D1017" s="24">
        <v>1.8011999999999999</v>
      </c>
    </row>
    <row r="1018" spans="1:4" hidden="1">
      <c r="A1018" s="25">
        <v>43194</v>
      </c>
      <c r="B1018" s="24" t="s">
        <v>234</v>
      </c>
      <c r="C1018" s="24" t="s">
        <v>231</v>
      </c>
      <c r="D1018" s="24">
        <v>1.3495999999999999</v>
      </c>
    </row>
    <row r="1019" spans="1:4" hidden="1">
      <c r="A1019" s="25">
        <v>43194</v>
      </c>
      <c r="B1019" s="24" t="s">
        <v>234</v>
      </c>
      <c r="C1019" s="24" t="s">
        <v>242</v>
      </c>
      <c r="D1019" s="24">
        <v>8.8668999999999993</v>
      </c>
    </row>
    <row r="1020" spans="1:4" hidden="1">
      <c r="A1020" s="25">
        <v>43194</v>
      </c>
      <c r="B1020" s="24" t="s">
        <v>234</v>
      </c>
      <c r="C1020" s="24" t="s">
        <v>254</v>
      </c>
      <c r="D1020" s="24">
        <v>29.013500000000001</v>
      </c>
    </row>
    <row r="1021" spans="1:4" hidden="1">
      <c r="A1021" s="25">
        <v>43194</v>
      </c>
      <c r="B1021" s="24" t="s">
        <v>234</v>
      </c>
      <c r="C1021" s="24" t="s">
        <v>232</v>
      </c>
      <c r="D1021" s="24">
        <v>8.5353999999999992</v>
      </c>
    </row>
    <row r="1022" spans="1:4" hidden="1">
      <c r="A1022" s="25">
        <v>43194</v>
      </c>
      <c r="B1022" s="24" t="s">
        <v>234</v>
      </c>
      <c r="C1022" s="24" t="s">
        <v>233</v>
      </c>
      <c r="D1022" s="24">
        <v>1.1456999999999999</v>
      </c>
    </row>
    <row r="1023" spans="1:4" hidden="1">
      <c r="A1023" s="25">
        <v>43194</v>
      </c>
      <c r="B1023" s="24" t="s">
        <v>234</v>
      </c>
      <c r="C1023" s="24" t="s">
        <v>243</v>
      </c>
      <c r="D1023" s="24">
        <v>11.0464</v>
      </c>
    </row>
    <row r="1024" spans="1:4" hidden="1">
      <c r="A1024" s="25">
        <v>43194</v>
      </c>
      <c r="B1024" s="24" t="s">
        <v>234</v>
      </c>
      <c r="C1024" s="24" t="s">
        <v>235</v>
      </c>
      <c r="D1024" s="24">
        <v>0.99839999999999995</v>
      </c>
    </row>
    <row r="1025" spans="1:4" hidden="1">
      <c r="A1025" s="25">
        <v>43194</v>
      </c>
      <c r="B1025" s="24" t="s">
        <v>234</v>
      </c>
      <c r="C1025" s="24" t="s">
        <v>79</v>
      </c>
      <c r="D1025" s="24">
        <v>149.87260000000001</v>
      </c>
    </row>
    <row r="1026" spans="1:4" hidden="1">
      <c r="A1026" s="25">
        <v>43194</v>
      </c>
      <c r="B1026" s="24" t="s">
        <v>234</v>
      </c>
      <c r="C1026" s="24" t="s">
        <v>244</v>
      </c>
      <c r="D1026" s="24">
        <v>1491.5473</v>
      </c>
    </row>
    <row r="1027" spans="1:4" hidden="1">
      <c r="A1027" s="25">
        <v>43194</v>
      </c>
      <c r="B1027" s="24" t="s">
        <v>234</v>
      </c>
      <c r="C1027" s="24" t="s">
        <v>249</v>
      </c>
      <c r="D1027" s="24">
        <v>25.642199999999999</v>
      </c>
    </row>
    <row r="1028" spans="1:4" hidden="1">
      <c r="A1028" s="25">
        <v>43194</v>
      </c>
      <c r="B1028" s="24" t="s">
        <v>234</v>
      </c>
      <c r="C1028" s="24" t="s">
        <v>252</v>
      </c>
      <c r="D1028" s="24">
        <v>5.4489000000000001</v>
      </c>
    </row>
    <row r="1029" spans="1:4" hidden="1">
      <c r="A1029" s="25">
        <v>43194</v>
      </c>
      <c r="B1029" s="24" t="s">
        <v>234</v>
      </c>
      <c r="C1029" s="24" t="s">
        <v>236</v>
      </c>
      <c r="D1029" s="24">
        <v>11.0242</v>
      </c>
    </row>
    <row r="1030" spans="1:4" hidden="1">
      <c r="A1030" s="25">
        <v>43194</v>
      </c>
      <c r="B1030" s="24" t="s">
        <v>234</v>
      </c>
      <c r="C1030" s="24" t="s">
        <v>245</v>
      </c>
      <c r="D1030" s="24">
        <v>1.9298999999999999</v>
      </c>
    </row>
    <row r="1031" spans="1:4" hidden="1">
      <c r="A1031" s="25">
        <v>43194</v>
      </c>
      <c r="B1031" s="24" t="s">
        <v>234</v>
      </c>
      <c r="C1031" s="24" t="s">
        <v>237</v>
      </c>
      <c r="D1031" s="24">
        <v>11.815</v>
      </c>
    </row>
    <row r="1032" spans="1:4" hidden="1">
      <c r="A1032" s="25">
        <v>43194</v>
      </c>
      <c r="B1032" s="24" t="s">
        <v>234</v>
      </c>
      <c r="C1032" s="24" t="s">
        <v>253</v>
      </c>
      <c r="D1032" s="24">
        <v>1.8472</v>
      </c>
    </row>
    <row r="1033" spans="1:4" hidden="1">
      <c r="A1033" s="25">
        <v>43194</v>
      </c>
      <c r="B1033" s="24" t="s">
        <v>234</v>
      </c>
      <c r="C1033" s="24" t="s">
        <v>246</v>
      </c>
      <c r="D1033" s="24">
        <v>41.117800000000003</v>
      </c>
    </row>
    <row r="1034" spans="1:4" hidden="1">
      <c r="A1034" s="25">
        <v>43194</v>
      </c>
      <c r="B1034" s="24" t="s">
        <v>234</v>
      </c>
      <c r="C1034" s="24" t="s">
        <v>238</v>
      </c>
      <c r="D1034" s="24">
        <v>1.4074</v>
      </c>
    </row>
    <row r="1035" spans="1:4" hidden="1">
      <c r="A1035" s="25">
        <v>43194</v>
      </c>
      <c r="B1035" s="24" t="s">
        <v>234</v>
      </c>
      <c r="C1035" s="24" t="s">
        <v>239</v>
      </c>
      <c r="D1035" s="24">
        <v>16.702500000000001</v>
      </c>
    </row>
    <row r="1036" spans="1:4" hidden="1">
      <c r="A1036" s="25">
        <v>43194</v>
      </c>
      <c r="B1036" s="24" t="s">
        <v>243</v>
      </c>
      <c r="C1036" s="24" t="s">
        <v>240</v>
      </c>
      <c r="D1036" s="24">
        <v>0.16550000000000001</v>
      </c>
    </row>
    <row r="1037" spans="1:4" hidden="1">
      <c r="A1037" s="25">
        <v>43194</v>
      </c>
      <c r="B1037" s="24" t="s">
        <v>243</v>
      </c>
      <c r="C1037" s="24" t="s">
        <v>241</v>
      </c>
      <c r="D1037" s="24">
        <v>0.16300000000000001</v>
      </c>
    </row>
    <row r="1038" spans="1:4" hidden="1">
      <c r="A1038" s="25">
        <v>43194</v>
      </c>
      <c r="B1038" s="24" t="s">
        <v>243</v>
      </c>
      <c r="C1038" s="24" t="s">
        <v>231</v>
      </c>
      <c r="D1038" s="24">
        <v>0.1222</v>
      </c>
    </row>
    <row r="1039" spans="1:4" hidden="1">
      <c r="A1039" s="25">
        <v>43194</v>
      </c>
      <c r="B1039" s="24" t="s">
        <v>243</v>
      </c>
      <c r="C1039" s="24" t="s">
        <v>242</v>
      </c>
      <c r="D1039" s="24">
        <v>0.80269999999999997</v>
      </c>
    </row>
    <row r="1040" spans="1:4" hidden="1">
      <c r="A1040" s="25">
        <v>43194</v>
      </c>
      <c r="B1040" s="24" t="s">
        <v>243</v>
      </c>
      <c r="C1040" s="24" t="s">
        <v>233</v>
      </c>
      <c r="D1040" s="24">
        <v>0.1037</v>
      </c>
    </row>
    <row r="1041" spans="1:4" hidden="1">
      <c r="A1041" s="25">
        <v>43194</v>
      </c>
      <c r="B1041" s="24" t="s">
        <v>243</v>
      </c>
      <c r="C1041" s="24" t="s">
        <v>234</v>
      </c>
      <c r="D1041" s="24">
        <v>9.0499999999999997E-2</v>
      </c>
    </row>
    <row r="1042" spans="1:4" hidden="1">
      <c r="A1042" s="25">
        <v>43194</v>
      </c>
      <c r="B1042" s="24" t="s">
        <v>243</v>
      </c>
      <c r="C1042" s="24" t="s">
        <v>79</v>
      </c>
      <c r="D1042" s="24">
        <v>13.567600000000001</v>
      </c>
    </row>
    <row r="1043" spans="1:4" hidden="1">
      <c r="A1043" s="25">
        <v>43194</v>
      </c>
      <c r="B1043" s="24" t="s">
        <v>243</v>
      </c>
      <c r="C1043" s="24" t="s">
        <v>244</v>
      </c>
      <c r="D1043" s="24">
        <v>135.0258</v>
      </c>
    </row>
    <row r="1044" spans="1:4" hidden="1">
      <c r="A1044" s="25">
        <v>43194</v>
      </c>
      <c r="B1044" s="24" t="s">
        <v>243</v>
      </c>
      <c r="C1044" s="24" t="s">
        <v>251</v>
      </c>
      <c r="D1044" s="24">
        <v>1.0302</v>
      </c>
    </row>
    <row r="1045" spans="1:4" hidden="1">
      <c r="A1045" s="25">
        <v>43194</v>
      </c>
      <c r="B1045" s="24" t="s">
        <v>243</v>
      </c>
      <c r="C1045" s="24" t="s">
        <v>252</v>
      </c>
      <c r="D1045" s="24">
        <v>0.49320000000000003</v>
      </c>
    </row>
    <row r="1046" spans="1:4" hidden="1">
      <c r="A1046" s="25">
        <v>43194</v>
      </c>
      <c r="B1046" s="24" t="s">
        <v>243</v>
      </c>
      <c r="C1046" s="24" t="s">
        <v>236</v>
      </c>
      <c r="D1046" s="24">
        <v>0.998</v>
      </c>
    </row>
    <row r="1047" spans="1:4" hidden="1">
      <c r="A1047" s="25">
        <v>43194</v>
      </c>
      <c r="B1047" s="24" t="s">
        <v>243</v>
      </c>
      <c r="C1047" s="24" t="s">
        <v>245</v>
      </c>
      <c r="D1047" s="24">
        <v>0.17469999999999999</v>
      </c>
    </row>
    <row r="1048" spans="1:4" hidden="1">
      <c r="A1048" s="25">
        <v>43194</v>
      </c>
      <c r="B1048" s="24" t="s">
        <v>243</v>
      </c>
      <c r="C1048" s="24" t="s">
        <v>253</v>
      </c>
      <c r="D1048" s="24">
        <v>0.16719999999999999</v>
      </c>
    </row>
    <row r="1049" spans="1:4" hidden="1">
      <c r="A1049" s="25">
        <v>43194</v>
      </c>
      <c r="B1049" s="24" t="s">
        <v>243</v>
      </c>
      <c r="C1049" s="24" t="s">
        <v>246</v>
      </c>
      <c r="D1049" s="24">
        <v>3.7223000000000002</v>
      </c>
    </row>
    <row r="1050" spans="1:4" hidden="1">
      <c r="A1050" s="25">
        <v>43194</v>
      </c>
      <c r="B1050" s="24" t="s">
        <v>243</v>
      </c>
      <c r="C1050" s="24" t="s">
        <v>238</v>
      </c>
      <c r="D1050" s="24">
        <v>0.12740000000000001</v>
      </c>
    </row>
    <row r="1051" spans="1:4" hidden="1">
      <c r="A1051" s="25">
        <v>43194</v>
      </c>
      <c r="B1051" s="24" t="s">
        <v>256</v>
      </c>
      <c r="C1051" s="24" t="s">
        <v>233</v>
      </c>
      <c r="D1051" s="24">
        <v>0.13450000000000001</v>
      </c>
    </row>
    <row r="1052" spans="1:4" hidden="1">
      <c r="A1052" s="25">
        <v>43194</v>
      </c>
      <c r="B1052" s="24" t="s">
        <v>256</v>
      </c>
      <c r="C1052" s="24" t="s">
        <v>238</v>
      </c>
      <c r="D1052" s="24">
        <v>0.1653</v>
      </c>
    </row>
    <row r="1053" spans="1:4" hidden="1">
      <c r="A1053" s="25">
        <v>43194</v>
      </c>
      <c r="B1053" s="24" t="s">
        <v>257</v>
      </c>
      <c r="C1053" s="24" t="s">
        <v>233</v>
      </c>
      <c r="D1053" s="24">
        <v>3.2000000000000002E-3</v>
      </c>
    </row>
    <row r="1054" spans="1:4" hidden="1">
      <c r="A1054" s="25">
        <v>43194</v>
      </c>
      <c r="B1054" s="24" t="s">
        <v>258</v>
      </c>
      <c r="C1054" s="24" t="s">
        <v>233</v>
      </c>
      <c r="D1054" s="24">
        <v>0.2303</v>
      </c>
    </row>
    <row r="1055" spans="1:4" hidden="1">
      <c r="A1055" s="25">
        <v>43194</v>
      </c>
      <c r="B1055" s="24" t="s">
        <v>258</v>
      </c>
      <c r="C1055" s="24" t="s">
        <v>238</v>
      </c>
      <c r="D1055" s="24">
        <v>0.2828</v>
      </c>
    </row>
    <row r="1056" spans="1:4" hidden="1">
      <c r="A1056" s="25">
        <v>43194</v>
      </c>
      <c r="B1056" s="24" t="s">
        <v>259</v>
      </c>
      <c r="C1056" s="24" t="s">
        <v>233</v>
      </c>
      <c r="D1056" s="24">
        <v>8.2000000000000007E-3</v>
      </c>
    </row>
    <row r="1057" spans="1:4" hidden="1">
      <c r="A1057" s="25">
        <v>43194</v>
      </c>
      <c r="B1057" s="24" t="s">
        <v>259</v>
      </c>
      <c r="C1057" s="24" t="s">
        <v>238</v>
      </c>
      <c r="D1057" s="24">
        <v>1.01E-2</v>
      </c>
    </row>
    <row r="1058" spans="1:4" hidden="1">
      <c r="A1058" s="25">
        <v>43194</v>
      </c>
      <c r="B1058" s="24" t="s">
        <v>235</v>
      </c>
      <c r="C1058" s="24" t="s">
        <v>230</v>
      </c>
      <c r="D1058" s="24">
        <v>5.1773999999999996</v>
      </c>
    </row>
    <row r="1059" spans="1:4" hidden="1">
      <c r="A1059" s="25">
        <v>43194</v>
      </c>
      <c r="B1059" s="24" t="s">
        <v>235</v>
      </c>
      <c r="C1059" s="24" t="s">
        <v>231</v>
      </c>
      <c r="D1059" s="24">
        <v>1.3517999999999999</v>
      </c>
    </row>
    <row r="1060" spans="1:4" hidden="1">
      <c r="A1060" s="25">
        <v>43194</v>
      </c>
      <c r="B1060" s="24" t="s">
        <v>235</v>
      </c>
      <c r="C1060" s="24" t="s">
        <v>232</v>
      </c>
      <c r="D1060" s="24">
        <v>8.5488</v>
      </c>
    </row>
    <row r="1061" spans="1:4" hidden="1">
      <c r="A1061" s="25">
        <v>43194</v>
      </c>
      <c r="B1061" s="24" t="s">
        <v>235</v>
      </c>
      <c r="C1061" s="24" t="s">
        <v>233</v>
      </c>
      <c r="D1061" s="24">
        <v>1.1475</v>
      </c>
    </row>
    <row r="1062" spans="1:4" hidden="1">
      <c r="A1062" s="25">
        <v>43194</v>
      </c>
      <c r="B1062" s="24" t="s">
        <v>235</v>
      </c>
      <c r="C1062" s="24" t="s">
        <v>234</v>
      </c>
      <c r="D1062" s="24">
        <v>1.0016</v>
      </c>
    </row>
    <row r="1063" spans="1:4" hidden="1">
      <c r="A1063" s="25">
        <v>43194</v>
      </c>
      <c r="B1063" s="24" t="s">
        <v>235</v>
      </c>
      <c r="C1063" s="24" t="s">
        <v>236</v>
      </c>
      <c r="D1063" s="24">
        <v>11.041399999999999</v>
      </c>
    </row>
    <row r="1064" spans="1:4" hidden="1">
      <c r="A1064" s="25">
        <v>43194</v>
      </c>
      <c r="B1064" s="24" t="s">
        <v>235</v>
      </c>
      <c r="C1064" s="24" t="s">
        <v>237</v>
      </c>
      <c r="D1064" s="24">
        <v>11.833399999999999</v>
      </c>
    </row>
    <row r="1065" spans="1:4" hidden="1">
      <c r="A1065" s="25">
        <v>43194</v>
      </c>
      <c r="B1065" s="24" t="s">
        <v>235</v>
      </c>
      <c r="C1065" s="24" t="s">
        <v>238</v>
      </c>
      <c r="D1065" s="24">
        <v>1.4096</v>
      </c>
    </row>
    <row r="1066" spans="1:4" hidden="1">
      <c r="A1066" s="25">
        <v>43194</v>
      </c>
      <c r="B1066" s="24" t="s">
        <v>79</v>
      </c>
      <c r="C1066" s="24" t="s">
        <v>240</v>
      </c>
      <c r="D1066" s="24">
        <v>1.2200000000000001E-2</v>
      </c>
    </row>
    <row r="1067" spans="1:4" hidden="1">
      <c r="A1067" s="25">
        <v>43194</v>
      </c>
      <c r="B1067" s="24" t="s">
        <v>79</v>
      </c>
      <c r="C1067" s="24" t="s">
        <v>241</v>
      </c>
      <c r="D1067" s="24">
        <v>1.2E-2</v>
      </c>
    </row>
    <row r="1068" spans="1:4" hidden="1">
      <c r="A1068" s="25">
        <v>43194</v>
      </c>
      <c r="B1068" s="24" t="s">
        <v>79</v>
      </c>
      <c r="C1068" s="24" t="s">
        <v>231</v>
      </c>
      <c r="D1068" s="24">
        <v>8.9999999999999993E-3</v>
      </c>
    </row>
    <row r="1069" spans="1:4" hidden="1">
      <c r="A1069" s="25">
        <v>43194</v>
      </c>
      <c r="B1069" s="24" t="s">
        <v>79</v>
      </c>
      <c r="C1069" s="24" t="s">
        <v>242</v>
      </c>
      <c r="D1069" s="24">
        <v>5.9200000000000003E-2</v>
      </c>
    </row>
    <row r="1070" spans="1:4" hidden="1">
      <c r="A1070" s="25">
        <v>43194</v>
      </c>
      <c r="B1070" s="24" t="s">
        <v>79</v>
      </c>
      <c r="C1070" s="24" t="s">
        <v>233</v>
      </c>
      <c r="D1070" s="24">
        <v>7.6E-3</v>
      </c>
    </row>
    <row r="1071" spans="1:4" hidden="1">
      <c r="A1071" s="25">
        <v>43194</v>
      </c>
      <c r="B1071" s="24" t="s">
        <v>79</v>
      </c>
      <c r="C1071" s="24" t="s">
        <v>234</v>
      </c>
      <c r="D1071" s="24">
        <v>6.7000000000000002E-3</v>
      </c>
    </row>
    <row r="1072" spans="1:4" hidden="1">
      <c r="A1072" s="25">
        <v>43194</v>
      </c>
      <c r="B1072" s="24" t="s">
        <v>79</v>
      </c>
      <c r="C1072" s="24" t="s">
        <v>243</v>
      </c>
      <c r="D1072" s="24">
        <v>7.3700000000000002E-2</v>
      </c>
    </row>
    <row r="1073" spans="1:4" hidden="1">
      <c r="A1073" s="25">
        <v>43194</v>
      </c>
      <c r="B1073" s="24" t="s">
        <v>79</v>
      </c>
      <c r="C1073" s="24" t="s">
        <v>244</v>
      </c>
      <c r="D1073" s="24">
        <v>9.9520999999999997</v>
      </c>
    </row>
    <row r="1074" spans="1:4" hidden="1">
      <c r="A1074" s="25">
        <v>43194</v>
      </c>
      <c r="B1074" s="24" t="s">
        <v>79</v>
      </c>
      <c r="C1074" s="24" t="s">
        <v>251</v>
      </c>
      <c r="D1074" s="24">
        <v>7.5899999999999995E-2</v>
      </c>
    </row>
    <row r="1075" spans="1:4" hidden="1">
      <c r="A1075" s="25">
        <v>43194</v>
      </c>
      <c r="B1075" s="24" t="s">
        <v>79</v>
      </c>
      <c r="C1075" s="24" t="s">
        <v>236</v>
      </c>
      <c r="D1075" s="24">
        <v>7.3599999999999999E-2</v>
      </c>
    </row>
    <row r="1076" spans="1:4" hidden="1">
      <c r="A1076" s="25">
        <v>43194</v>
      </c>
      <c r="B1076" s="24" t="s">
        <v>79</v>
      </c>
      <c r="C1076" s="24" t="s">
        <v>245</v>
      </c>
      <c r="D1076" s="24">
        <v>1.29E-2</v>
      </c>
    </row>
    <row r="1077" spans="1:4" hidden="1">
      <c r="A1077" s="25">
        <v>43194</v>
      </c>
      <c r="B1077" s="24" t="s">
        <v>79</v>
      </c>
      <c r="C1077" s="24" t="s">
        <v>246</v>
      </c>
      <c r="D1077" s="24">
        <v>0.27439999999999998</v>
      </c>
    </row>
    <row r="1078" spans="1:4" hidden="1">
      <c r="A1078" s="25">
        <v>43194</v>
      </c>
      <c r="B1078" s="24" t="s">
        <v>79</v>
      </c>
      <c r="C1078" s="24" t="s">
        <v>238</v>
      </c>
      <c r="D1078" s="24">
        <v>9.4000000000000004E-3</v>
      </c>
    </row>
    <row r="1079" spans="1:4" hidden="1">
      <c r="A1079" s="25">
        <v>43194</v>
      </c>
      <c r="B1079" s="24" t="s">
        <v>244</v>
      </c>
      <c r="C1079" s="24" t="s">
        <v>240</v>
      </c>
      <c r="D1079" s="24">
        <v>1.1999999999999999E-3</v>
      </c>
    </row>
    <row r="1080" spans="1:4" hidden="1">
      <c r="A1080" s="25">
        <v>43194</v>
      </c>
      <c r="B1080" s="24" t="s">
        <v>244</v>
      </c>
      <c r="C1080" s="24" t="s">
        <v>242</v>
      </c>
      <c r="D1080" s="24">
        <v>6.0000000000000001E-3</v>
      </c>
    </row>
    <row r="1081" spans="1:4" hidden="1">
      <c r="A1081" s="25">
        <v>43194</v>
      </c>
      <c r="B1081" s="24" t="s">
        <v>244</v>
      </c>
      <c r="C1081" s="24" t="s">
        <v>233</v>
      </c>
      <c r="D1081" s="24">
        <v>8.0000000000000004E-4</v>
      </c>
    </row>
    <row r="1082" spans="1:4" hidden="1">
      <c r="A1082" s="25">
        <v>43194</v>
      </c>
      <c r="B1082" s="24" t="s">
        <v>244</v>
      </c>
      <c r="C1082" s="24" t="s">
        <v>234</v>
      </c>
      <c r="D1082" s="24">
        <v>6.9999999999999999E-4</v>
      </c>
    </row>
    <row r="1083" spans="1:4" hidden="1">
      <c r="A1083" s="25">
        <v>43194</v>
      </c>
      <c r="B1083" s="24" t="s">
        <v>244</v>
      </c>
      <c r="C1083" s="24" t="s">
        <v>243</v>
      </c>
      <c r="D1083" s="24">
        <v>7.4000000000000003E-3</v>
      </c>
    </row>
    <row r="1084" spans="1:4" hidden="1">
      <c r="A1084" s="25">
        <v>43194</v>
      </c>
      <c r="B1084" s="24" t="s">
        <v>244</v>
      </c>
      <c r="C1084" s="24" t="s">
        <v>79</v>
      </c>
      <c r="D1084" s="24">
        <v>0.10050000000000001</v>
      </c>
    </row>
    <row r="1085" spans="1:4" hidden="1">
      <c r="A1085" s="25">
        <v>43194</v>
      </c>
      <c r="B1085" s="24" t="s">
        <v>244</v>
      </c>
      <c r="C1085" s="24" t="s">
        <v>236</v>
      </c>
      <c r="D1085" s="24">
        <v>7.4000000000000003E-3</v>
      </c>
    </row>
    <row r="1086" spans="1:4" hidden="1">
      <c r="A1086" s="25">
        <v>43194</v>
      </c>
      <c r="B1086" s="24" t="s">
        <v>244</v>
      </c>
      <c r="C1086" s="24" t="s">
        <v>246</v>
      </c>
      <c r="D1086" s="24">
        <v>2.76E-2</v>
      </c>
    </row>
    <row r="1087" spans="1:4" hidden="1">
      <c r="A1087" s="25">
        <v>43194</v>
      </c>
      <c r="B1087" s="24" t="s">
        <v>244</v>
      </c>
      <c r="C1087" s="24" t="s">
        <v>238</v>
      </c>
      <c r="D1087" s="24">
        <v>8.9999999999999998E-4</v>
      </c>
    </row>
    <row r="1088" spans="1:4" hidden="1">
      <c r="A1088" s="25">
        <v>43194</v>
      </c>
      <c r="B1088" s="24" t="s">
        <v>251</v>
      </c>
      <c r="C1088" s="24" t="s">
        <v>242</v>
      </c>
      <c r="D1088" s="24">
        <v>0.7792</v>
      </c>
    </row>
    <row r="1089" spans="1:4" hidden="1">
      <c r="A1089" s="25">
        <v>43194</v>
      </c>
      <c r="B1089" s="24" t="s">
        <v>251</v>
      </c>
      <c r="C1089" s="24" t="s">
        <v>233</v>
      </c>
      <c r="D1089" s="24">
        <v>0.10059999999999999</v>
      </c>
    </row>
    <row r="1090" spans="1:4" hidden="1">
      <c r="A1090" s="25">
        <v>43194</v>
      </c>
      <c r="B1090" s="24" t="s">
        <v>251</v>
      </c>
      <c r="C1090" s="24" t="s">
        <v>243</v>
      </c>
      <c r="D1090" s="24">
        <v>0.9708</v>
      </c>
    </row>
    <row r="1091" spans="1:4" hidden="1">
      <c r="A1091" s="25">
        <v>43194</v>
      </c>
      <c r="B1091" s="24" t="s">
        <v>251</v>
      </c>
      <c r="C1091" s="24" t="s">
        <v>79</v>
      </c>
      <c r="D1091" s="24">
        <v>13.1716</v>
      </c>
    </row>
    <row r="1092" spans="1:4" hidden="1">
      <c r="A1092" s="25">
        <v>43194</v>
      </c>
      <c r="B1092" s="24" t="s">
        <v>251</v>
      </c>
      <c r="C1092" s="24" t="s">
        <v>236</v>
      </c>
      <c r="D1092" s="24">
        <v>0.96879999999999999</v>
      </c>
    </row>
    <row r="1093" spans="1:4" hidden="1">
      <c r="A1093" s="25">
        <v>43194</v>
      </c>
      <c r="B1093" s="24" t="s">
        <v>251</v>
      </c>
      <c r="C1093" s="24" t="s">
        <v>238</v>
      </c>
      <c r="D1093" s="24">
        <v>0.1237</v>
      </c>
    </row>
    <row r="1094" spans="1:4" hidden="1">
      <c r="A1094" s="25">
        <v>43194</v>
      </c>
      <c r="B1094" s="24" t="s">
        <v>249</v>
      </c>
      <c r="C1094" s="24" t="s">
        <v>241</v>
      </c>
      <c r="D1094" s="24">
        <v>7.0199999999999999E-2</v>
      </c>
    </row>
    <row r="1095" spans="1:4" hidden="1">
      <c r="A1095" s="25">
        <v>43194</v>
      </c>
      <c r="B1095" s="24" t="s">
        <v>249</v>
      </c>
      <c r="C1095" s="24" t="s">
        <v>233</v>
      </c>
      <c r="D1095" s="24">
        <v>4.4699999999999997E-2</v>
      </c>
    </row>
    <row r="1096" spans="1:4" hidden="1">
      <c r="A1096" s="25">
        <v>43194</v>
      </c>
      <c r="B1096" s="24" t="s">
        <v>249</v>
      </c>
      <c r="C1096" s="24" t="s">
        <v>234</v>
      </c>
      <c r="D1096" s="24">
        <v>3.9E-2</v>
      </c>
    </row>
    <row r="1097" spans="1:4" hidden="1">
      <c r="A1097" s="25">
        <v>43194</v>
      </c>
      <c r="B1097" s="24" t="s">
        <v>249</v>
      </c>
      <c r="C1097" s="24" t="s">
        <v>238</v>
      </c>
      <c r="D1097" s="24">
        <v>5.4899999999999997E-2</v>
      </c>
    </row>
    <row r="1098" spans="1:4" hidden="1">
      <c r="A1098" s="25">
        <v>43194</v>
      </c>
      <c r="B1098" s="24" t="s">
        <v>252</v>
      </c>
      <c r="C1098" s="24" t="s">
        <v>242</v>
      </c>
      <c r="D1098" s="24">
        <v>1.6272</v>
      </c>
    </row>
    <row r="1099" spans="1:4" hidden="1">
      <c r="A1099" s="25">
        <v>43194</v>
      </c>
      <c r="B1099" s="24" t="s">
        <v>252</v>
      </c>
      <c r="C1099" s="24" t="s">
        <v>233</v>
      </c>
      <c r="D1099" s="24">
        <v>0.2102</v>
      </c>
    </row>
    <row r="1100" spans="1:4" hidden="1">
      <c r="A1100" s="25">
        <v>43194</v>
      </c>
      <c r="B1100" s="24" t="s">
        <v>252</v>
      </c>
      <c r="C1100" s="24" t="s">
        <v>234</v>
      </c>
      <c r="D1100" s="24">
        <v>0.1835</v>
      </c>
    </row>
    <row r="1101" spans="1:4" hidden="1">
      <c r="A1101" s="25">
        <v>43194</v>
      </c>
      <c r="B1101" s="24" t="s">
        <v>252</v>
      </c>
      <c r="C1101" s="24" t="s">
        <v>243</v>
      </c>
      <c r="D1101" s="24">
        <v>2.0272999999999999</v>
      </c>
    </row>
    <row r="1102" spans="1:4" hidden="1">
      <c r="A1102" s="25">
        <v>43194</v>
      </c>
      <c r="B1102" s="24" t="s">
        <v>252</v>
      </c>
      <c r="C1102" s="24" t="s">
        <v>238</v>
      </c>
      <c r="D1102" s="24">
        <v>0.25829999999999997</v>
      </c>
    </row>
    <row r="1103" spans="1:4" hidden="1">
      <c r="A1103" s="25">
        <v>43194</v>
      </c>
      <c r="B1103" s="24" t="s">
        <v>236</v>
      </c>
      <c r="C1103" s="24" t="s">
        <v>230</v>
      </c>
      <c r="D1103" s="24">
        <v>0.46889999999999998</v>
      </c>
    </row>
    <row r="1104" spans="1:4" hidden="1">
      <c r="A1104" s="25">
        <v>43194</v>
      </c>
      <c r="B1104" s="24" t="s">
        <v>236</v>
      </c>
      <c r="C1104" s="24" t="s">
        <v>240</v>
      </c>
      <c r="D1104" s="24">
        <v>0.1658</v>
      </c>
    </row>
    <row r="1105" spans="1:4" hidden="1">
      <c r="A1105" s="25">
        <v>43194</v>
      </c>
      <c r="B1105" s="24" t="s">
        <v>236</v>
      </c>
      <c r="C1105" s="24" t="s">
        <v>241</v>
      </c>
      <c r="D1105" s="24">
        <v>0.16339999999999999</v>
      </c>
    </row>
    <row r="1106" spans="1:4" hidden="1">
      <c r="A1106" s="25">
        <v>43194</v>
      </c>
      <c r="B1106" s="24" t="s">
        <v>236</v>
      </c>
      <c r="C1106" s="24" t="s">
        <v>231</v>
      </c>
      <c r="D1106" s="24">
        <v>0.12239999999999999</v>
      </c>
    </row>
    <row r="1107" spans="1:4" hidden="1">
      <c r="A1107" s="25">
        <v>43194</v>
      </c>
      <c r="B1107" s="24" t="s">
        <v>236</v>
      </c>
      <c r="C1107" s="24" t="s">
        <v>242</v>
      </c>
      <c r="D1107" s="24">
        <v>0.8044</v>
      </c>
    </row>
    <row r="1108" spans="1:4" hidden="1">
      <c r="A1108" s="25">
        <v>43194</v>
      </c>
      <c r="B1108" s="24" t="s">
        <v>236</v>
      </c>
      <c r="C1108" s="24" t="s">
        <v>232</v>
      </c>
      <c r="D1108" s="24">
        <v>0.7742</v>
      </c>
    </row>
    <row r="1109" spans="1:4" hidden="1">
      <c r="A1109" s="25">
        <v>43194</v>
      </c>
      <c r="B1109" s="24" t="s">
        <v>236</v>
      </c>
      <c r="C1109" s="24" t="s">
        <v>233</v>
      </c>
      <c r="D1109" s="24">
        <v>0.10390000000000001</v>
      </c>
    </row>
    <row r="1110" spans="1:4" hidden="1">
      <c r="A1110" s="25">
        <v>43194</v>
      </c>
      <c r="B1110" s="24" t="s">
        <v>236</v>
      </c>
      <c r="C1110" s="24" t="s">
        <v>234</v>
      </c>
      <c r="D1110" s="24">
        <v>9.0700000000000003E-2</v>
      </c>
    </row>
    <row r="1111" spans="1:4" hidden="1">
      <c r="A1111" s="25">
        <v>43194</v>
      </c>
      <c r="B1111" s="24" t="s">
        <v>236</v>
      </c>
      <c r="C1111" s="24" t="s">
        <v>243</v>
      </c>
      <c r="D1111" s="24">
        <v>1.002</v>
      </c>
    </row>
    <row r="1112" spans="1:4" hidden="1">
      <c r="A1112" s="25">
        <v>43194</v>
      </c>
      <c r="B1112" s="24" t="s">
        <v>236</v>
      </c>
      <c r="C1112" s="24" t="s">
        <v>235</v>
      </c>
      <c r="D1112" s="24">
        <v>9.06E-2</v>
      </c>
    </row>
    <row r="1113" spans="1:4" hidden="1">
      <c r="A1113" s="25">
        <v>43194</v>
      </c>
      <c r="B1113" s="24" t="s">
        <v>236</v>
      </c>
      <c r="C1113" s="24" t="s">
        <v>79</v>
      </c>
      <c r="D1113" s="24">
        <v>13.595000000000001</v>
      </c>
    </row>
    <row r="1114" spans="1:4" hidden="1">
      <c r="A1114" s="25">
        <v>43194</v>
      </c>
      <c r="B1114" s="24" t="s">
        <v>236</v>
      </c>
      <c r="C1114" s="24" t="s">
        <v>244</v>
      </c>
      <c r="D1114" s="24">
        <v>135.29859999999999</v>
      </c>
    </row>
    <row r="1115" spans="1:4" hidden="1">
      <c r="A1115" s="25">
        <v>43194</v>
      </c>
      <c r="B1115" s="24" t="s">
        <v>236</v>
      </c>
      <c r="C1115" s="24" t="s">
        <v>251</v>
      </c>
      <c r="D1115" s="24">
        <v>1.0322</v>
      </c>
    </row>
    <row r="1116" spans="1:4" hidden="1">
      <c r="A1116" s="25">
        <v>43194</v>
      </c>
      <c r="B1116" s="24" t="s">
        <v>236</v>
      </c>
      <c r="C1116" s="24" t="s">
        <v>237</v>
      </c>
      <c r="D1116" s="24">
        <v>1.0718000000000001</v>
      </c>
    </row>
    <row r="1117" spans="1:4" hidden="1">
      <c r="A1117" s="25">
        <v>43194</v>
      </c>
      <c r="B1117" s="24" t="s">
        <v>236</v>
      </c>
      <c r="C1117" s="24" t="s">
        <v>238</v>
      </c>
      <c r="D1117" s="24">
        <v>0.12759999999999999</v>
      </c>
    </row>
    <row r="1118" spans="1:4" hidden="1">
      <c r="A1118" s="25">
        <v>43194</v>
      </c>
      <c r="B1118" s="24" t="s">
        <v>245</v>
      </c>
      <c r="C1118" s="24" t="s">
        <v>240</v>
      </c>
      <c r="D1118" s="24">
        <v>0.94740000000000002</v>
      </c>
    </row>
    <row r="1119" spans="1:4" hidden="1">
      <c r="A1119" s="25">
        <v>43194</v>
      </c>
      <c r="B1119" s="24" t="s">
        <v>245</v>
      </c>
      <c r="C1119" s="24" t="s">
        <v>242</v>
      </c>
      <c r="D1119" s="24">
        <v>4.5944000000000003</v>
      </c>
    </row>
    <row r="1120" spans="1:4" hidden="1">
      <c r="A1120" s="25">
        <v>43194</v>
      </c>
      <c r="B1120" s="24" t="s">
        <v>245</v>
      </c>
      <c r="C1120" s="24" t="s">
        <v>233</v>
      </c>
      <c r="D1120" s="24">
        <v>0.59360000000000002</v>
      </c>
    </row>
    <row r="1121" spans="1:4" hidden="1">
      <c r="A1121" s="25">
        <v>43194</v>
      </c>
      <c r="B1121" s="24" t="s">
        <v>245</v>
      </c>
      <c r="C1121" s="24" t="s">
        <v>234</v>
      </c>
      <c r="D1121" s="24">
        <v>0.51819999999999999</v>
      </c>
    </row>
    <row r="1122" spans="1:4" hidden="1">
      <c r="A1122" s="25">
        <v>43194</v>
      </c>
      <c r="B1122" s="24" t="s">
        <v>245</v>
      </c>
      <c r="C1122" s="24" t="s">
        <v>243</v>
      </c>
      <c r="D1122" s="24">
        <v>5.7237999999999998</v>
      </c>
    </row>
    <row r="1123" spans="1:4" hidden="1">
      <c r="A1123" s="25">
        <v>43194</v>
      </c>
      <c r="B1123" s="24" t="s">
        <v>245</v>
      </c>
      <c r="C1123" s="24" t="s">
        <v>79</v>
      </c>
      <c r="D1123" s="24">
        <v>77.658199999999994</v>
      </c>
    </row>
    <row r="1124" spans="1:4" hidden="1">
      <c r="A1124" s="25">
        <v>43194</v>
      </c>
      <c r="B1124" s="24" t="s">
        <v>245</v>
      </c>
      <c r="C1124" s="24" t="s">
        <v>238</v>
      </c>
      <c r="D1124" s="24">
        <v>0.72919999999999996</v>
      </c>
    </row>
    <row r="1125" spans="1:4" hidden="1">
      <c r="A1125" s="25">
        <v>43194</v>
      </c>
      <c r="B1125" s="24" t="s">
        <v>264</v>
      </c>
      <c r="C1125" s="24" t="s">
        <v>238</v>
      </c>
      <c r="D1125" s="24">
        <v>1.9199999999999998E-2</v>
      </c>
    </row>
    <row r="1126" spans="1:4" hidden="1">
      <c r="A1126" s="25">
        <v>43194</v>
      </c>
      <c r="B1126" s="24" t="s">
        <v>260</v>
      </c>
      <c r="C1126" s="24" t="s">
        <v>233</v>
      </c>
      <c r="D1126" s="24">
        <v>0.23799999999999999</v>
      </c>
    </row>
    <row r="1127" spans="1:4" hidden="1">
      <c r="A1127" s="25">
        <v>43194</v>
      </c>
      <c r="B1127" s="24" t="s">
        <v>260</v>
      </c>
      <c r="C1127" s="24" t="s">
        <v>238</v>
      </c>
      <c r="D1127" s="24">
        <v>0.29239999999999999</v>
      </c>
    </row>
    <row r="1128" spans="1:4" hidden="1">
      <c r="A1128" s="25">
        <v>43194</v>
      </c>
      <c r="B1128" s="24" t="s">
        <v>261</v>
      </c>
      <c r="C1128" s="24" t="s">
        <v>233</v>
      </c>
      <c r="D1128" s="24">
        <v>1.41E-2</v>
      </c>
    </row>
    <row r="1129" spans="1:4" hidden="1">
      <c r="A1129" s="25">
        <v>43194</v>
      </c>
      <c r="B1129" s="24" t="s">
        <v>261</v>
      </c>
      <c r="C1129" s="24" t="s">
        <v>238</v>
      </c>
      <c r="D1129" s="24">
        <v>1.7399999999999999E-2</v>
      </c>
    </row>
    <row r="1130" spans="1:4" hidden="1">
      <c r="A1130" s="25">
        <v>43194</v>
      </c>
      <c r="B1130" s="24" t="s">
        <v>237</v>
      </c>
      <c r="C1130" s="24" t="s">
        <v>230</v>
      </c>
      <c r="D1130" s="24">
        <v>0.4375</v>
      </c>
    </row>
    <row r="1131" spans="1:4" hidden="1">
      <c r="A1131" s="25">
        <v>43194</v>
      </c>
      <c r="B1131" s="24" t="s">
        <v>237</v>
      </c>
      <c r="C1131" s="24" t="s">
        <v>240</v>
      </c>
      <c r="D1131" s="24">
        <v>0.15479999999999999</v>
      </c>
    </row>
    <row r="1132" spans="1:4" hidden="1">
      <c r="A1132" s="25">
        <v>43194</v>
      </c>
      <c r="B1132" s="24" t="s">
        <v>237</v>
      </c>
      <c r="C1132" s="24" t="s">
        <v>231</v>
      </c>
      <c r="D1132" s="24">
        <v>0.1142</v>
      </c>
    </row>
    <row r="1133" spans="1:4" hidden="1">
      <c r="A1133" s="25">
        <v>43194</v>
      </c>
      <c r="B1133" s="24" t="s">
        <v>237</v>
      </c>
      <c r="C1133" s="24" t="s">
        <v>232</v>
      </c>
      <c r="D1133" s="24">
        <v>0.72240000000000004</v>
      </c>
    </row>
    <row r="1134" spans="1:4" hidden="1">
      <c r="A1134" s="25">
        <v>43194</v>
      </c>
      <c r="B1134" s="24" t="s">
        <v>237</v>
      </c>
      <c r="C1134" s="24" t="s">
        <v>233</v>
      </c>
      <c r="D1134" s="24">
        <v>9.7000000000000003E-2</v>
      </c>
    </row>
    <row r="1135" spans="1:4" hidden="1">
      <c r="A1135" s="25">
        <v>43194</v>
      </c>
      <c r="B1135" s="24" t="s">
        <v>237</v>
      </c>
      <c r="C1135" s="24" t="s">
        <v>234</v>
      </c>
      <c r="D1135" s="24">
        <v>8.4599999999999995E-2</v>
      </c>
    </row>
    <row r="1136" spans="1:4" hidden="1">
      <c r="A1136" s="25">
        <v>43194</v>
      </c>
      <c r="B1136" s="24" t="s">
        <v>237</v>
      </c>
      <c r="C1136" s="24" t="s">
        <v>235</v>
      </c>
      <c r="D1136" s="24">
        <v>8.4500000000000006E-2</v>
      </c>
    </row>
    <row r="1137" spans="1:4" hidden="1">
      <c r="A1137" s="25">
        <v>43194</v>
      </c>
      <c r="B1137" s="24" t="s">
        <v>237</v>
      </c>
      <c r="C1137" s="24" t="s">
        <v>236</v>
      </c>
      <c r="D1137" s="24">
        <v>0.93300000000000005</v>
      </c>
    </row>
    <row r="1138" spans="1:4" hidden="1">
      <c r="A1138" s="25">
        <v>43194</v>
      </c>
      <c r="B1138" s="24" t="s">
        <v>237</v>
      </c>
      <c r="C1138" s="24" t="s">
        <v>262</v>
      </c>
      <c r="D1138" s="24">
        <v>0.47660000000000002</v>
      </c>
    </row>
    <row r="1139" spans="1:4" hidden="1">
      <c r="A1139" s="25">
        <v>43194</v>
      </c>
      <c r="B1139" s="24" t="s">
        <v>237</v>
      </c>
      <c r="C1139" s="24" t="s">
        <v>238</v>
      </c>
      <c r="D1139" s="24">
        <v>0.1191</v>
      </c>
    </row>
    <row r="1140" spans="1:4" hidden="1">
      <c r="A1140" s="25">
        <v>43194</v>
      </c>
      <c r="B1140" s="24" t="s">
        <v>253</v>
      </c>
      <c r="C1140" s="24" t="s">
        <v>242</v>
      </c>
      <c r="D1140" s="24">
        <v>4.8000999999999996</v>
      </c>
    </row>
    <row r="1141" spans="1:4" hidden="1">
      <c r="A1141" s="25">
        <v>43194</v>
      </c>
      <c r="B1141" s="24" t="s">
        <v>253</v>
      </c>
      <c r="C1141" s="24" t="s">
        <v>233</v>
      </c>
      <c r="D1141" s="24">
        <v>0.62019999999999997</v>
      </c>
    </row>
    <row r="1142" spans="1:4" hidden="1">
      <c r="A1142" s="25">
        <v>43194</v>
      </c>
      <c r="B1142" s="24" t="s">
        <v>253</v>
      </c>
      <c r="C1142" s="24" t="s">
        <v>234</v>
      </c>
      <c r="D1142" s="24">
        <v>0.54139999999999999</v>
      </c>
    </row>
    <row r="1143" spans="1:4" hidden="1">
      <c r="A1143" s="25">
        <v>43194</v>
      </c>
      <c r="B1143" s="24" t="s">
        <v>253</v>
      </c>
      <c r="C1143" s="24" t="s">
        <v>243</v>
      </c>
      <c r="D1143" s="24">
        <v>5.98</v>
      </c>
    </row>
    <row r="1144" spans="1:4" hidden="1">
      <c r="A1144" s="25">
        <v>43194</v>
      </c>
      <c r="B1144" s="24" t="s">
        <v>253</v>
      </c>
      <c r="C1144" s="24" t="s">
        <v>238</v>
      </c>
      <c r="D1144" s="24">
        <v>0.76190000000000002</v>
      </c>
    </row>
    <row r="1145" spans="1:4" hidden="1">
      <c r="A1145" s="25">
        <v>43194</v>
      </c>
      <c r="B1145" s="24" t="s">
        <v>265</v>
      </c>
      <c r="C1145" s="24" t="s">
        <v>238</v>
      </c>
      <c r="D1145" s="24">
        <v>3.2000000000000001E-2</v>
      </c>
    </row>
    <row r="1146" spans="1:4" hidden="1">
      <c r="A1146" s="25">
        <v>43194</v>
      </c>
      <c r="B1146" s="24" t="s">
        <v>262</v>
      </c>
      <c r="C1146" s="24" t="s">
        <v>233</v>
      </c>
      <c r="D1146" s="24">
        <v>0.2034</v>
      </c>
    </row>
    <row r="1147" spans="1:4" hidden="1">
      <c r="A1147" s="25">
        <v>43194</v>
      </c>
      <c r="B1147" s="24" t="s">
        <v>262</v>
      </c>
      <c r="C1147" s="24" t="s">
        <v>237</v>
      </c>
      <c r="D1147" s="24">
        <v>2.0981999999999998</v>
      </c>
    </row>
    <row r="1148" spans="1:4" hidden="1">
      <c r="A1148" s="25">
        <v>43194</v>
      </c>
      <c r="B1148" s="24" t="s">
        <v>262</v>
      </c>
      <c r="C1148" s="24" t="s">
        <v>238</v>
      </c>
      <c r="D1148" s="24">
        <v>0.24990000000000001</v>
      </c>
    </row>
    <row r="1149" spans="1:4" hidden="1">
      <c r="A1149" s="25">
        <v>43194</v>
      </c>
      <c r="B1149" s="24" t="s">
        <v>246</v>
      </c>
      <c r="C1149" s="24" t="s">
        <v>240</v>
      </c>
      <c r="D1149" s="24">
        <v>4.4400000000000002E-2</v>
      </c>
    </row>
    <row r="1150" spans="1:4" hidden="1">
      <c r="A1150" s="25">
        <v>43194</v>
      </c>
      <c r="B1150" s="24" t="s">
        <v>246</v>
      </c>
      <c r="C1150" s="24" t="s">
        <v>248</v>
      </c>
      <c r="D1150" s="24">
        <v>0.21540000000000001</v>
      </c>
    </row>
    <row r="1151" spans="1:4" hidden="1">
      <c r="A1151" s="25">
        <v>43194</v>
      </c>
      <c r="B1151" s="24" t="s">
        <v>246</v>
      </c>
      <c r="C1151" s="24" t="s">
        <v>242</v>
      </c>
      <c r="D1151" s="24">
        <v>0.21560000000000001</v>
      </c>
    </row>
    <row r="1152" spans="1:4" hidden="1">
      <c r="A1152" s="25">
        <v>43194</v>
      </c>
      <c r="B1152" s="24" t="s">
        <v>246</v>
      </c>
      <c r="C1152" s="24" t="s">
        <v>233</v>
      </c>
      <c r="D1152" s="24">
        <v>2.7799999999999998E-2</v>
      </c>
    </row>
    <row r="1153" spans="1:4" hidden="1">
      <c r="A1153" s="25">
        <v>43194</v>
      </c>
      <c r="B1153" s="24" t="s">
        <v>246</v>
      </c>
      <c r="C1153" s="24" t="s">
        <v>234</v>
      </c>
      <c r="D1153" s="24">
        <v>2.4299999999999999E-2</v>
      </c>
    </row>
    <row r="1154" spans="1:4" hidden="1">
      <c r="A1154" s="25">
        <v>43194</v>
      </c>
      <c r="B1154" s="24" t="s">
        <v>246</v>
      </c>
      <c r="C1154" s="24" t="s">
        <v>243</v>
      </c>
      <c r="D1154" s="24">
        <v>0.26869999999999999</v>
      </c>
    </row>
    <row r="1155" spans="1:4" hidden="1">
      <c r="A1155" s="25">
        <v>43194</v>
      </c>
      <c r="B1155" s="24" t="s">
        <v>246</v>
      </c>
      <c r="C1155" s="24" t="s">
        <v>79</v>
      </c>
      <c r="D1155" s="24">
        <v>3.645</v>
      </c>
    </row>
    <row r="1156" spans="1:4" hidden="1">
      <c r="A1156" s="25">
        <v>43194</v>
      </c>
      <c r="B1156" s="24" t="s">
        <v>246</v>
      </c>
      <c r="C1156" s="24" t="s">
        <v>244</v>
      </c>
      <c r="D1156" s="24">
        <v>36.274999999999999</v>
      </c>
    </row>
    <row r="1157" spans="1:4" hidden="1">
      <c r="A1157" s="25">
        <v>43194</v>
      </c>
      <c r="B1157" s="24" t="s">
        <v>246</v>
      </c>
      <c r="C1157" s="24" t="s">
        <v>238</v>
      </c>
      <c r="D1157" s="24">
        <v>3.4200000000000001E-2</v>
      </c>
    </row>
    <row r="1158" spans="1:4" hidden="1">
      <c r="A1158" s="25">
        <v>43194</v>
      </c>
      <c r="B1158" s="24" t="s">
        <v>266</v>
      </c>
      <c r="C1158" s="24" t="s">
        <v>238</v>
      </c>
      <c r="D1158" s="24">
        <v>3.7999999999999999E-2</v>
      </c>
    </row>
    <row r="1159" spans="1:4" hidden="1">
      <c r="A1159" s="25">
        <v>43194</v>
      </c>
      <c r="B1159" s="24" t="s">
        <v>238</v>
      </c>
      <c r="C1159" s="24" t="s">
        <v>230</v>
      </c>
      <c r="D1159" s="24">
        <v>3.673</v>
      </c>
    </row>
    <row r="1160" spans="1:4" hidden="1">
      <c r="A1160" s="25">
        <v>43194</v>
      </c>
      <c r="B1160" s="24" t="s">
        <v>238</v>
      </c>
      <c r="C1160" s="24" t="s">
        <v>240</v>
      </c>
      <c r="D1160" s="24">
        <v>1.2989999999999999</v>
      </c>
    </row>
    <row r="1161" spans="1:4" hidden="1">
      <c r="A1161" s="25">
        <v>43194</v>
      </c>
      <c r="B1161" s="24" t="s">
        <v>238</v>
      </c>
      <c r="C1161" s="24" t="s">
        <v>247</v>
      </c>
      <c r="D1161" s="24">
        <v>1.7877000000000001</v>
      </c>
    </row>
    <row r="1162" spans="1:4" hidden="1">
      <c r="A1162" s="25">
        <v>43194</v>
      </c>
      <c r="B1162" s="24" t="s">
        <v>238</v>
      </c>
      <c r="C1162" s="24" t="s">
        <v>241</v>
      </c>
      <c r="D1162" s="24">
        <v>1.2798</v>
      </c>
    </row>
    <row r="1163" spans="1:4" hidden="1">
      <c r="A1163" s="25">
        <v>43194</v>
      </c>
      <c r="B1163" s="24" t="s">
        <v>238</v>
      </c>
      <c r="C1163" s="24" t="s">
        <v>250</v>
      </c>
      <c r="D1163" s="24">
        <v>1593.1202000000001</v>
      </c>
    </row>
    <row r="1164" spans="1:4" hidden="1">
      <c r="A1164" s="25">
        <v>43194</v>
      </c>
      <c r="B1164" s="24" t="s">
        <v>238</v>
      </c>
      <c r="C1164" s="24" t="s">
        <v>231</v>
      </c>
      <c r="D1164" s="24">
        <v>0.95899999999999996</v>
      </c>
    </row>
    <row r="1165" spans="1:4" hidden="1">
      <c r="A1165" s="25">
        <v>43194</v>
      </c>
      <c r="B1165" s="24" t="s">
        <v>238</v>
      </c>
      <c r="C1165" s="24" t="s">
        <v>248</v>
      </c>
      <c r="D1165" s="24">
        <v>6.2918000000000003</v>
      </c>
    </row>
    <row r="1166" spans="1:4" hidden="1">
      <c r="A1166" s="25">
        <v>43194</v>
      </c>
      <c r="B1166" s="24" t="s">
        <v>238</v>
      </c>
      <c r="C1166" s="24" t="s">
        <v>242</v>
      </c>
      <c r="D1166" s="24">
        <v>6.3003999999999998</v>
      </c>
    </row>
    <row r="1167" spans="1:4" hidden="1">
      <c r="A1167" s="25">
        <v>43194</v>
      </c>
      <c r="B1167" s="24" t="s">
        <v>238</v>
      </c>
      <c r="C1167" s="24" t="s">
        <v>254</v>
      </c>
      <c r="D1167" s="24">
        <v>20.615400000000001</v>
      </c>
    </row>
    <row r="1168" spans="1:4" hidden="1">
      <c r="A1168" s="25">
        <v>43194</v>
      </c>
      <c r="B1168" s="24" t="s">
        <v>238</v>
      </c>
      <c r="C1168" s="24" t="s">
        <v>232</v>
      </c>
      <c r="D1168" s="24">
        <v>6.0648</v>
      </c>
    </row>
    <row r="1169" spans="1:4" hidden="1">
      <c r="A1169" s="25">
        <v>43194</v>
      </c>
      <c r="B1169" s="24" t="s">
        <v>238</v>
      </c>
      <c r="C1169" s="24" t="s">
        <v>233</v>
      </c>
      <c r="D1169" s="24">
        <v>0.81399999999999995</v>
      </c>
    </row>
    <row r="1170" spans="1:4" hidden="1">
      <c r="A1170" s="25">
        <v>43194</v>
      </c>
      <c r="B1170" s="24" t="s">
        <v>238</v>
      </c>
      <c r="C1170" s="24" t="s">
        <v>263</v>
      </c>
      <c r="D1170" s="24">
        <v>2.0348000000000002</v>
      </c>
    </row>
    <row r="1171" spans="1:4" hidden="1">
      <c r="A1171" s="25">
        <v>43194</v>
      </c>
      <c r="B1171" s="24" t="s">
        <v>238</v>
      </c>
      <c r="C1171" s="24" t="s">
        <v>234</v>
      </c>
      <c r="D1171" s="24">
        <v>0.71060000000000001</v>
      </c>
    </row>
    <row r="1172" spans="1:4" hidden="1">
      <c r="A1172" s="25">
        <v>43194</v>
      </c>
      <c r="B1172" s="24" t="s">
        <v>238</v>
      </c>
      <c r="C1172" s="24" t="s">
        <v>243</v>
      </c>
      <c r="D1172" s="24">
        <v>7.8490000000000002</v>
      </c>
    </row>
    <row r="1173" spans="1:4" hidden="1">
      <c r="A1173" s="25">
        <v>43194</v>
      </c>
      <c r="B1173" s="24" t="s">
        <v>238</v>
      </c>
      <c r="C1173" s="24" t="s">
        <v>256</v>
      </c>
      <c r="D1173" s="24">
        <v>6.0507999999999997</v>
      </c>
    </row>
    <row r="1174" spans="1:4" hidden="1">
      <c r="A1174" s="25">
        <v>43194</v>
      </c>
      <c r="B1174" s="24" t="s">
        <v>238</v>
      </c>
      <c r="C1174" s="24" t="s">
        <v>258</v>
      </c>
      <c r="D1174" s="24">
        <v>3.5354000000000001</v>
      </c>
    </row>
    <row r="1175" spans="1:4" hidden="1">
      <c r="A1175" s="25">
        <v>43194</v>
      </c>
      <c r="B1175" s="24" t="s">
        <v>238</v>
      </c>
      <c r="C1175" s="24" t="s">
        <v>259</v>
      </c>
      <c r="D1175" s="24">
        <v>99.159700000000001</v>
      </c>
    </row>
    <row r="1176" spans="1:4" hidden="1">
      <c r="A1176" s="25">
        <v>43194</v>
      </c>
      <c r="B1176" s="24" t="s">
        <v>238</v>
      </c>
      <c r="C1176" s="24" t="s">
        <v>235</v>
      </c>
      <c r="D1176" s="24">
        <v>0.70940000000000003</v>
      </c>
    </row>
    <row r="1177" spans="1:4">
      <c r="A1177" s="25">
        <v>43194</v>
      </c>
      <c r="B1177" s="24" t="s">
        <v>238</v>
      </c>
      <c r="C1177" s="24" t="s">
        <v>79</v>
      </c>
      <c r="D1177" s="24">
        <v>106.4914</v>
      </c>
    </row>
    <row r="1178" spans="1:4" hidden="1">
      <c r="A1178" s="25">
        <v>43194</v>
      </c>
      <c r="B1178" s="24" t="s">
        <v>238</v>
      </c>
      <c r="C1178" s="24" t="s">
        <v>244</v>
      </c>
      <c r="D1178" s="24">
        <v>1059.8122000000001</v>
      </c>
    </row>
    <row r="1179" spans="1:4" hidden="1">
      <c r="A1179" s="25">
        <v>43194</v>
      </c>
      <c r="B1179" s="24" t="s">
        <v>238</v>
      </c>
      <c r="C1179" s="24" t="s">
        <v>251</v>
      </c>
      <c r="D1179" s="24">
        <v>8.0858000000000008</v>
      </c>
    </row>
    <row r="1180" spans="1:4" hidden="1">
      <c r="A1180" s="25">
        <v>43194</v>
      </c>
      <c r="B1180" s="24" t="s">
        <v>238</v>
      </c>
      <c r="C1180" s="24" t="s">
        <v>249</v>
      </c>
      <c r="D1180" s="24">
        <v>18.219899999999999</v>
      </c>
    </row>
    <row r="1181" spans="1:4" hidden="1">
      <c r="A1181" s="25">
        <v>43194</v>
      </c>
      <c r="B1181" s="24" t="s">
        <v>238</v>
      </c>
      <c r="C1181" s="24" t="s">
        <v>252</v>
      </c>
      <c r="D1181" s="24">
        <v>3.8717000000000001</v>
      </c>
    </row>
    <row r="1182" spans="1:4" hidden="1">
      <c r="A1182" s="25">
        <v>43194</v>
      </c>
      <c r="B1182" s="24" t="s">
        <v>238</v>
      </c>
      <c r="C1182" s="24" t="s">
        <v>236</v>
      </c>
      <c r="D1182" s="24">
        <v>7.8331999999999997</v>
      </c>
    </row>
    <row r="1183" spans="1:4" hidden="1">
      <c r="A1183" s="25">
        <v>43194</v>
      </c>
      <c r="B1183" s="24" t="s">
        <v>238</v>
      </c>
      <c r="C1183" s="24" t="s">
        <v>245</v>
      </c>
      <c r="D1183" s="24">
        <v>1.3712</v>
      </c>
    </row>
    <row r="1184" spans="1:4" hidden="1">
      <c r="A1184" s="25">
        <v>43194</v>
      </c>
      <c r="B1184" s="24" t="s">
        <v>238</v>
      </c>
      <c r="C1184" s="24" t="s">
        <v>264</v>
      </c>
      <c r="D1184" s="24">
        <v>52.075899999999997</v>
      </c>
    </row>
    <row r="1185" spans="1:4" hidden="1">
      <c r="A1185" s="25">
        <v>43194</v>
      </c>
      <c r="B1185" s="24" t="s">
        <v>238</v>
      </c>
      <c r="C1185" s="24" t="s">
        <v>260</v>
      </c>
      <c r="D1185" s="24">
        <v>3.4195000000000002</v>
      </c>
    </row>
    <row r="1186" spans="1:4" hidden="1">
      <c r="A1186" s="25">
        <v>43194</v>
      </c>
      <c r="B1186" s="24" t="s">
        <v>238</v>
      </c>
      <c r="C1186" s="24" t="s">
        <v>261</v>
      </c>
      <c r="D1186" s="24">
        <v>57.645200000000003</v>
      </c>
    </row>
    <row r="1187" spans="1:4" hidden="1">
      <c r="A1187" s="25">
        <v>43194</v>
      </c>
      <c r="B1187" s="24" t="s">
        <v>238</v>
      </c>
      <c r="C1187" s="24" t="s">
        <v>237</v>
      </c>
      <c r="D1187" s="24">
        <v>8.3949999999999996</v>
      </c>
    </row>
    <row r="1188" spans="1:4" hidden="1">
      <c r="A1188" s="25">
        <v>43194</v>
      </c>
      <c r="B1188" s="24" t="s">
        <v>238</v>
      </c>
      <c r="C1188" s="24" t="s">
        <v>253</v>
      </c>
      <c r="D1188" s="24">
        <v>1.3126</v>
      </c>
    </row>
    <row r="1189" spans="1:4" hidden="1">
      <c r="A1189" s="25">
        <v>43194</v>
      </c>
      <c r="B1189" s="24" t="s">
        <v>238</v>
      </c>
      <c r="C1189" s="24" t="s">
        <v>265</v>
      </c>
      <c r="D1189" s="24">
        <v>31.223800000000001</v>
      </c>
    </row>
    <row r="1190" spans="1:4" hidden="1">
      <c r="A1190" s="25">
        <v>43194</v>
      </c>
      <c r="B1190" s="24" t="s">
        <v>238</v>
      </c>
      <c r="C1190" s="24" t="s">
        <v>262</v>
      </c>
      <c r="D1190" s="24">
        <v>4.0011000000000001</v>
      </c>
    </row>
    <row r="1191" spans="1:4" hidden="1">
      <c r="A1191" s="25">
        <v>43194</v>
      </c>
      <c r="B1191" s="24" t="s">
        <v>238</v>
      </c>
      <c r="C1191" s="24" t="s">
        <v>246</v>
      </c>
      <c r="D1191" s="24">
        <v>29.216000000000001</v>
      </c>
    </row>
    <row r="1192" spans="1:4" hidden="1">
      <c r="A1192" s="25">
        <v>43194</v>
      </c>
      <c r="B1192" s="24" t="s">
        <v>238</v>
      </c>
      <c r="C1192" s="24" t="s">
        <v>266</v>
      </c>
      <c r="D1192" s="24">
        <v>26.325500000000002</v>
      </c>
    </row>
    <row r="1193" spans="1:4" hidden="1">
      <c r="A1193" s="25">
        <v>43194</v>
      </c>
      <c r="B1193" s="24" t="s">
        <v>238</v>
      </c>
      <c r="C1193" s="24" t="s">
        <v>267</v>
      </c>
      <c r="D1193" s="24">
        <v>533.9864</v>
      </c>
    </row>
    <row r="1194" spans="1:4" hidden="1">
      <c r="A1194" s="25">
        <v>43194</v>
      </c>
      <c r="B1194" s="24" t="s">
        <v>238</v>
      </c>
      <c r="C1194" s="24" t="s">
        <v>268</v>
      </c>
      <c r="D1194" s="24">
        <v>2.7</v>
      </c>
    </row>
    <row r="1195" spans="1:4" hidden="1">
      <c r="A1195" s="25">
        <v>43194</v>
      </c>
      <c r="B1195" s="24" t="s">
        <v>238</v>
      </c>
      <c r="C1195" s="24" t="s">
        <v>239</v>
      </c>
      <c r="D1195" s="24">
        <v>11.867900000000001</v>
      </c>
    </row>
    <row r="1196" spans="1:4" hidden="1">
      <c r="A1196" s="25">
        <v>43194</v>
      </c>
      <c r="B1196" s="24" t="s">
        <v>267</v>
      </c>
      <c r="C1196" s="24" t="s">
        <v>238</v>
      </c>
      <c r="D1196" s="24">
        <v>1.9E-3</v>
      </c>
    </row>
    <row r="1197" spans="1:4" hidden="1">
      <c r="A1197" s="25">
        <v>43194</v>
      </c>
      <c r="B1197" s="24" t="s">
        <v>268</v>
      </c>
      <c r="C1197" s="24" t="s">
        <v>238</v>
      </c>
      <c r="D1197" s="24">
        <v>0.37040000000000001</v>
      </c>
    </row>
    <row r="1198" spans="1:4" hidden="1">
      <c r="A1198" s="25">
        <v>43194</v>
      </c>
      <c r="B1198" s="24" t="s">
        <v>239</v>
      </c>
      <c r="C1198" s="24" t="s">
        <v>230</v>
      </c>
      <c r="D1198" s="24">
        <v>0.3095</v>
      </c>
    </row>
    <row r="1199" spans="1:4" hidden="1">
      <c r="A1199" s="25">
        <v>43194</v>
      </c>
      <c r="B1199" s="24" t="s">
        <v>239</v>
      </c>
      <c r="C1199" s="24" t="s">
        <v>233</v>
      </c>
      <c r="D1199" s="24">
        <v>6.8599999999999994E-2</v>
      </c>
    </row>
    <row r="1200" spans="1:4" hidden="1">
      <c r="A1200" s="25">
        <v>43194</v>
      </c>
      <c r="B1200" s="24" t="s">
        <v>239</v>
      </c>
      <c r="C1200" s="24" t="s">
        <v>234</v>
      </c>
      <c r="D1200" s="24">
        <v>5.9799999999999999E-2</v>
      </c>
    </row>
    <row r="1201" spans="1:4" hidden="1">
      <c r="A1201" s="25">
        <v>43194</v>
      </c>
      <c r="B1201" s="24" t="s">
        <v>239</v>
      </c>
      <c r="C1201" s="24" t="s">
        <v>238</v>
      </c>
      <c r="D1201" s="24">
        <v>8.4199999999999997E-2</v>
      </c>
    </row>
    <row r="1202" spans="1:4" hidden="1">
      <c r="A1202" s="25">
        <v>43195</v>
      </c>
      <c r="B1202" s="24" t="s">
        <v>230</v>
      </c>
      <c r="C1202" s="24" t="s">
        <v>231</v>
      </c>
      <c r="D1202" s="24">
        <v>0.26200000000000001</v>
      </c>
    </row>
    <row r="1203" spans="1:4" hidden="1">
      <c r="A1203" s="25">
        <v>43195</v>
      </c>
      <c r="B1203" s="24" t="s">
        <v>230</v>
      </c>
      <c r="C1203" s="24" t="s">
        <v>232</v>
      </c>
      <c r="D1203" s="24">
        <v>1.6544000000000001</v>
      </c>
    </row>
    <row r="1204" spans="1:4" hidden="1">
      <c r="A1204" s="25">
        <v>43195</v>
      </c>
      <c r="B1204" s="24" t="s">
        <v>230</v>
      </c>
      <c r="C1204" s="24" t="s">
        <v>233</v>
      </c>
      <c r="D1204" s="24">
        <v>0.22220000000000001</v>
      </c>
    </row>
    <row r="1205" spans="1:4" hidden="1">
      <c r="A1205" s="25">
        <v>43195</v>
      </c>
      <c r="B1205" s="24" t="s">
        <v>230</v>
      </c>
      <c r="C1205" s="24" t="s">
        <v>234</v>
      </c>
      <c r="D1205" s="24">
        <v>0.19400000000000001</v>
      </c>
    </row>
    <row r="1206" spans="1:4" hidden="1">
      <c r="A1206" s="25">
        <v>43195</v>
      </c>
      <c r="B1206" s="24" t="s">
        <v>230</v>
      </c>
      <c r="C1206" s="24" t="s">
        <v>235</v>
      </c>
      <c r="D1206" s="24">
        <v>0.193</v>
      </c>
    </row>
    <row r="1207" spans="1:4" hidden="1">
      <c r="A1207" s="25">
        <v>43195</v>
      </c>
      <c r="B1207" s="24" t="s">
        <v>230</v>
      </c>
      <c r="C1207" s="24" t="s">
        <v>236</v>
      </c>
      <c r="D1207" s="24">
        <v>2.13</v>
      </c>
    </row>
    <row r="1208" spans="1:4" hidden="1">
      <c r="A1208" s="25">
        <v>43195</v>
      </c>
      <c r="B1208" s="24" t="s">
        <v>230</v>
      </c>
      <c r="C1208" s="24" t="s">
        <v>237</v>
      </c>
      <c r="D1208" s="24">
        <v>2.2896000000000001</v>
      </c>
    </row>
    <row r="1209" spans="1:4" hidden="1">
      <c r="A1209" s="25">
        <v>43195</v>
      </c>
      <c r="B1209" s="24" t="s">
        <v>230</v>
      </c>
      <c r="C1209" s="24" t="s">
        <v>238</v>
      </c>
      <c r="D1209" s="24">
        <v>0.2722</v>
      </c>
    </row>
    <row r="1210" spans="1:4" hidden="1">
      <c r="A1210" s="25">
        <v>43195</v>
      </c>
      <c r="B1210" s="24" t="s">
        <v>230</v>
      </c>
      <c r="C1210" s="24" t="s">
        <v>239</v>
      </c>
      <c r="D1210" s="24">
        <v>3.2486000000000002</v>
      </c>
    </row>
    <row r="1211" spans="1:4" hidden="1">
      <c r="A1211" s="25">
        <v>43195</v>
      </c>
      <c r="B1211" s="24" t="s">
        <v>240</v>
      </c>
      <c r="C1211" s="24" t="s">
        <v>241</v>
      </c>
      <c r="D1211" s="24">
        <v>0.98180000000000001</v>
      </c>
    </row>
    <row r="1212" spans="1:4" hidden="1">
      <c r="A1212" s="25">
        <v>43195</v>
      </c>
      <c r="B1212" s="24" t="s">
        <v>240</v>
      </c>
      <c r="C1212" s="24" t="s">
        <v>231</v>
      </c>
      <c r="D1212" s="24">
        <v>0.73980000000000001</v>
      </c>
    </row>
    <row r="1213" spans="1:4" hidden="1">
      <c r="A1213" s="25">
        <v>43195</v>
      </c>
      <c r="B1213" s="24" t="s">
        <v>240</v>
      </c>
      <c r="C1213" s="24" t="s">
        <v>242</v>
      </c>
      <c r="D1213" s="24">
        <v>4.8482000000000003</v>
      </c>
    </row>
    <row r="1214" spans="1:4" hidden="1">
      <c r="A1214" s="25">
        <v>43195</v>
      </c>
      <c r="B1214" s="24" t="s">
        <v>240</v>
      </c>
      <c r="C1214" s="24" t="s">
        <v>232</v>
      </c>
      <c r="D1214" s="24">
        <v>4.6719999999999997</v>
      </c>
    </row>
    <row r="1215" spans="1:4" hidden="1">
      <c r="A1215" s="25">
        <v>43195</v>
      </c>
      <c r="B1215" s="24" t="s">
        <v>240</v>
      </c>
      <c r="C1215" s="24" t="s">
        <v>233</v>
      </c>
      <c r="D1215" s="24">
        <v>0.62719999999999998</v>
      </c>
    </row>
    <row r="1216" spans="1:4" hidden="1">
      <c r="A1216" s="25">
        <v>43195</v>
      </c>
      <c r="B1216" s="24" t="s">
        <v>240</v>
      </c>
      <c r="C1216" s="24" t="s">
        <v>234</v>
      </c>
      <c r="D1216" s="24">
        <v>0.54779999999999995</v>
      </c>
    </row>
    <row r="1217" spans="1:4" hidden="1">
      <c r="A1217" s="25">
        <v>43195</v>
      </c>
      <c r="B1217" s="24" t="s">
        <v>240</v>
      </c>
      <c r="C1217" s="24" t="s">
        <v>243</v>
      </c>
      <c r="D1217" s="24">
        <v>6.0350000000000001</v>
      </c>
    </row>
    <row r="1218" spans="1:4" hidden="1">
      <c r="A1218" s="25">
        <v>43195</v>
      </c>
      <c r="B1218" s="24" t="s">
        <v>240</v>
      </c>
      <c r="C1218" s="24" t="s">
        <v>79</v>
      </c>
      <c r="D1218" s="24">
        <v>82.381500000000003</v>
      </c>
    </row>
    <row r="1219" spans="1:4" hidden="1">
      <c r="A1219" s="25">
        <v>43195</v>
      </c>
      <c r="B1219" s="24" t="s">
        <v>240</v>
      </c>
      <c r="C1219" s="24" t="s">
        <v>244</v>
      </c>
      <c r="D1219" s="24">
        <v>815.47339999999997</v>
      </c>
    </row>
    <row r="1220" spans="1:4" hidden="1">
      <c r="A1220" s="25">
        <v>43195</v>
      </c>
      <c r="B1220" s="24" t="s">
        <v>240</v>
      </c>
      <c r="C1220" s="24" t="s">
        <v>236</v>
      </c>
      <c r="D1220" s="24">
        <v>6.0153999999999996</v>
      </c>
    </row>
    <row r="1221" spans="1:4" hidden="1">
      <c r="A1221" s="25">
        <v>43195</v>
      </c>
      <c r="B1221" s="24" t="s">
        <v>240</v>
      </c>
      <c r="C1221" s="24" t="s">
        <v>245</v>
      </c>
      <c r="D1221" s="24">
        <v>1.0555000000000001</v>
      </c>
    </row>
    <row r="1222" spans="1:4" hidden="1">
      <c r="A1222" s="25">
        <v>43195</v>
      </c>
      <c r="B1222" s="24" t="s">
        <v>240</v>
      </c>
      <c r="C1222" s="24" t="s">
        <v>237</v>
      </c>
      <c r="D1222" s="24">
        <v>6.4657999999999998</v>
      </c>
    </row>
    <row r="1223" spans="1:4" hidden="1">
      <c r="A1223" s="25">
        <v>43195</v>
      </c>
      <c r="B1223" s="24" t="s">
        <v>240</v>
      </c>
      <c r="C1223" s="24" t="s">
        <v>246</v>
      </c>
      <c r="D1223" s="24">
        <v>22.480399999999999</v>
      </c>
    </row>
    <row r="1224" spans="1:4" hidden="1">
      <c r="A1224" s="25">
        <v>43195</v>
      </c>
      <c r="B1224" s="24" t="s">
        <v>240</v>
      </c>
      <c r="C1224" s="24" t="s">
        <v>238</v>
      </c>
      <c r="D1224" s="24">
        <v>0.76890000000000003</v>
      </c>
    </row>
    <row r="1225" spans="1:4" hidden="1">
      <c r="A1225" s="25">
        <v>43195</v>
      </c>
      <c r="B1225" s="24" t="s">
        <v>247</v>
      </c>
      <c r="C1225" s="24" t="s">
        <v>238</v>
      </c>
      <c r="D1225" s="24">
        <v>0.55940000000000001</v>
      </c>
    </row>
    <row r="1226" spans="1:4" hidden="1">
      <c r="A1226" s="25">
        <v>43195</v>
      </c>
      <c r="B1226" s="24" t="s">
        <v>241</v>
      </c>
      <c r="C1226" s="24" t="s">
        <v>240</v>
      </c>
      <c r="D1226" s="24">
        <v>1.0185</v>
      </c>
    </row>
    <row r="1227" spans="1:4" hidden="1">
      <c r="A1227" s="25">
        <v>43195</v>
      </c>
      <c r="B1227" s="24" t="s">
        <v>241</v>
      </c>
      <c r="C1227" s="24" t="s">
        <v>231</v>
      </c>
      <c r="D1227" s="24">
        <v>0.75339999999999996</v>
      </c>
    </row>
    <row r="1228" spans="1:4" hidden="1">
      <c r="A1228" s="25">
        <v>43195</v>
      </c>
      <c r="B1228" s="24" t="s">
        <v>241</v>
      </c>
      <c r="C1228" s="24" t="s">
        <v>248</v>
      </c>
      <c r="D1228" s="24">
        <v>4.9276</v>
      </c>
    </row>
    <row r="1229" spans="1:4" hidden="1">
      <c r="A1229" s="25">
        <v>43195</v>
      </c>
      <c r="B1229" s="24" t="s">
        <v>241</v>
      </c>
      <c r="C1229" s="24" t="s">
        <v>242</v>
      </c>
      <c r="D1229" s="24">
        <v>4.9378000000000002</v>
      </c>
    </row>
    <row r="1230" spans="1:4" hidden="1">
      <c r="A1230" s="25">
        <v>43195</v>
      </c>
      <c r="B1230" s="24" t="s">
        <v>241</v>
      </c>
      <c r="C1230" s="24" t="s">
        <v>233</v>
      </c>
      <c r="D1230" s="24">
        <v>0.63890000000000002</v>
      </c>
    </row>
    <row r="1231" spans="1:4" hidden="1">
      <c r="A1231" s="25">
        <v>43195</v>
      </c>
      <c r="B1231" s="24" t="s">
        <v>241</v>
      </c>
      <c r="C1231" s="24" t="s">
        <v>234</v>
      </c>
      <c r="D1231" s="24">
        <v>0.55800000000000005</v>
      </c>
    </row>
    <row r="1232" spans="1:4" hidden="1">
      <c r="A1232" s="25">
        <v>43195</v>
      </c>
      <c r="B1232" s="24" t="s">
        <v>241</v>
      </c>
      <c r="C1232" s="24" t="s">
        <v>243</v>
      </c>
      <c r="D1232" s="24">
        <v>6.1466000000000003</v>
      </c>
    </row>
    <row r="1233" spans="1:4" hidden="1">
      <c r="A1233" s="25">
        <v>43195</v>
      </c>
      <c r="B1233" s="24" t="s">
        <v>241</v>
      </c>
      <c r="C1233" s="24" t="s">
        <v>79</v>
      </c>
      <c r="D1233" s="24">
        <v>83.905000000000001</v>
      </c>
    </row>
    <row r="1234" spans="1:4" hidden="1">
      <c r="A1234" s="25">
        <v>43195</v>
      </c>
      <c r="B1234" s="24" t="s">
        <v>241</v>
      </c>
      <c r="C1234" s="24" t="s">
        <v>249</v>
      </c>
      <c r="D1234" s="24">
        <v>14.203200000000001</v>
      </c>
    </row>
    <row r="1235" spans="1:4" hidden="1">
      <c r="A1235" s="25">
        <v>43195</v>
      </c>
      <c r="B1235" s="24" t="s">
        <v>241</v>
      </c>
      <c r="C1235" s="24" t="s">
        <v>236</v>
      </c>
      <c r="D1235" s="24">
        <v>6.1265999999999998</v>
      </c>
    </row>
    <row r="1236" spans="1:4" hidden="1">
      <c r="A1236" s="25">
        <v>43195</v>
      </c>
      <c r="B1236" s="24" t="s">
        <v>241</v>
      </c>
      <c r="C1236" s="24" t="s">
        <v>238</v>
      </c>
      <c r="D1236" s="24">
        <v>0.78300000000000003</v>
      </c>
    </row>
    <row r="1237" spans="1:4" hidden="1">
      <c r="A1237" s="25">
        <v>43195</v>
      </c>
      <c r="B1237" s="24" t="s">
        <v>250</v>
      </c>
      <c r="C1237" s="24" t="s">
        <v>238</v>
      </c>
      <c r="D1237" s="24">
        <v>5.9999999999999995E-4</v>
      </c>
    </row>
    <row r="1238" spans="1:4" hidden="1">
      <c r="A1238" s="25">
        <v>43195</v>
      </c>
      <c r="B1238" s="24" t="s">
        <v>231</v>
      </c>
      <c r="C1238" s="24" t="s">
        <v>230</v>
      </c>
      <c r="D1238" s="24">
        <v>3.8174000000000001</v>
      </c>
    </row>
    <row r="1239" spans="1:4" hidden="1">
      <c r="A1239" s="25">
        <v>43195</v>
      </c>
      <c r="B1239" s="24" t="s">
        <v>231</v>
      </c>
      <c r="C1239" s="24" t="s">
        <v>240</v>
      </c>
      <c r="D1239" s="24">
        <v>1.3517999999999999</v>
      </c>
    </row>
    <row r="1240" spans="1:4" hidden="1">
      <c r="A1240" s="25">
        <v>43195</v>
      </c>
      <c r="B1240" s="24" t="s">
        <v>231</v>
      </c>
      <c r="C1240" s="24" t="s">
        <v>241</v>
      </c>
      <c r="D1240" s="24">
        <v>1.3271999999999999</v>
      </c>
    </row>
    <row r="1241" spans="1:4" hidden="1">
      <c r="A1241" s="25">
        <v>43195</v>
      </c>
      <c r="B1241" s="24" t="s">
        <v>231</v>
      </c>
      <c r="C1241" s="24" t="s">
        <v>232</v>
      </c>
      <c r="D1241" s="24">
        <v>6.3155999999999999</v>
      </c>
    </row>
    <row r="1242" spans="1:4" hidden="1">
      <c r="A1242" s="25">
        <v>43195</v>
      </c>
      <c r="B1242" s="24" t="s">
        <v>231</v>
      </c>
      <c r="C1242" s="24" t="s">
        <v>233</v>
      </c>
      <c r="D1242" s="24">
        <v>0.84799999999999998</v>
      </c>
    </row>
    <row r="1243" spans="1:4" hidden="1">
      <c r="A1243" s="25">
        <v>43195</v>
      </c>
      <c r="B1243" s="24" t="s">
        <v>231</v>
      </c>
      <c r="C1243" s="24" t="s">
        <v>234</v>
      </c>
      <c r="D1243" s="24">
        <v>0.74050000000000005</v>
      </c>
    </row>
    <row r="1244" spans="1:4" hidden="1">
      <c r="A1244" s="25">
        <v>43195</v>
      </c>
      <c r="B1244" s="24" t="s">
        <v>231</v>
      </c>
      <c r="C1244" s="24" t="s">
        <v>243</v>
      </c>
      <c r="D1244" s="24">
        <v>8.1578999999999997</v>
      </c>
    </row>
    <row r="1245" spans="1:4" hidden="1">
      <c r="A1245" s="25">
        <v>43195</v>
      </c>
      <c r="B1245" s="24" t="s">
        <v>231</v>
      </c>
      <c r="C1245" s="24" t="s">
        <v>235</v>
      </c>
      <c r="D1245" s="24">
        <v>0.73660000000000003</v>
      </c>
    </row>
    <row r="1246" spans="1:4" hidden="1">
      <c r="A1246" s="25">
        <v>43195</v>
      </c>
      <c r="B1246" s="24" t="s">
        <v>231</v>
      </c>
      <c r="C1246" s="24" t="s">
        <v>79</v>
      </c>
      <c r="D1246" s="24">
        <v>111.3605</v>
      </c>
    </row>
    <row r="1247" spans="1:4" hidden="1">
      <c r="A1247" s="25">
        <v>43195</v>
      </c>
      <c r="B1247" s="24" t="s">
        <v>231</v>
      </c>
      <c r="C1247" s="24" t="s">
        <v>236</v>
      </c>
      <c r="D1247" s="24">
        <v>8.1312999999999995</v>
      </c>
    </row>
    <row r="1248" spans="1:4" hidden="1">
      <c r="A1248" s="25">
        <v>43195</v>
      </c>
      <c r="B1248" s="24" t="s">
        <v>231</v>
      </c>
      <c r="C1248" s="24" t="s">
        <v>237</v>
      </c>
      <c r="D1248" s="24">
        <v>8.7401999999999997</v>
      </c>
    </row>
    <row r="1249" spans="1:4" hidden="1">
      <c r="A1249" s="25">
        <v>43195</v>
      </c>
      <c r="B1249" s="24" t="s">
        <v>231</v>
      </c>
      <c r="C1249" s="24" t="s">
        <v>238</v>
      </c>
      <c r="D1249" s="24">
        <v>1.0392999999999999</v>
      </c>
    </row>
    <row r="1250" spans="1:4" hidden="1">
      <c r="A1250" s="25">
        <v>43195</v>
      </c>
      <c r="B1250" s="24" t="s">
        <v>248</v>
      </c>
      <c r="C1250" s="24" t="s">
        <v>241</v>
      </c>
      <c r="D1250" s="24">
        <v>0.20300000000000001</v>
      </c>
    </row>
    <row r="1251" spans="1:4" hidden="1">
      <c r="A1251" s="25">
        <v>43195</v>
      </c>
      <c r="B1251" s="24" t="s">
        <v>248</v>
      </c>
      <c r="C1251" s="24" t="s">
        <v>233</v>
      </c>
      <c r="D1251" s="24">
        <v>0.12959999999999999</v>
      </c>
    </row>
    <row r="1252" spans="1:4" hidden="1">
      <c r="A1252" s="25">
        <v>43195</v>
      </c>
      <c r="B1252" s="24" t="s">
        <v>248</v>
      </c>
      <c r="C1252" s="24" t="s">
        <v>246</v>
      </c>
      <c r="D1252" s="24">
        <v>4.6463999999999999</v>
      </c>
    </row>
    <row r="1253" spans="1:4" hidden="1">
      <c r="A1253" s="25">
        <v>43195</v>
      </c>
      <c r="B1253" s="24" t="s">
        <v>248</v>
      </c>
      <c r="C1253" s="24" t="s">
        <v>238</v>
      </c>
      <c r="D1253" s="24">
        <v>0.15890000000000001</v>
      </c>
    </row>
    <row r="1254" spans="1:4" hidden="1">
      <c r="A1254" s="25">
        <v>43195</v>
      </c>
      <c r="B1254" s="24" t="s">
        <v>242</v>
      </c>
      <c r="C1254" s="24" t="s">
        <v>240</v>
      </c>
      <c r="D1254" s="24">
        <v>0.20619999999999999</v>
      </c>
    </row>
    <row r="1255" spans="1:4" hidden="1">
      <c r="A1255" s="25">
        <v>43195</v>
      </c>
      <c r="B1255" s="24" t="s">
        <v>242</v>
      </c>
      <c r="C1255" s="24" t="s">
        <v>241</v>
      </c>
      <c r="D1255" s="24">
        <v>0.2026</v>
      </c>
    </row>
    <row r="1256" spans="1:4" hidden="1">
      <c r="A1256" s="25">
        <v>43195</v>
      </c>
      <c r="B1256" s="24" t="s">
        <v>242</v>
      </c>
      <c r="C1256" s="24" t="s">
        <v>232</v>
      </c>
      <c r="D1256" s="24">
        <v>0.9637</v>
      </c>
    </row>
    <row r="1257" spans="1:4" hidden="1">
      <c r="A1257" s="25">
        <v>43195</v>
      </c>
      <c r="B1257" s="24" t="s">
        <v>242</v>
      </c>
      <c r="C1257" s="24" t="s">
        <v>233</v>
      </c>
      <c r="D1257" s="24">
        <v>0.12939999999999999</v>
      </c>
    </row>
    <row r="1258" spans="1:4" hidden="1">
      <c r="A1258" s="25">
        <v>43195</v>
      </c>
      <c r="B1258" s="24" t="s">
        <v>242</v>
      </c>
      <c r="C1258" s="24" t="s">
        <v>234</v>
      </c>
      <c r="D1258" s="24">
        <v>0.113</v>
      </c>
    </row>
    <row r="1259" spans="1:4" hidden="1">
      <c r="A1259" s="25">
        <v>43195</v>
      </c>
      <c r="B1259" s="24" t="s">
        <v>242</v>
      </c>
      <c r="C1259" s="24" t="s">
        <v>243</v>
      </c>
      <c r="D1259" s="24">
        <v>1.2447999999999999</v>
      </c>
    </row>
    <row r="1260" spans="1:4" hidden="1">
      <c r="A1260" s="25">
        <v>43195</v>
      </c>
      <c r="B1260" s="24" t="s">
        <v>242</v>
      </c>
      <c r="C1260" s="24" t="s">
        <v>79</v>
      </c>
      <c r="D1260" s="24">
        <v>16.9924</v>
      </c>
    </row>
    <row r="1261" spans="1:4" hidden="1">
      <c r="A1261" s="25">
        <v>43195</v>
      </c>
      <c r="B1261" s="24" t="s">
        <v>242</v>
      </c>
      <c r="C1261" s="24" t="s">
        <v>244</v>
      </c>
      <c r="D1261" s="24">
        <v>168.2022</v>
      </c>
    </row>
    <row r="1262" spans="1:4" hidden="1">
      <c r="A1262" s="25">
        <v>43195</v>
      </c>
      <c r="B1262" s="24" t="s">
        <v>242</v>
      </c>
      <c r="C1262" s="24" t="s">
        <v>251</v>
      </c>
      <c r="D1262" s="24">
        <v>1.2822</v>
      </c>
    </row>
    <row r="1263" spans="1:4" hidden="1">
      <c r="A1263" s="25">
        <v>43195</v>
      </c>
      <c r="B1263" s="24" t="s">
        <v>242</v>
      </c>
      <c r="C1263" s="24" t="s">
        <v>252</v>
      </c>
      <c r="D1263" s="24">
        <v>0.61339999999999995</v>
      </c>
    </row>
    <row r="1264" spans="1:4" hidden="1">
      <c r="A1264" s="25">
        <v>43195</v>
      </c>
      <c r="B1264" s="24" t="s">
        <v>242</v>
      </c>
      <c r="C1264" s="24" t="s">
        <v>236</v>
      </c>
      <c r="D1264" s="24">
        <v>1.2407999999999999</v>
      </c>
    </row>
    <row r="1265" spans="1:4" hidden="1">
      <c r="A1265" s="25">
        <v>43195</v>
      </c>
      <c r="B1265" s="24" t="s">
        <v>242</v>
      </c>
      <c r="C1265" s="24" t="s">
        <v>245</v>
      </c>
      <c r="D1265" s="24">
        <v>0.21779999999999999</v>
      </c>
    </row>
    <row r="1266" spans="1:4" hidden="1">
      <c r="A1266" s="25">
        <v>43195</v>
      </c>
      <c r="B1266" s="24" t="s">
        <v>242</v>
      </c>
      <c r="C1266" s="24" t="s">
        <v>253</v>
      </c>
      <c r="D1266" s="24">
        <v>0.20849999999999999</v>
      </c>
    </row>
    <row r="1267" spans="1:4" hidden="1">
      <c r="A1267" s="25">
        <v>43195</v>
      </c>
      <c r="B1267" s="24" t="s">
        <v>242</v>
      </c>
      <c r="C1267" s="24" t="s">
        <v>246</v>
      </c>
      <c r="D1267" s="24">
        <v>4.6368</v>
      </c>
    </row>
    <row r="1268" spans="1:4" hidden="1">
      <c r="A1268" s="25">
        <v>43195</v>
      </c>
      <c r="B1268" s="24" t="s">
        <v>242</v>
      </c>
      <c r="C1268" s="24" t="s">
        <v>238</v>
      </c>
      <c r="D1268" s="24">
        <v>0.15859999999999999</v>
      </c>
    </row>
    <row r="1269" spans="1:4" hidden="1">
      <c r="A1269" s="25">
        <v>43195</v>
      </c>
      <c r="B1269" s="24" t="s">
        <v>254</v>
      </c>
      <c r="C1269" s="24" t="s">
        <v>233</v>
      </c>
      <c r="D1269" s="24">
        <v>3.95E-2</v>
      </c>
    </row>
    <row r="1270" spans="1:4" hidden="1">
      <c r="A1270" s="25">
        <v>43195</v>
      </c>
      <c r="B1270" s="24" t="s">
        <v>254</v>
      </c>
      <c r="C1270" s="24" t="s">
        <v>234</v>
      </c>
      <c r="D1270" s="24">
        <v>3.4500000000000003E-2</v>
      </c>
    </row>
    <row r="1271" spans="1:4" hidden="1">
      <c r="A1271" s="25">
        <v>43195</v>
      </c>
      <c r="B1271" s="24" t="s">
        <v>254</v>
      </c>
      <c r="C1271" s="24" t="s">
        <v>238</v>
      </c>
      <c r="D1271" s="24">
        <v>4.8399999999999999E-2</v>
      </c>
    </row>
    <row r="1272" spans="1:4" hidden="1">
      <c r="A1272" s="25">
        <v>43195</v>
      </c>
      <c r="B1272" s="24" t="s">
        <v>232</v>
      </c>
      <c r="C1272" s="24" t="s">
        <v>230</v>
      </c>
      <c r="D1272" s="24">
        <v>0.60440000000000005</v>
      </c>
    </row>
    <row r="1273" spans="1:4" hidden="1">
      <c r="A1273" s="25">
        <v>43195</v>
      </c>
      <c r="B1273" s="24" t="s">
        <v>232</v>
      </c>
      <c r="C1273" s="24" t="s">
        <v>240</v>
      </c>
      <c r="D1273" s="24">
        <v>0.214</v>
      </c>
    </row>
    <row r="1274" spans="1:4" hidden="1">
      <c r="A1274" s="25">
        <v>43195</v>
      </c>
      <c r="B1274" s="24" t="s">
        <v>232</v>
      </c>
      <c r="C1274" s="24" t="s">
        <v>231</v>
      </c>
      <c r="D1274" s="24">
        <v>0.15840000000000001</v>
      </c>
    </row>
    <row r="1275" spans="1:4" hidden="1">
      <c r="A1275" s="25">
        <v>43195</v>
      </c>
      <c r="B1275" s="24" t="s">
        <v>232</v>
      </c>
      <c r="C1275" s="24" t="s">
        <v>242</v>
      </c>
      <c r="D1275" s="24">
        <v>1.0376000000000001</v>
      </c>
    </row>
    <row r="1276" spans="1:4" hidden="1">
      <c r="A1276" s="25">
        <v>43195</v>
      </c>
      <c r="B1276" s="24" t="s">
        <v>232</v>
      </c>
      <c r="C1276" s="24" t="s">
        <v>233</v>
      </c>
      <c r="D1276" s="24">
        <v>0.13420000000000001</v>
      </c>
    </row>
    <row r="1277" spans="1:4" hidden="1">
      <c r="A1277" s="25">
        <v>43195</v>
      </c>
      <c r="B1277" s="24" t="s">
        <v>232</v>
      </c>
      <c r="C1277" s="24" t="s">
        <v>234</v>
      </c>
      <c r="D1277" s="24">
        <v>0.1172</v>
      </c>
    </row>
    <row r="1278" spans="1:4" hidden="1">
      <c r="A1278" s="25">
        <v>43195</v>
      </c>
      <c r="B1278" s="24" t="s">
        <v>232</v>
      </c>
      <c r="C1278" s="24" t="s">
        <v>235</v>
      </c>
      <c r="D1278" s="24">
        <v>0.1166</v>
      </c>
    </row>
    <row r="1279" spans="1:4" hidden="1">
      <c r="A1279" s="25">
        <v>43195</v>
      </c>
      <c r="B1279" s="24" t="s">
        <v>232</v>
      </c>
      <c r="C1279" s="24" t="s">
        <v>236</v>
      </c>
      <c r="D1279" s="24">
        <v>1.2875000000000001</v>
      </c>
    </row>
    <row r="1280" spans="1:4" hidden="1">
      <c r="A1280" s="25">
        <v>43195</v>
      </c>
      <c r="B1280" s="24" t="s">
        <v>232</v>
      </c>
      <c r="C1280" s="24" t="s">
        <v>237</v>
      </c>
      <c r="D1280" s="24">
        <v>1.3838999999999999</v>
      </c>
    </row>
    <row r="1281" spans="1:4" hidden="1">
      <c r="A1281" s="25">
        <v>43195</v>
      </c>
      <c r="B1281" s="24" t="s">
        <v>232</v>
      </c>
      <c r="C1281" s="24" t="s">
        <v>238</v>
      </c>
      <c r="D1281" s="24">
        <v>0.1646</v>
      </c>
    </row>
    <row r="1282" spans="1:4" hidden="1">
      <c r="A1282" s="25">
        <v>43195</v>
      </c>
      <c r="B1282" s="24" t="s">
        <v>255</v>
      </c>
      <c r="C1282" s="24" t="s">
        <v>233</v>
      </c>
      <c r="D1282" s="24">
        <v>5.4399999999999997E-2</v>
      </c>
    </row>
    <row r="1283" spans="1:4" hidden="1">
      <c r="A1283" s="25">
        <v>43195</v>
      </c>
      <c r="B1283" s="24" t="s">
        <v>233</v>
      </c>
      <c r="C1283" s="24" t="s">
        <v>230</v>
      </c>
      <c r="D1283" s="24">
        <v>4.5021000000000004</v>
      </c>
    </row>
    <row r="1284" spans="1:4" hidden="1">
      <c r="A1284" s="25">
        <v>43195</v>
      </c>
      <c r="B1284" s="24" t="s">
        <v>233</v>
      </c>
      <c r="C1284" s="24" t="s">
        <v>240</v>
      </c>
      <c r="D1284" s="24">
        <v>1.5942000000000001</v>
      </c>
    </row>
    <row r="1285" spans="1:4" hidden="1">
      <c r="A1285" s="25">
        <v>43195</v>
      </c>
      <c r="B1285" s="24" t="s">
        <v>233</v>
      </c>
      <c r="C1285" s="24" t="s">
        <v>241</v>
      </c>
      <c r="D1285" s="24">
        <v>1.5651999999999999</v>
      </c>
    </row>
    <row r="1286" spans="1:4" hidden="1">
      <c r="A1286" s="25">
        <v>43195</v>
      </c>
      <c r="B1286" s="24" t="s">
        <v>233</v>
      </c>
      <c r="C1286" s="24" t="s">
        <v>231</v>
      </c>
      <c r="D1286" s="24">
        <v>1.1793</v>
      </c>
    </row>
    <row r="1287" spans="1:4" hidden="1">
      <c r="A1287" s="25">
        <v>43195</v>
      </c>
      <c r="B1287" s="24" t="s">
        <v>233</v>
      </c>
      <c r="C1287" s="24" t="s">
        <v>248</v>
      </c>
      <c r="D1287" s="24">
        <v>7.7127999999999997</v>
      </c>
    </row>
    <row r="1288" spans="1:4" hidden="1">
      <c r="A1288" s="25">
        <v>43195</v>
      </c>
      <c r="B1288" s="24" t="s">
        <v>233</v>
      </c>
      <c r="C1288" s="24" t="s">
        <v>242</v>
      </c>
      <c r="D1288" s="24">
        <v>7.7287999999999997</v>
      </c>
    </row>
    <row r="1289" spans="1:4" hidden="1">
      <c r="A1289" s="25">
        <v>43195</v>
      </c>
      <c r="B1289" s="24" t="s">
        <v>233</v>
      </c>
      <c r="C1289" s="24" t="s">
        <v>254</v>
      </c>
      <c r="D1289" s="24">
        <v>25.328800000000001</v>
      </c>
    </row>
    <row r="1290" spans="1:4" hidden="1">
      <c r="A1290" s="25">
        <v>43195</v>
      </c>
      <c r="B1290" s="24" t="s">
        <v>233</v>
      </c>
      <c r="C1290" s="24" t="s">
        <v>232</v>
      </c>
      <c r="D1290" s="24">
        <v>7.4481000000000002</v>
      </c>
    </row>
    <row r="1291" spans="1:4" hidden="1">
      <c r="A1291" s="25">
        <v>43195</v>
      </c>
      <c r="B1291" s="24" t="s">
        <v>233</v>
      </c>
      <c r="C1291" s="24" t="s">
        <v>255</v>
      </c>
      <c r="D1291" s="24">
        <v>18.385999999999999</v>
      </c>
    </row>
    <row r="1292" spans="1:4" hidden="1">
      <c r="A1292" s="25">
        <v>43195</v>
      </c>
      <c r="B1292" s="24" t="s">
        <v>233</v>
      </c>
      <c r="C1292" s="24" t="s">
        <v>234</v>
      </c>
      <c r="D1292" s="24">
        <v>0.87329999999999997</v>
      </c>
    </row>
    <row r="1293" spans="1:4" hidden="1">
      <c r="A1293" s="25">
        <v>43195</v>
      </c>
      <c r="B1293" s="24" t="s">
        <v>233</v>
      </c>
      <c r="C1293" s="24" t="s">
        <v>243</v>
      </c>
      <c r="D1293" s="24">
        <v>9.6210000000000004</v>
      </c>
    </row>
    <row r="1294" spans="1:4" hidden="1">
      <c r="A1294" s="25">
        <v>43195</v>
      </c>
      <c r="B1294" s="24" t="s">
        <v>233</v>
      </c>
      <c r="C1294" s="24" t="s">
        <v>256</v>
      </c>
      <c r="D1294" s="24">
        <v>7.4329999999999998</v>
      </c>
    </row>
    <row r="1295" spans="1:4" hidden="1">
      <c r="A1295" s="25">
        <v>43195</v>
      </c>
      <c r="B1295" s="24" t="s">
        <v>233</v>
      </c>
      <c r="C1295" s="24" t="s">
        <v>257</v>
      </c>
      <c r="D1295" s="24">
        <v>311.2099</v>
      </c>
    </row>
    <row r="1296" spans="1:4" hidden="1">
      <c r="A1296" s="25">
        <v>43195</v>
      </c>
      <c r="B1296" s="24" t="s">
        <v>233</v>
      </c>
      <c r="C1296" s="24" t="s">
        <v>258</v>
      </c>
      <c r="D1296" s="24">
        <v>4.3305999999999996</v>
      </c>
    </row>
    <row r="1297" spans="1:4" hidden="1">
      <c r="A1297" s="25">
        <v>43195</v>
      </c>
      <c r="B1297" s="24" t="s">
        <v>233</v>
      </c>
      <c r="C1297" s="24" t="s">
        <v>259</v>
      </c>
      <c r="D1297" s="24">
        <v>121.4374</v>
      </c>
    </row>
    <row r="1298" spans="1:4" hidden="1">
      <c r="A1298" s="25">
        <v>43195</v>
      </c>
      <c r="B1298" s="24" t="s">
        <v>233</v>
      </c>
      <c r="C1298" s="24" t="s">
        <v>235</v>
      </c>
      <c r="D1298" s="24">
        <v>0.86880000000000002</v>
      </c>
    </row>
    <row r="1299" spans="1:4" hidden="1">
      <c r="A1299" s="25">
        <v>43195</v>
      </c>
      <c r="B1299" s="24" t="s">
        <v>233</v>
      </c>
      <c r="C1299" s="24" t="s">
        <v>79</v>
      </c>
      <c r="D1299" s="24">
        <v>131.3314</v>
      </c>
    </row>
    <row r="1300" spans="1:4" hidden="1">
      <c r="A1300" s="25">
        <v>43195</v>
      </c>
      <c r="B1300" s="24" t="s">
        <v>233</v>
      </c>
      <c r="C1300" s="24" t="s">
        <v>244</v>
      </c>
      <c r="D1300" s="24">
        <v>1300.0128</v>
      </c>
    </row>
    <row r="1301" spans="1:4" hidden="1">
      <c r="A1301" s="25">
        <v>43195</v>
      </c>
      <c r="B1301" s="24" t="s">
        <v>233</v>
      </c>
      <c r="C1301" s="24" t="s">
        <v>251</v>
      </c>
      <c r="D1301" s="24">
        <v>9.9095999999999993</v>
      </c>
    </row>
    <row r="1302" spans="1:4" hidden="1">
      <c r="A1302" s="25">
        <v>43195</v>
      </c>
      <c r="B1302" s="24" t="s">
        <v>233</v>
      </c>
      <c r="C1302" s="24" t="s">
        <v>249</v>
      </c>
      <c r="D1302" s="24">
        <v>22.2315</v>
      </c>
    </row>
    <row r="1303" spans="1:4" hidden="1">
      <c r="A1303" s="25">
        <v>43195</v>
      </c>
      <c r="B1303" s="24" t="s">
        <v>233</v>
      </c>
      <c r="C1303" s="24" t="s">
        <v>252</v>
      </c>
      <c r="D1303" s="24">
        <v>4.7405999999999997</v>
      </c>
    </row>
    <row r="1304" spans="1:4" hidden="1">
      <c r="A1304" s="25">
        <v>43195</v>
      </c>
      <c r="B1304" s="24" t="s">
        <v>233</v>
      </c>
      <c r="C1304" s="24" t="s">
        <v>236</v>
      </c>
      <c r="D1304" s="24">
        <v>9.5896000000000008</v>
      </c>
    </row>
    <row r="1305" spans="1:4" hidden="1">
      <c r="A1305" s="25">
        <v>43195</v>
      </c>
      <c r="B1305" s="24" t="s">
        <v>233</v>
      </c>
      <c r="C1305" s="24" t="s">
        <v>245</v>
      </c>
      <c r="D1305" s="24">
        <v>1.6826000000000001</v>
      </c>
    </row>
    <row r="1306" spans="1:4" hidden="1">
      <c r="A1306" s="25">
        <v>43195</v>
      </c>
      <c r="B1306" s="24" t="s">
        <v>233</v>
      </c>
      <c r="C1306" s="24" t="s">
        <v>260</v>
      </c>
      <c r="D1306" s="24">
        <v>4.2009999999999996</v>
      </c>
    </row>
    <row r="1307" spans="1:4" hidden="1">
      <c r="A1307" s="25">
        <v>43195</v>
      </c>
      <c r="B1307" s="24" t="s">
        <v>233</v>
      </c>
      <c r="C1307" s="24" t="s">
        <v>261</v>
      </c>
      <c r="D1307" s="24">
        <v>70.634500000000003</v>
      </c>
    </row>
    <row r="1308" spans="1:4" hidden="1">
      <c r="A1308" s="25">
        <v>43195</v>
      </c>
      <c r="B1308" s="24" t="s">
        <v>233</v>
      </c>
      <c r="C1308" s="24" t="s">
        <v>237</v>
      </c>
      <c r="D1308" s="24">
        <v>10.307700000000001</v>
      </c>
    </row>
    <row r="1309" spans="1:4" hidden="1">
      <c r="A1309" s="25">
        <v>43195</v>
      </c>
      <c r="B1309" s="24" t="s">
        <v>233</v>
      </c>
      <c r="C1309" s="24" t="s">
        <v>253</v>
      </c>
      <c r="D1309" s="24">
        <v>1.6113999999999999</v>
      </c>
    </row>
    <row r="1310" spans="1:4" hidden="1">
      <c r="A1310" s="25">
        <v>43195</v>
      </c>
      <c r="B1310" s="24" t="s">
        <v>233</v>
      </c>
      <c r="C1310" s="24" t="s">
        <v>262</v>
      </c>
      <c r="D1310" s="24">
        <v>4.9386000000000001</v>
      </c>
    </row>
    <row r="1311" spans="1:4" hidden="1">
      <c r="A1311" s="25">
        <v>43195</v>
      </c>
      <c r="B1311" s="24" t="s">
        <v>233</v>
      </c>
      <c r="C1311" s="24" t="s">
        <v>246</v>
      </c>
      <c r="D1311" s="24">
        <v>35.837800000000001</v>
      </c>
    </row>
    <row r="1312" spans="1:4" hidden="1">
      <c r="A1312" s="25">
        <v>43195</v>
      </c>
      <c r="B1312" s="24" t="s">
        <v>233</v>
      </c>
      <c r="C1312" s="24" t="s">
        <v>238</v>
      </c>
      <c r="D1312" s="24">
        <v>1.2258</v>
      </c>
    </row>
    <row r="1313" spans="1:4" hidden="1">
      <c r="A1313" s="25">
        <v>43195</v>
      </c>
      <c r="B1313" s="24" t="s">
        <v>233</v>
      </c>
      <c r="C1313" s="24" t="s">
        <v>239</v>
      </c>
      <c r="D1313" s="24">
        <v>14.625400000000001</v>
      </c>
    </row>
    <row r="1314" spans="1:4" hidden="1">
      <c r="A1314" s="25">
        <v>43195</v>
      </c>
      <c r="B1314" s="24" t="s">
        <v>263</v>
      </c>
      <c r="C1314" s="24" t="s">
        <v>238</v>
      </c>
      <c r="D1314" s="24">
        <v>0.49199999999999999</v>
      </c>
    </row>
    <row r="1315" spans="1:4" hidden="1">
      <c r="A1315" s="25">
        <v>43195</v>
      </c>
      <c r="B1315" s="24" t="s">
        <v>234</v>
      </c>
      <c r="C1315" s="24" t="s">
        <v>230</v>
      </c>
      <c r="D1315" s="24">
        <v>5.1551999999999998</v>
      </c>
    </row>
    <row r="1316" spans="1:4" hidden="1">
      <c r="A1316" s="25">
        <v>43195</v>
      </c>
      <c r="B1316" s="24" t="s">
        <v>234</v>
      </c>
      <c r="C1316" s="24" t="s">
        <v>240</v>
      </c>
      <c r="D1316" s="24">
        <v>1.8253999999999999</v>
      </c>
    </row>
    <row r="1317" spans="1:4" hidden="1">
      <c r="A1317" s="25">
        <v>43195</v>
      </c>
      <c r="B1317" s="24" t="s">
        <v>234</v>
      </c>
      <c r="C1317" s="24" t="s">
        <v>241</v>
      </c>
      <c r="D1317" s="24">
        <v>1.7923</v>
      </c>
    </row>
    <row r="1318" spans="1:4" hidden="1">
      <c r="A1318" s="25">
        <v>43195</v>
      </c>
      <c r="B1318" s="24" t="s">
        <v>234</v>
      </c>
      <c r="C1318" s="24" t="s">
        <v>231</v>
      </c>
      <c r="D1318" s="24">
        <v>1.3504</v>
      </c>
    </row>
    <row r="1319" spans="1:4" hidden="1">
      <c r="A1319" s="25">
        <v>43195</v>
      </c>
      <c r="B1319" s="24" t="s">
        <v>234</v>
      </c>
      <c r="C1319" s="24" t="s">
        <v>242</v>
      </c>
      <c r="D1319" s="24">
        <v>8.8500999999999994</v>
      </c>
    </row>
    <row r="1320" spans="1:4" hidden="1">
      <c r="A1320" s="25">
        <v>43195</v>
      </c>
      <c r="B1320" s="24" t="s">
        <v>234</v>
      </c>
      <c r="C1320" s="24" t="s">
        <v>254</v>
      </c>
      <c r="D1320" s="24">
        <v>29.003399999999999</v>
      </c>
    </row>
    <row r="1321" spans="1:4" hidden="1">
      <c r="A1321" s="25">
        <v>43195</v>
      </c>
      <c r="B1321" s="24" t="s">
        <v>234</v>
      </c>
      <c r="C1321" s="24" t="s">
        <v>232</v>
      </c>
      <c r="D1321" s="24">
        <v>8.5286000000000008</v>
      </c>
    </row>
    <row r="1322" spans="1:4" hidden="1">
      <c r="A1322" s="25">
        <v>43195</v>
      </c>
      <c r="B1322" s="24" t="s">
        <v>234</v>
      </c>
      <c r="C1322" s="24" t="s">
        <v>233</v>
      </c>
      <c r="D1322" s="24">
        <v>1.145</v>
      </c>
    </row>
    <row r="1323" spans="1:4" hidden="1">
      <c r="A1323" s="25">
        <v>43195</v>
      </c>
      <c r="B1323" s="24" t="s">
        <v>234</v>
      </c>
      <c r="C1323" s="24" t="s">
        <v>243</v>
      </c>
      <c r="D1323" s="24">
        <v>11.0166</v>
      </c>
    </row>
    <row r="1324" spans="1:4" hidden="1">
      <c r="A1324" s="25">
        <v>43195</v>
      </c>
      <c r="B1324" s="24" t="s">
        <v>234</v>
      </c>
      <c r="C1324" s="24" t="s">
        <v>235</v>
      </c>
      <c r="D1324" s="24">
        <v>0.99480000000000002</v>
      </c>
    </row>
    <row r="1325" spans="1:4" hidden="1">
      <c r="A1325" s="25">
        <v>43195</v>
      </c>
      <c r="B1325" s="24" t="s">
        <v>234</v>
      </c>
      <c r="C1325" s="24" t="s">
        <v>79</v>
      </c>
      <c r="D1325" s="24">
        <v>150.38329999999999</v>
      </c>
    </row>
    <row r="1326" spans="1:4" hidden="1">
      <c r="A1326" s="25">
        <v>43195</v>
      </c>
      <c r="B1326" s="24" t="s">
        <v>234</v>
      </c>
      <c r="C1326" s="24" t="s">
        <v>244</v>
      </c>
      <c r="D1326" s="24">
        <v>1488.6043999999999</v>
      </c>
    </row>
    <row r="1327" spans="1:4" hidden="1">
      <c r="A1327" s="25">
        <v>43195</v>
      </c>
      <c r="B1327" s="24" t="s">
        <v>234</v>
      </c>
      <c r="C1327" s="24" t="s">
        <v>249</v>
      </c>
      <c r="D1327" s="24">
        <v>25.456600000000002</v>
      </c>
    </row>
    <row r="1328" spans="1:4" hidden="1">
      <c r="A1328" s="25">
        <v>43195</v>
      </c>
      <c r="B1328" s="24" t="s">
        <v>234</v>
      </c>
      <c r="C1328" s="24" t="s">
        <v>252</v>
      </c>
      <c r="D1328" s="24">
        <v>5.4283999999999999</v>
      </c>
    </row>
    <row r="1329" spans="1:4" hidden="1">
      <c r="A1329" s="25">
        <v>43195</v>
      </c>
      <c r="B1329" s="24" t="s">
        <v>234</v>
      </c>
      <c r="C1329" s="24" t="s">
        <v>236</v>
      </c>
      <c r="D1329" s="24">
        <v>10.980700000000001</v>
      </c>
    </row>
    <row r="1330" spans="1:4" hidden="1">
      <c r="A1330" s="25">
        <v>43195</v>
      </c>
      <c r="B1330" s="24" t="s">
        <v>234</v>
      </c>
      <c r="C1330" s="24" t="s">
        <v>245</v>
      </c>
      <c r="D1330" s="24">
        <v>1.9267000000000001</v>
      </c>
    </row>
    <row r="1331" spans="1:4" hidden="1">
      <c r="A1331" s="25">
        <v>43195</v>
      </c>
      <c r="B1331" s="24" t="s">
        <v>234</v>
      </c>
      <c r="C1331" s="24" t="s">
        <v>237</v>
      </c>
      <c r="D1331" s="24">
        <v>11.803000000000001</v>
      </c>
    </row>
    <row r="1332" spans="1:4" hidden="1">
      <c r="A1332" s="25">
        <v>43195</v>
      </c>
      <c r="B1332" s="24" t="s">
        <v>234</v>
      </c>
      <c r="C1332" s="24" t="s">
        <v>253</v>
      </c>
      <c r="D1332" s="24">
        <v>1.8452</v>
      </c>
    </row>
    <row r="1333" spans="1:4" hidden="1">
      <c r="A1333" s="25">
        <v>43195</v>
      </c>
      <c r="B1333" s="24" t="s">
        <v>234</v>
      </c>
      <c r="C1333" s="24" t="s">
        <v>246</v>
      </c>
      <c r="D1333" s="24">
        <v>41.036700000000003</v>
      </c>
    </row>
    <row r="1334" spans="1:4" hidden="1">
      <c r="A1334" s="25">
        <v>43195</v>
      </c>
      <c r="B1334" s="24" t="s">
        <v>234</v>
      </c>
      <c r="C1334" s="24" t="s">
        <v>238</v>
      </c>
      <c r="D1334" s="24">
        <v>1.4035</v>
      </c>
    </row>
    <row r="1335" spans="1:4" hidden="1">
      <c r="A1335" s="25">
        <v>43195</v>
      </c>
      <c r="B1335" s="24" t="s">
        <v>234</v>
      </c>
      <c r="C1335" s="24" t="s">
        <v>239</v>
      </c>
      <c r="D1335" s="24">
        <v>16.747199999999999</v>
      </c>
    </row>
    <row r="1336" spans="1:4" hidden="1">
      <c r="A1336" s="25">
        <v>43195</v>
      </c>
      <c r="B1336" s="24" t="s">
        <v>243</v>
      </c>
      <c r="C1336" s="24" t="s">
        <v>240</v>
      </c>
      <c r="D1336" s="24">
        <v>0.16569999999999999</v>
      </c>
    </row>
    <row r="1337" spans="1:4" hidden="1">
      <c r="A1337" s="25">
        <v>43195</v>
      </c>
      <c r="B1337" s="24" t="s">
        <v>243</v>
      </c>
      <c r="C1337" s="24" t="s">
        <v>241</v>
      </c>
      <c r="D1337" s="24">
        <v>0.16270000000000001</v>
      </c>
    </row>
    <row r="1338" spans="1:4" hidden="1">
      <c r="A1338" s="25">
        <v>43195</v>
      </c>
      <c r="B1338" s="24" t="s">
        <v>243</v>
      </c>
      <c r="C1338" s="24" t="s">
        <v>231</v>
      </c>
      <c r="D1338" s="24">
        <v>0.1226</v>
      </c>
    </row>
    <row r="1339" spans="1:4" hidden="1">
      <c r="A1339" s="25">
        <v>43195</v>
      </c>
      <c r="B1339" s="24" t="s">
        <v>243</v>
      </c>
      <c r="C1339" s="24" t="s">
        <v>242</v>
      </c>
      <c r="D1339" s="24">
        <v>0.80330000000000001</v>
      </c>
    </row>
    <row r="1340" spans="1:4" hidden="1">
      <c r="A1340" s="25">
        <v>43195</v>
      </c>
      <c r="B1340" s="24" t="s">
        <v>243</v>
      </c>
      <c r="C1340" s="24" t="s">
        <v>233</v>
      </c>
      <c r="D1340" s="24">
        <v>0.10390000000000001</v>
      </c>
    </row>
    <row r="1341" spans="1:4" hidden="1">
      <c r="A1341" s="25">
        <v>43195</v>
      </c>
      <c r="B1341" s="24" t="s">
        <v>243</v>
      </c>
      <c r="C1341" s="24" t="s">
        <v>234</v>
      </c>
      <c r="D1341" s="24">
        <v>9.0800000000000006E-2</v>
      </c>
    </row>
    <row r="1342" spans="1:4" hidden="1">
      <c r="A1342" s="25">
        <v>43195</v>
      </c>
      <c r="B1342" s="24" t="s">
        <v>243</v>
      </c>
      <c r="C1342" s="24" t="s">
        <v>79</v>
      </c>
      <c r="D1342" s="24">
        <v>13.650600000000001</v>
      </c>
    </row>
    <row r="1343" spans="1:4" hidden="1">
      <c r="A1343" s="25">
        <v>43195</v>
      </c>
      <c r="B1343" s="24" t="s">
        <v>243</v>
      </c>
      <c r="C1343" s="24" t="s">
        <v>244</v>
      </c>
      <c r="D1343" s="24">
        <v>135.12309999999999</v>
      </c>
    </row>
    <row r="1344" spans="1:4" hidden="1">
      <c r="A1344" s="25">
        <v>43195</v>
      </c>
      <c r="B1344" s="24" t="s">
        <v>243</v>
      </c>
      <c r="C1344" s="24" t="s">
        <v>251</v>
      </c>
      <c r="D1344" s="24">
        <v>1.03</v>
      </c>
    </row>
    <row r="1345" spans="1:4" hidden="1">
      <c r="A1345" s="25">
        <v>43195</v>
      </c>
      <c r="B1345" s="24" t="s">
        <v>243</v>
      </c>
      <c r="C1345" s="24" t="s">
        <v>252</v>
      </c>
      <c r="D1345" s="24">
        <v>0.49280000000000002</v>
      </c>
    </row>
    <row r="1346" spans="1:4" hidden="1">
      <c r="A1346" s="25">
        <v>43195</v>
      </c>
      <c r="B1346" s="24" t="s">
        <v>243</v>
      </c>
      <c r="C1346" s="24" t="s">
        <v>236</v>
      </c>
      <c r="D1346" s="24">
        <v>0.99680000000000002</v>
      </c>
    </row>
    <row r="1347" spans="1:4" hidden="1">
      <c r="A1347" s="25">
        <v>43195</v>
      </c>
      <c r="B1347" s="24" t="s">
        <v>243</v>
      </c>
      <c r="C1347" s="24" t="s">
        <v>245</v>
      </c>
      <c r="D1347" s="24">
        <v>0.1749</v>
      </c>
    </row>
    <row r="1348" spans="1:4" hidden="1">
      <c r="A1348" s="25">
        <v>43195</v>
      </c>
      <c r="B1348" s="24" t="s">
        <v>243</v>
      </c>
      <c r="C1348" s="24" t="s">
        <v>253</v>
      </c>
      <c r="D1348" s="24">
        <v>0.16750000000000001</v>
      </c>
    </row>
    <row r="1349" spans="1:4" hidden="1">
      <c r="A1349" s="25">
        <v>43195</v>
      </c>
      <c r="B1349" s="24" t="s">
        <v>243</v>
      </c>
      <c r="C1349" s="24" t="s">
        <v>246</v>
      </c>
      <c r="D1349" s="24">
        <v>3.7250000000000001</v>
      </c>
    </row>
    <row r="1350" spans="1:4" hidden="1">
      <c r="A1350" s="25">
        <v>43195</v>
      </c>
      <c r="B1350" s="24" t="s">
        <v>243</v>
      </c>
      <c r="C1350" s="24" t="s">
        <v>238</v>
      </c>
      <c r="D1350" s="24">
        <v>0.12740000000000001</v>
      </c>
    </row>
    <row r="1351" spans="1:4" hidden="1">
      <c r="A1351" s="25">
        <v>43195</v>
      </c>
      <c r="B1351" s="24" t="s">
        <v>256</v>
      </c>
      <c r="C1351" s="24" t="s">
        <v>233</v>
      </c>
      <c r="D1351" s="24">
        <v>0.13450000000000001</v>
      </c>
    </row>
    <row r="1352" spans="1:4" hidden="1">
      <c r="A1352" s="25">
        <v>43195</v>
      </c>
      <c r="B1352" s="24" t="s">
        <v>256</v>
      </c>
      <c r="C1352" s="24" t="s">
        <v>238</v>
      </c>
      <c r="D1352" s="24">
        <v>0.16489999999999999</v>
      </c>
    </row>
    <row r="1353" spans="1:4" hidden="1">
      <c r="A1353" s="25">
        <v>43195</v>
      </c>
      <c r="B1353" s="24" t="s">
        <v>257</v>
      </c>
      <c r="C1353" s="24" t="s">
        <v>233</v>
      </c>
      <c r="D1353" s="24">
        <v>3.2000000000000002E-3</v>
      </c>
    </row>
    <row r="1354" spans="1:4" hidden="1">
      <c r="A1354" s="25">
        <v>43195</v>
      </c>
      <c r="B1354" s="24" t="s">
        <v>258</v>
      </c>
      <c r="C1354" s="24" t="s">
        <v>233</v>
      </c>
      <c r="D1354" s="24">
        <v>0.23089999999999999</v>
      </c>
    </row>
    <row r="1355" spans="1:4" hidden="1">
      <c r="A1355" s="25">
        <v>43195</v>
      </c>
      <c r="B1355" s="24" t="s">
        <v>258</v>
      </c>
      <c r="C1355" s="24" t="s">
        <v>238</v>
      </c>
      <c r="D1355" s="24">
        <v>0.28299999999999997</v>
      </c>
    </row>
    <row r="1356" spans="1:4" hidden="1">
      <c r="A1356" s="25">
        <v>43195</v>
      </c>
      <c r="B1356" s="24" t="s">
        <v>259</v>
      </c>
      <c r="C1356" s="24" t="s">
        <v>233</v>
      </c>
      <c r="D1356" s="24">
        <v>8.2000000000000007E-3</v>
      </c>
    </row>
    <row r="1357" spans="1:4" hidden="1">
      <c r="A1357" s="25">
        <v>43195</v>
      </c>
      <c r="B1357" s="24" t="s">
        <v>259</v>
      </c>
      <c r="C1357" s="24" t="s">
        <v>238</v>
      </c>
      <c r="D1357" s="24">
        <v>1.01E-2</v>
      </c>
    </row>
    <row r="1358" spans="1:4" hidden="1">
      <c r="A1358" s="25">
        <v>43195</v>
      </c>
      <c r="B1358" s="24" t="s">
        <v>235</v>
      </c>
      <c r="C1358" s="24" t="s">
        <v>230</v>
      </c>
      <c r="D1358" s="24">
        <v>5.1824000000000003</v>
      </c>
    </row>
    <row r="1359" spans="1:4" hidden="1">
      <c r="A1359" s="25">
        <v>43195</v>
      </c>
      <c r="B1359" s="24" t="s">
        <v>235</v>
      </c>
      <c r="C1359" s="24" t="s">
        <v>231</v>
      </c>
      <c r="D1359" s="24">
        <v>1.3574999999999999</v>
      </c>
    </row>
    <row r="1360" spans="1:4" hidden="1">
      <c r="A1360" s="25">
        <v>43195</v>
      </c>
      <c r="B1360" s="24" t="s">
        <v>235</v>
      </c>
      <c r="C1360" s="24" t="s">
        <v>232</v>
      </c>
      <c r="D1360" s="24">
        <v>8.5736000000000008</v>
      </c>
    </row>
    <row r="1361" spans="1:4" hidden="1">
      <c r="A1361" s="25">
        <v>43195</v>
      </c>
      <c r="B1361" s="24" t="s">
        <v>235</v>
      </c>
      <c r="C1361" s="24" t="s">
        <v>233</v>
      </c>
      <c r="D1361" s="24">
        <v>1.1511</v>
      </c>
    </row>
    <row r="1362" spans="1:4" hidden="1">
      <c r="A1362" s="25">
        <v>43195</v>
      </c>
      <c r="B1362" s="24" t="s">
        <v>235</v>
      </c>
      <c r="C1362" s="24" t="s">
        <v>234</v>
      </c>
      <c r="D1362" s="24">
        <v>1.0052000000000001</v>
      </c>
    </row>
    <row r="1363" spans="1:4" hidden="1">
      <c r="A1363" s="25">
        <v>43195</v>
      </c>
      <c r="B1363" s="24" t="s">
        <v>235</v>
      </c>
      <c r="C1363" s="24" t="s">
        <v>236</v>
      </c>
      <c r="D1363" s="24">
        <v>11.038500000000001</v>
      </c>
    </row>
    <row r="1364" spans="1:4" hidden="1">
      <c r="A1364" s="25">
        <v>43195</v>
      </c>
      <c r="B1364" s="24" t="s">
        <v>235</v>
      </c>
      <c r="C1364" s="24" t="s">
        <v>237</v>
      </c>
      <c r="D1364" s="24">
        <v>11.8652</v>
      </c>
    </row>
    <row r="1365" spans="1:4" hidden="1">
      <c r="A1365" s="25">
        <v>43195</v>
      </c>
      <c r="B1365" s="24" t="s">
        <v>235</v>
      </c>
      <c r="C1365" s="24" t="s">
        <v>238</v>
      </c>
      <c r="D1365" s="24">
        <v>1.4109</v>
      </c>
    </row>
    <row r="1366" spans="1:4" hidden="1">
      <c r="A1366" s="25">
        <v>43195</v>
      </c>
      <c r="B1366" s="24" t="s">
        <v>79</v>
      </c>
      <c r="C1366" s="24" t="s">
        <v>240</v>
      </c>
      <c r="D1366" s="24">
        <v>1.21E-2</v>
      </c>
    </row>
    <row r="1367" spans="1:4" hidden="1">
      <c r="A1367" s="25">
        <v>43195</v>
      </c>
      <c r="B1367" s="24" t="s">
        <v>79</v>
      </c>
      <c r="C1367" s="24" t="s">
        <v>241</v>
      </c>
      <c r="D1367" s="24">
        <v>1.1900000000000001E-2</v>
      </c>
    </row>
    <row r="1368" spans="1:4" hidden="1">
      <c r="A1368" s="25">
        <v>43195</v>
      </c>
      <c r="B1368" s="24" t="s">
        <v>79</v>
      </c>
      <c r="C1368" s="24" t="s">
        <v>231</v>
      </c>
      <c r="D1368" s="24">
        <v>8.9999999999999993E-3</v>
      </c>
    </row>
    <row r="1369" spans="1:4" hidden="1">
      <c r="A1369" s="25">
        <v>43195</v>
      </c>
      <c r="B1369" s="24" t="s">
        <v>79</v>
      </c>
      <c r="C1369" s="24" t="s">
        <v>242</v>
      </c>
      <c r="D1369" s="24">
        <v>5.8799999999999998E-2</v>
      </c>
    </row>
    <row r="1370" spans="1:4" hidden="1">
      <c r="A1370" s="25">
        <v>43195</v>
      </c>
      <c r="B1370" s="24" t="s">
        <v>79</v>
      </c>
      <c r="C1370" s="24" t="s">
        <v>233</v>
      </c>
      <c r="D1370" s="24">
        <v>7.6E-3</v>
      </c>
    </row>
    <row r="1371" spans="1:4" hidden="1">
      <c r="A1371" s="25">
        <v>43195</v>
      </c>
      <c r="B1371" s="24" t="s">
        <v>79</v>
      </c>
      <c r="C1371" s="24" t="s">
        <v>234</v>
      </c>
      <c r="D1371" s="24">
        <v>6.6E-3</v>
      </c>
    </row>
    <row r="1372" spans="1:4" hidden="1">
      <c r="A1372" s="25">
        <v>43195</v>
      </c>
      <c r="B1372" s="24" t="s">
        <v>79</v>
      </c>
      <c r="C1372" s="24" t="s">
        <v>243</v>
      </c>
      <c r="D1372" s="24">
        <v>7.3200000000000001E-2</v>
      </c>
    </row>
    <row r="1373" spans="1:4" hidden="1">
      <c r="A1373" s="25">
        <v>43195</v>
      </c>
      <c r="B1373" s="24" t="s">
        <v>79</v>
      </c>
      <c r="C1373" s="24" t="s">
        <v>244</v>
      </c>
      <c r="D1373" s="24">
        <v>9.8986999999999998</v>
      </c>
    </row>
    <row r="1374" spans="1:4" hidden="1">
      <c r="A1374" s="25">
        <v>43195</v>
      </c>
      <c r="B1374" s="24" t="s">
        <v>79</v>
      </c>
      <c r="C1374" s="24" t="s">
        <v>251</v>
      </c>
      <c r="D1374" s="24">
        <v>7.5399999999999995E-2</v>
      </c>
    </row>
    <row r="1375" spans="1:4" hidden="1">
      <c r="A1375" s="25">
        <v>43195</v>
      </c>
      <c r="B1375" s="24" t="s">
        <v>79</v>
      </c>
      <c r="C1375" s="24" t="s">
        <v>236</v>
      </c>
      <c r="D1375" s="24">
        <v>7.2999999999999995E-2</v>
      </c>
    </row>
    <row r="1376" spans="1:4" hidden="1">
      <c r="A1376" s="25">
        <v>43195</v>
      </c>
      <c r="B1376" s="24" t="s">
        <v>79</v>
      </c>
      <c r="C1376" s="24" t="s">
        <v>245</v>
      </c>
      <c r="D1376" s="24">
        <v>1.2800000000000001E-2</v>
      </c>
    </row>
    <row r="1377" spans="1:4" hidden="1">
      <c r="A1377" s="25">
        <v>43195</v>
      </c>
      <c r="B1377" s="24" t="s">
        <v>79</v>
      </c>
      <c r="C1377" s="24" t="s">
        <v>246</v>
      </c>
      <c r="D1377" s="24">
        <v>0.27289999999999998</v>
      </c>
    </row>
    <row r="1378" spans="1:4" hidden="1">
      <c r="A1378" s="25">
        <v>43195</v>
      </c>
      <c r="B1378" s="24" t="s">
        <v>79</v>
      </c>
      <c r="C1378" s="24" t="s">
        <v>238</v>
      </c>
      <c r="D1378" s="24">
        <v>9.2999999999999992E-3</v>
      </c>
    </row>
    <row r="1379" spans="1:4" hidden="1">
      <c r="A1379" s="25">
        <v>43195</v>
      </c>
      <c r="B1379" s="24" t="s">
        <v>244</v>
      </c>
      <c r="C1379" s="24" t="s">
        <v>240</v>
      </c>
      <c r="D1379" s="24">
        <v>1.1999999999999999E-3</v>
      </c>
    </row>
    <row r="1380" spans="1:4" hidden="1">
      <c r="A1380" s="25">
        <v>43195</v>
      </c>
      <c r="B1380" s="24" t="s">
        <v>244</v>
      </c>
      <c r="C1380" s="24" t="s">
        <v>242</v>
      </c>
      <c r="D1380" s="24">
        <v>5.8999999999999999E-3</v>
      </c>
    </row>
    <row r="1381" spans="1:4" hidden="1">
      <c r="A1381" s="25">
        <v>43195</v>
      </c>
      <c r="B1381" s="24" t="s">
        <v>244</v>
      </c>
      <c r="C1381" s="24" t="s">
        <v>233</v>
      </c>
      <c r="D1381" s="24">
        <v>8.0000000000000004E-4</v>
      </c>
    </row>
    <row r="1382" spans="1:4" hidden="1">
      <c r="A1382" s="25">
        <v>43195</v>
      </c>
      <c r="B1382" s="24" t="s">
        <v>244</v>
      </c>
      <c r="C1382" s="24" t="s">
        <v>234</v>
      </c>
      <c r="D1382" s="24">
        <v>6.9999999999999999E-4</v>
      </c>
    </row>
    <row r="1383" spans="1:4" hidden="1">
      <c r="A1383" s="25">
        <v>43195</v>
      </c>
      <c r="B1383" s="24" t="s">
        <v>244</v>
      </c>
      <c r="C1383" s="24" t="s">
        <v>243</v>
      </c>
      <c r="D1383" s="24">
        <v>7.4000000000000003E-3</v>
      </c>
    </row>
    <row r="1384" spans="1:4" hidden="1">
      <c r="A1384" s="25">
        <v>43195</v>
      </c>
      <c r="B1384" s="24" t="s">
        <v>244</v>
      </c>
      <c r="C1384" s="24" t="s">
        <v>79</v>
      </c>
      <c r="D1384" s="24">
        <v>0.10100000000000001</v>
      </c>
    </row>
    <row r="1385" spans="1:4" hidden="1">
      <c r="A1385" s="25">
        <v>43195</v>
      </c>
      <c r="B1385" s="24" t="s">
        <v>244</v>
      </c>
      <c r="C1385" s="24" t="s">
        <v>236</v>
      </c>
      <c r="D1385" s="24">
        <v>7.4000000000000003E-3</v>
      </c>
    </row>
    <row r="1386" spans="1:4" hidden="1">
      <c r="A1386" s="25">
        <v>43195</v>
      </c>
      <c r="B1386" s="24" t="s">
        <v>244</v>
      </c>
      <c r="C1386" s="24" t="s">
        <v>246</v>
      </c>
      <c r="D1386" s="24">
        <v>2.76E-2</v>
      </c>
    </row>
    <row r="1387" spans="1:4" hidden="1">
      <c r="A1387" s="25">
        <v>43195</v>
      </c>
      <c r="B1387" s="24" t="s">
        <v>244</v>
      </c>
      <c r="C1387" s="24" t="s">
        <v>238</v>
      </c>
      <c r="D1387" s="24">
        <v>8.9999999999999998E-4</v>
      </c>
    </row>
    <row r="1388" spans="1:4" hidden="1">
      <c r="A1388" s="25">
        <v>43195</v>
      </c>
      <c r="B1388" s="24" t="s">
        <v>251</v>
      </c>
      <c r="C1388" s="24" t="s">
        <v>242</v>
      </c>
      <c r="D1388" s="24">
        <v>0.78</v>
      </c>
    </row>
    <row r="1389" spans="1:4" hidden="1">
      <c r="A1389" s="25">
        <v>43195</v>
      </c>
      <c r="B1389" s="24" t="s">
        <v>251</v>
      </c>
      <c r="C1389" s="24" t="s">
        <v>233</v>
      </c>
      <c r="D1389" s="24">
        <v>0.10100000000000001</v>
      </c>
    </row>
    <row r="1390" spans="1:4" hidden="1">
      <c r="A1390" s="25">
        <v>43195</v>
      </c>
      <c r="B1390" s="24" t="s">
        <v>251</v>
      </c>
      <c r="C1390" s="24" t="s">
        <v>243</v>
      </c>
      <c r="D1390" s="24">
        <v>0.97099999999999997</v>
      </c>
    </row>
    <row r="1391" spans="1:4" hidden="1">
      <c r="A1391" s="25">
        <v>43195</v>
      </c>
      <c r="B1391" s="24" t="s">
        <v>251</v>
      </c>
      <c r="C1391" s="24" t="s">
        <v>79</v>
      </c>
      <c r="D1391" s="24">
        <v>13.2544</v>
      </c>
    </row>
    <row r="1392" spans="1:4" hidden="1">
      <c r="A1392" s="25">
        <v>43195</v>
      </c>
      <c r="B1392" s="24" t="s">
        <v>251</v>
      </c>
      <c r="C1392" s="24" t="s">
        <v>236</v>
      </c>
      <c r="D1392" s="24">
        <v>0.96779999999999999</v>
      </c>
    </row>
    <row r="1393" spans="1:4" hidden="1">
      <c r="A1393" s="25">
        <v>43195</v>
      </c>
      <c r="B1393" s="24" t="s">
        <v>251</v>
      </c>
      <c r="C1393" s="24" t="s">
        <v>238</v>
      </c>
      <c r="D1393" s="24">
        <v>0.1237</v>
      </c>
    </row>
    <row r="1394" spans="1:4" hidden="1">
      <c r="A1394" s="25">
        <v>43195</v>
      </c>
      <c r="B1394" s="24" t="s">
        <v>249</v>
      </c>
      <c r="C1394" s="24" t="s">
        <v>241</v>
      </c>
      <c r="D1394" s="24">
        <v>7.0400000000000004E-2</v>
      </c>
    </row>
    <row r="1395" spans="1:4" hidden="1">
      <c r="A1395" s="25">
        <v>43195</v>
      </c>
      <c r="B1395" s="24" t="s">
        <v>249</v>
      </c>
      <c r="C1395" s="24" t="s">
        <v>233</v>
      </c>
      <c r="D1395" s="24">
        <v>4.4999999999999998E-2</v>
      </c>
    </row>
    <row r="1396" spans="1:4" hidden="1">
      <c r="A1396" s="25">
        <v>43195</v>
      </c>
      <c r="B1396" s="24" t="s">
        <v>249</v>
      </c>
      <c r="C1396" s="24" t="s">
        <v>234</v>
      </c>
      <c r="D1396" s="24">
        <v>3.9300000000000002E-2</v>
      </c>
    </row>
    <row r="1397" spans="1:4" hidden="1">
      <c r="A1397" s="25">
        <v>43195</v>
      </c>
      <c r="B1397" s="24" t="s">
        <v>249</v>
      </c>
      <c r="C1397" s="24" t="s">
        <v>238</v>
      </c>
      <c r="D1397" s="24">
        <v>5.5100000000000003E-2</v>
      </c>
    </row>
    <row r="1398" spans="1:4" hidden="1">
      <c r="A1398" s="25">
        <v>43195</v>
      </c>
      <c r="B1398" s="24" t="s">
        <v>252</v>
      </c>
      <c r="C1398" s="24" t="s">
        <v>242</v>
      </c>
      <c r="D1398" s="24">
        <v>1.6304000000000001</v>
      </c>
    </row>
    <row r="1399" spans="1:4" hidden="1">
      <c r="A1399" s="25">
        <v>43195</v>
      </c>
      <c r="B1399" s="24" t="s">
        <v>252</v>
      </c>
      <c r="C1399" s="24" t="s">
        <v>233</v>
      </c>
      <c r="D1399" s="24">
        <v>0.21099999999999999</v>
      </c>
    </row>
    <row r="1400" spans="1:4" hidden="1">
      <c r="A1400" s="25">
        <v>43195</v>
      </c>
      <c r="B1400" s="24" t="s">
        <v>252</v>
      </c>
      <c r="C1400" s="24" t="s">
        <v>234</v>
      </c>
      <c r="D1400" s="24">
        <v>0.1842</v>
      </c>
    </row>
    <row r="1401" spans="1:4" hidden="1">
      <c r="A1401" s="25">
        <v>43195</v>
      </c>
      <c r="B1401" s="24" t="s">
        <v>252</v>
      </c>
      <c r="C1401" s="24" t="s">
        <v>243</v>
      </c>
      <c r="D1401" s="24">
        <v>2.0293999999999999</v>
      </c>
    </row>
    <row r="1402" spans="1:4" hidden="1">
      <c r="A1402" s="25">
        <v>43195</v>
      </c>
      <c r="B1402" s="24" t="s">
        <v>252</v>
      </c>
      <c r="C1402" s="24" t="s">
        <v>238</v>
      </c>
      <c r="D1402" s="24">
        <v>0.2586</v>
      </c>
    </row>
    <row r="1403" spans="1:4" hidden="1">
      <c r="A1403" s="25">
        <v>43195</v>
      </c>
      <c r="B1403" s="24" t="s">
        <v>236</v>
      </c>
      <c r="C1403" s="24" t="s">
        <v>230</v>
      </c>
      <c r="D1403" s="24">
        <v>0.46949999999999997</v>
      </c>
    </row>
    <row r="1404" spans="1:4" hidden="1">
      <c r="A1404" s="25">
        <v>43195</v>
      </c>
      <c r="B1404" s="24" t="s">
        <v>236</v>
      </c>
      <c r="C1404" s="24" t="s">
        <v>240</v>
      </c>
      <c r="D1404" s="24">
        <v>0.16619999999999999</v>
      </c>
    </row>
    <row r="1405" spans="1:4" hidden="1">
      <c r="A1405" s="25">
        <v>43195</v>
      </c>
      <c r="B1405" s="24" t="s">
        <v>236</v>
      </c>
      <c r="C1405" s="24" t="s">
        <v>241</v>
      </c>
      <c r="D1405" s="24">
        <v>0.16320000000000001</v>
      </c>
    </row>
    <row r="1406" spans="1:4" hidden="1">
      <c r="A1406" s="25">
        <v>43195</v>
      </c>
      <c r="B1406" s="24" t="s">
        <v>236</v>
      </c>
      <c r="C1406" s="24" t="s">
        <v>231</v>
      </c>
      <c r="D1406" s="24">
        <v>0.123</v>
      </c>
    </row>
    <row r="1407" spans="1:4" hidden="1">
      <c r="A1407" s="25">
        <v>43195</v>
      </c>
      <c r="B1407" s="24" t="s">
        <v>236</v>
      </c>
      <c r="C1407" s="24" t="s">
        <v>242</v>
      </c>
      <c r="D1407" s="24">
        <v>0.80600000000000005</v>
      </c>
    </row>
    <row r="1408" spans="1:4" hidden="1">
      <c r="A1408" s="25">
        <v>43195</v>
      </c>
      <c r="B1408" s="24" t="s">
        <v>236</v>
      </c>
      <c r="C1408" s="24" t="s">
        <v>232</v>
      </c>
      <c r="D1408" s="24">
        <v>0.77669999999999995</v>
      </c>
    </row>
    <row r="1409" spans="1:4" hidden="1">
      <c r="A1409" s="25">
        <v>43195</v>
      </c>
      <c r="B1409" s="24" t="s">
        <v>236</v>
      </c>
      <c r="C1409" s="24" t="s">
        <v>233</v>
      </c>
      <c r="D1409" s="24">
        <v>0.1043</v>
      </c>
    </row>
    <row r="1410" spans="1:4" hidden="1">
      <c r="A1410" s="25">
        <v>43195</v>
      </c>
      <c r="B1410" s="24" t="s">
        <v>236</v>
      </c>
      <c r="C1410" s="24" t="s">
        <v>234</v>
      </c>
      <c r="D1410" s="24">
        <v>9.0999999999999998E-2</v>
      </c>
    </row>
    <row r="1411" spans="1:4" hidden="1">
      <c r="A1411" s="25">
        <v>43195</v>
      </c>
      <c r="B1411" s="24" t="s">
        <v>236</v>
      </c>
      <c r="C1411" s="24" t="s">
        <v>243</v>
      </c>
      <c r="D1411" s="24">
        <v>1.0032000000000001</v>
      </c>
    </row>
    <row r="1412" spans="1:4" hidden="1">
      <c r="A1412" s="25">
        <v>43195</v>
      </c>
      <c r="B1412" s="24" t="s">
        <v>236</v>
      </c>
      <c r="C1412" s="24" t="s">
        <v>235</v>
      </c>
      <c r="D1412" s="24">
        <v>9.06E-2</v>
      </c>
    </row>
    <row r="1413" spans="1:4" hidden="1">
      <c r="A1413" s="25">
        <v>43195</v>
      </c>
      <c r="B1413" s="24" t="s">
        <v>236</v>
      </c>
      <c r="C1413" s="24" t="s">
        <v>79</v>
      </c>
      <c r="D1413" s="24">
        <v>13.6952</v>
      </c>
    </row>
    <row r="1414" spans="1:4" hidden="1">
      <c r="A1414" s="25">
        <v>43195</v>
      </c>
      <c r="B1414" s="24" t="s">
        <v>236</v>
      </c>
      <c r="C1414" s="24" t="s">
        <v>244</v>
      </c>
      <c r="D1414" s="24">
        <v>135.5651</v>
      </c>
    </row>
    <row r="1415" spans="1:4" hidden="1">
      <c r="A1415" s="25">
        <v>43195</v>
      </c>
      <c r="B1415" s="24" t="s">
        <v>236</v>
      </c>
      <c r="C1415" s="24" t="s">
        <v>251</v>
      </c>
      <c r="D1415" s="24">
        <v>1.0334000000000001</v>
      </c>
    </row>
    <row r="1416" spans="1:4" hidden="1">
      <c r="A1416" s="25">
        <v>43195</v>
      </c>
      <c r="B1416" s="24" t="s">
        <v>236</v>
      </c>
      <c r="C1416" s="24" t="s">
        <v>237</v>
      </c>
      <c r="D1416" s="24">
        <v>1.0749</v>
      </c>
    </row>
    <row r="1417" spans="1:4" hidden="1">
      <c r="A1417" s="25">
        <v>43195</v>
      </c>
      <c r="B1417" s="24" t="s">
        <v>236</v>
      </c>
      <c r="C1417" s="24" t="s">
        <v>238</v>
      </c>
      <c r="D1417" s="24">
        <v>0.1278</v>
      </c>
    </row>
    <row r="1418" spans="1:4" hidden="1">
      <c r="A1418" s="25">
        <v>43195</v>
      </c>
      <c r="B1418" s="24" t="s">
        <v>245</v>
      </c>
      <c r="C1418" s="24" t="s">
        <v>240</v>
      </c>
      <c r="D1418" s="24">
        <v>0.94740000000000002</v>
      </c>
    </row>
    <row r="1419" spans="1:4" hidden="1">
      <c r="A1419" s="25">
        <v>43195</v>
      </c>
      <c r="B1419" s="24" t="s">
        <v>245</v>
      </c>
      <c r="C1419" s="24" t="s">
        <v>242</v>
      </c>
      <c r="D1419" s="24">
        <v>4.5933999999999999</v>
      </c>
    </row>
    <row r="1420" spans="1:4" hidden="1">
      <c r="A1420" s="25">
        <v>43195</v>
      </c>
      <c r="B1420" s="24" t="s">
        <v>245</v>
      </c>
      <c r="C1420" s="24" t="s">
        <v>233</v>
      </c>
      <c r="D1420" s="24">
        <v>0.59430000000000005</v>
      </c>
    </row>
    <row r="1421" spans="1:4" hidden="1">
      <c r="A1421" s="25">
        <v>43195</v>
      </c>
      <c r="B1421" s="24" t="s">
        <v>245</v>
      </c>
      <c r="C1421" s="24" t="s">
        <v>234</v>
      </c>
      <c r="D1421" s="24">
        <v>0.51900000000000002</v>
      </c>
    </row>
    <row r="1422" spans="1:4" hidden="1">
      <c r="A1422" s="25">
        <v>43195</v>
      </c>
      <c r="B1422" s="24" t="s">
        <v>245</v>
      </c>
      <c r="C1422" s="24" t="s">
        <v>243</v>
      </c>
      <c r="D1422" s="24">
        <v>5.7178000000000004</v>
      </c>
    </row>
    <row r="1423" spans="1:4" hidden="1">
      <c r="A1423" s="25">
        <v>43195</v>
      </c>
      <c r="B1423" s="24" t="s">
        <v>245</v>
      </c>
      <c r="C1423" s="24" t="s">
        <v>79</v>
      </c>
      <c r="D1423" s="24">
        <v>78.051599999999993</v>
      </c>
    </row>
    <row r="1424" spans="1:4" hidden="1">
      <c r="A1424" s="25">
        <v>43195</v>
      </c>
      <c r="B1424" s="24" t="s">
        <v>245</v>
      </c>
      <c r="C1424" s="24" t="s">
        <v>238</v>
      </c>
      <c r="D1424" s="24">
        <v>0.72850000000000004</v>
      </c>
    </row>
    <row r="1425" spans="1:4" hidden="1">
      <c r="A1425" s="25">
        <v>43195</v>
      </c>
      <c r="B1425" s="24" t="s">
        <v>264</v>
      </c>
      <c r="C1425" s="24" t="s">
        <v>238</v>
      </c>
      <c r="D1425" s="24">
        <v>1.9199999999999998E-2</v>
      </c>
    </row>
    <row r="1426" spans="1:4" hidden="1">
      <c r="A1426" s="25">
        <v>43195</v>
      </c>
      <c r="B1426" s="24" t="s">
        <v>260</v>
      </c>
      <c r="C1426" s="24" t="s">
        <v>233</v>
      </c>
      <c r="D1426" s="24">
        <v>0.23799999999999999</v>
      </c>
    </row>
    <row r="1427" spans="1:4" hidden="1">
      <c r="A1427" s="25">
        <v>43195</v>
      </c>
      <c r="B1427" s="24" t="s">
        <v>260</v>
      </c>
      <c r="C1427" s="24" t="s">
        <v>238</v>
      </c>
      <c r="D1427" s="24">
        <v>0.2918</v>
      </c>
    </row>
    <row r="1428" spans="1:4" hidden="1">
      <c r="A1428" s="25">
        <v>43195</v>
      </c>
      <c r="B1428" s="24" t="s">
        <v>261</v>
      </c>
      <c r="C1428" s="24" t="s">
        <v>233</v>
      </c>
      <c r="D1428" s="24">
        <v>1.4200000000000001E-2</v>
      </c>
    </row>
    <row r="1429" spans="1:4" hidden="1">
      <c r="A1429" s="25">
        <v>43195</v>
      </c>
      <c r="B1429" s="24" t="s">
        <v>261</v>
      </c>
      <c r="C1429" s="24" t="s">
        <v>238</v>
      </c>
      <c r="D1429" s="24">
        <v>1.7399999999999999E-2</v>
      </c>
    </row>
    <row r="1430" spans="1:4" hidden="1">
      <c r="A1430" s="25">
        <v>43195</v>
      </c>
      <c r="B1430" s="24" t="s">
        <v>237</v>
      </c>
      <c r="C1430" s="24" t="s">
        <v>230</v>
      </c>
      <c r="D1430" s="24">
        <v>0.43680000000000002</v>
      </c>
    </row>
    <row r="1431" spans="1:4" hidden="1">
      <c r="A1431" s="25">
        <v>43195</v>
      </c>
      <c r="B1431" s="24" t="s">
        <v>237</v>
      </c>
      <c r="C1431" s="24" t="s">
        <v>240</v>
      </c>
      <c r="D1431" s="24">
        <v>0.15459999999999999</v>
      </c>
    </row>
    <row r="1432" spans="1:4" hidden="1">
      <c r="A1432" s="25">
        <v>43195</v>
      </c>
      <c r="B1432" s="24" t="s">
        <v>237</v>
      </c>
      <c r="C1432" s="24" t="s">
        <v>231</v>
      </c>
      <c r="D1432" s="24">
        <v>0.1144</v>
      </c>
    </row>
    <row r="1433" spans="1:4" hidden="1">
      <c r="A1433" s="25">
        <v>43195</v>
      </c>
      <c r="B1433" s="24" t="s">
        <v>237</v>
      </c>
      <c r="C1433" s="24" t="s">
        <v>232</v>
      </c>
      <c r="D1433" s="24">
        <v>0.72260000000000002</v>
      </c>
    </row>
    <row r="1434" spans="1:4" hidden="1">
      <c r="A1434" s="25">
        <v>43195</v>
      </c>
      <c r="B1434" s="24" t="s">
        <v>237</v>
      </c>
      <c r="C1434" s="24" t="s">
        <v>233</v>
      </c>
      <c r="D1434" s="24">
        <v>9.7000000000000003E-2</v>
      </c>
    </row>
    <row r="1435" spans="1:4" hidden="1">
      <c r="A1435" s="25">
        <v>43195</v>
      </c>
      <c r="B1435" s="24" t="s">
        <v>237</v>
      </c>
      <c r="C1435" s="24" t="s">
        <v>234</v>
      </c>
      <c r="D1435" s="24">
        <v>8.4699999999999998E-2</v>
      </c>
    </row>
    <row r="1436" spans="1:4" hidden="1">
      <c r="A1436" s="25">
        <v>43195</v>
      </c>
      <c r="B1436" s="24" t="s">
        <v>237</v>
      </c>
      <c r="C1436" s="24" t="s">
        <v>235</v>
      </c>
      <c r="D1436" s="24">
        <v>8.43E-2</v>
      </c>
    </row>
    <row r="1437" spans="1:4" hidden="1">
      <c r="A1437" s="25">
        <v>43195</v>
      </c>
      <c r="B1437" s="24" t="s">
        <v>237</v>
      </c>
      <c r="C1437" s="24" t="s">
        <v>236</v>
      </c>
      <c r="D1437" s="24">
        <v>0.9304</v>
      </c>
    </row>
    <row r="1438" spans="1:4" hidden="1">
      <c r="A1438" s="25">
        <v>43195</v>
      </c>
      <c r="B1438" s="24" t="s">
        <v>237</v>
      </c>
      <c r="C1438" s="24" t="s">
        <v>262</v>
      </c>
      <c r="D1438" s="24">
        <v>0.47910000000000003</v>
      </c>
    </row>
    <row r="1439" spans="1:4" hidden="1">
      <c r="A1439" s="25">
        <v>43195</v>
      </c>
      <c r="B1439" s="24" t="s">
        <v>237</v>
      </c>
      <c r="C1439" s="24" t="s">
        <v>238</v>
      </c>
      <c r="D1439" s="24">
        <v>0.11890000000000001</v>
      </c>
    </row>
    <row r="1440" spans="1:4" hidden="1">
      <c r="A1440" s="25">
        <v>43195</v>
      </c>
      <c r="B1440" s="24" t="s">
        <v>253</v>
      </c>
      <c r="C1440" s="24" t="s">
        <v>242</v>
      </c>
      <c r="D1440" s="24">
        <v>4.7961</v>
      </c>
    </row>
    <row r="1441" spans="1:4" hidden="1">
      <c r="A1441" s="25">
        <v>43195</v>
      </c>
      <c r="B1441" s="24" t="s">
        <v>253</v>
      </c>
      <c r="C1441" s="24" t="s">
        <v>233</v>
      </c>
      <c r="D1441" s="24">
        <v>0.62050000000000005</v>
      </c>
    </row>
    <row r="1442" spans="1:4" hidden="1">
      <c r="A1442" s="25">
        <v>43195</v>
      </c>
      <c r="B1442" s="24" t="s">
        <v>253</v>
      </c>
      <c r="C1442" s="24" t="s">
        <v>234</v>
      </c>
      <c r="D1442" s="24">
        <v>0.54190000000000005</v>
      </c>
    </row>
    <row r="1443" spans="1:4" hidden="1">
      <c r="A1443" s="25">
        <v>43195</v>
      </c>
      <c r="B1443" s="24" t="s">
        <v>253</v>
      </c>
      <c r="C1443" s="24" t="s">
        <v>243</v>
      </c>
      <c r="D1443" s="24">
        <v>5.9702000000000002</v>
      </c>
    </row>
    <row r="1444" spans="1:4" hidden="1">
      <c r="A1444" s="25">
        <v>43195</v>
      </c>
      <c r="B1444" s="24" t="s">
        <v>253</v>
      </c>
      <c r="C1444" s="24" t="s">
        <v>238</v>
      </c>
      <c r="D1444" s="24">
        <v>0.76060000000000005</v>
      </c>
    </row>
    <row r="1445" spans="1:4" hidden="1">
      <c r="A1445" s="25">
        <v>43195</v>
      </c>
      <c r="B1445" s="24" t="s">
        <v>265</v>
      </c>
      <c r="C1445" s="24" t="s">
        <v>238</v>
      </c>
      <c r="D1445" s="24">
        <v>3.2000000000000001E-2</v>
      </c>
    </row>
    <row r="1446" spans="1:4" hidden="1">
      <c r="A1446" s="25">
        <v>43195</v>
      </c>
      <c r="B1446" s="24" t="s">
        <v>262</v>
      </c>
      <c r="C1446" s="24" t="s">
        <v>233</v>
      </c>
      <c r="D1446" s="24">
        <v>0.20250000000000001</v>
      </c>
    </row>
    <row r="1447" spans="1:4" hidden="1">
      <c r="A1447" s="25">
        <v>43195</v>
      </c>
      <c r="B1447" s="24" t="s">
        <v>262</v>
      </c>
      <c r="C1447" s="24" t="s">
        <v>237</v>
      </c>
      <c r="D1447" s="24">
        <v>2.0872000000000002</v>
      </c>
    </row>
    <row r="1448" spans="1:4" hidden="1">
      <c r="A1448" s="25">
        <v>43195</v>
      </c>
      <c r="B1448" s="24" t="s">
        <v>262</v>
      </c>
      <c r="C1448" s="24" t="s">
        <v>238</v>
      </c>
      <c r="D1448" s="24">
        <v>0.2482</v>
      </c>
    </row>
    <row r="1449" spans="1:4" hidden="1">
      <c r="A1449" s="25">
        <v>43195</v>
      </c>
      <c r="B1449" s="24" t="s">
        <v>246</v>
      </c>
      <c r="C1449" s="24" t="s">
        <v>240</v>
      </c>
      <c r="D1449" s="24">
        <v>4.4400000000000002E-2</v>
      </c>
    </row>
    <row r="1450" spans="1:4" hidden="1">
      <c r="A1450" s="25">
        <v>43195</v>
      </c>
      <c r="B1450" s="24" t="s">
        <v>246</v>
      </c>
      <c r="C1450" s="24" t="s">
        <v>248</v>
      </c>
      <c r="D1450" s="24">
        <v>0.2152</v>
      </c>
    </row>
    <row r="1451" spans="1:4" hidden="1">
      <c r="A1451" s="25">
        <v>43195</v>
      </c>
      <c r="B1451" s="24" t="s">
        <v>246</v>
      </c>
      <c r="C1451" s="24" t="s">
        <v>242</v>
      </c>
      <c r="D1451" s="24">
        <v>0.21560000000000001</v>
      </c>
    </row>
    <row r="1452" spans="1:4" hidden="1">
      <c r="A1452" s="25">
        <v>43195</v>
      </c>
      <c r="B1452" s="24" t="s">
        <v>246</v>
      </c>
      <c r="C1452" s="24" t="s">
        <v>233</v>
      </c>
      <c r="D1452" s="24">
        <v>2.7900000000000001E-2</v>
      </c>
    </row>
    <row r="1453" spans="1:4" hidden="1">
      <c r="A1453" s="25">
        <v>43195</v>
      </c>
      <c r="B1453" s="24" t="s">
        <v>246</v>
      </c>
      <c r="C1453" s="24" t="s">
        <v>234</v>
      </c>
      <c r="D1453" s="24">
        <v>2.4400000000000002E-2</v>
      </c>
    </row>
    <row r="1454" spans="1:4" hidden="1">
      <c r="A1454" s="25">
        <v>43195</v>
      </c>
      <c r="B1454" s="24" t="s">
        <v>246</v>
      </c>
      <c r="C1454" s="24" t="s">
        <v>243</v>
      </c>
      <c r="D1454" s="24">
        <v>0.26850000000000002</v>
      </c>
    </row>
    <row r="1455" spans="1:4" hidden="1">
      <c r="A1455" s="25">
        <v>43195</v>
      </c>
      <c r="B1455" s="24" t="s">
        <v>246</v>
      </c>
      <c r="C1455" s="24" t="s">
        <v>79</v>
      </c>
      <c r="D1455" s="24">
        <v>3.6646000000000001</v>
      </c>
    </row>
    <row r="1456" spans="1:4" hidden="1">
      <c r="A1456" s="25">
        <v>43195</v>
      </c>
      <c r="B1456" s="24" t="s">
        <v>246</v>
      </c>
      <c r="C1456" s="24" t="s">
        <v>244</v>
      </c>
      <c r="D1456" s="24">
        <v>36.274999999999999</v>
      </c>
    </row>
    <row r="1457" spans="1:4" hidden="1">
      <c r="A1457" s="25">
        <v>43195</v>
      </c>
      <c r="B1457" s="24" t="s">
        <v>246</v>
      </c>
      <c r="C1457" s="24" t="s">
        <v>238</v>
      </c>
      <c r="D1457" s="24">
        <v>3.4200000000000001E-2</v>
      </c>
    </row>
    <row r="1458" spans="1:4" hidden="1">
      <c r="A1458" s="25">
        <v>43195</v>
      </c>
      <c r="B1458" s="24" t="s">
        <v>266</v>
      </c>
      <c r="C1458" s="24" t="s">
        <v>238</v>
      </c>
      <c r="D1458" s="24">
        <v>3.8199999999999998E-2</v>
      </c>
    </row>
    <row r="1459" spans="1:4" hidden="1">
      <c r="A1459" s="25">
        <v>43195</v>
      </c>
      <c r="B1459" s="24" t="s">
        <v>238</v>
      </c>
      <c r="C1459" s="24" t="s">
        <v>230</v>
      </c>
      <c r="D1459" s="24">
        <v>3.673</v>
      </c>
    </row>
    <row r="1460" spans="1:4" hidden="1">
      <c r="A1460" s="25">
        <v>43195</v>
      </c>
      <c r="B1460" s="24" t="s">
        <v>238</v>
      </c>
      <c r="C1460" s="24" t="s">
        <v>240</v>
      </c>
      <c r="D1460" s="24">
        <v>1.3006</v>
      </c>
    </row>
    <row r="1461" spans="1:4" hidden="1">
      <c r="A1461" s="25">
        <v>43195</v>
      </c>
      <c r="B1461" s="24" t="s">
        <v>238</v>
      </c>
      <c r="C1461" s="24" t="s">
        <v>247</v>
      </c>
      <c r="D1461" s="24">
        <v>1.7877000000000001</v>
      </c>
    </row>
    <row r="1462" spans="1:4" hidden="1">
      <c r="A1462" s="25">
        <v>43195</v>
      </c>
      <c r="B1462" s="24" t="s">
        <v>238</v>
      </c>
      <c r="C1462" s="24" t="s">
        <v>241</v>
      </c>
      <c r="D1462" s="24">
        <v>1.2769999999999999</v>
      </c>
    </row>
    <row r="1463" spans="1:4" hidden="1">
      <c r="A1463" s="25">
        <v>43195</v>
      </c>
      <c r="B1463" s="24" t="s">
        <v>238</v>
      </c>
      <c r="C1463" s="24" t="s">
        <v>250</v>
      </c>
      <c r="D1463" s="24">
        <v>1593.14</v>
      </c>
    </row>
    <row r="1464" spans="1:4" hidden="1">
      <c r="A1464" s="25">
        <v>43195</v>
      </c>
      <c r="B1464" s="24" t="s">
        <v>238</v>
      </c>
      <c r="C1464" s="24" t="s">
        <v>231</v>
      </c>
      <c r="D1464" s="24">
        <v>0.96220000000000006</v>
      </c>
    </row>
    <row r="1465" spans="1:4" hidden="1">
      <c r="A1465" s="25">
        <v>43195</v>
      </c>
      <c r="B1465" s="24" t="s">
        <v>238</v>
      </c>
      <c r="C1465" s="24" t="s">
        <v>248</v>
      </c>
      <c r="D1465" s="24">
        <v>6.2925000000000004</v>
      </c>
    </row>
    <row r="1466" spans="1:4" hidden="1">
      <c r="A1466" s="25">
        <v>43195</v>
      </c>
      <c r="B1466" s="24" t="s">
        <v>238</v>
      </c>
      <c r="C1466" s="24" t="s">
        <v>242</v>
      </c>
      <c r="D1466" s="24">
        <v>6.3056000000000001</v>
      </c>
    </row>
    <row r="1467" spans="1:4" hidden="1">
      <c r="A1467" s="25">
        <v>43195</v>
      </c>
      <c r="B1467" s="24" t="s">
        <v>238</v>
      </c>
      <c r="C1467" s="24" t="s">
        <v>254</v>
      </c>
      <c r="D1467" s="24">
        <v>20.664400000000001</v>
      </c>
    </row>
    <row r="1468" spans="1:4" hidden="1">
      <c r="A1468" s="25">
        <v>43195</v>
      </c>
      <c r="B1468" s="24" t="s">
        <v>238</v>
      </c>
      <c r="C1468" s="24" t="s">
        <v>232</v>
      </c>
      <c r="D1468" s="24">
        <v>6.0765000000000002</v>
      </c>
    </row>
    <row r="1469" spans="1:4" hidden="1">
      <c r="A1469" s="25">
        <v>43195</v>
      </c>
      <c r="B1469" s="24" t="s">
        <v>238</v>
      </c>
      <c r="C1469" s="24" t="s">
        <v>233</v>
      </c>
      <c r="D1469" s="24">
        <v>0.81579999999999997</v>
      </c>
    </row>
    <row r="1470" spans="1:4" hidden="1">
      <c r="A1470" s="25">
        <v>43195</v>
      </c>
      <c r="B1470" s="24" t="s">
        <v>238</v>
      </c>
      <c r="C1470" s="24" t="s">
        <v>263</v>
      </c>
      <c r="D1470" s="24">
        <v>2.0326</v>
      </c>
    </row>
    <row r="1471" spans="1:4" hidden="1">
      <c r="A1471" s="25">
        <v>43195</v>
      </c>
      <c r="B1471" s="24" t="s">
        <v>238</v>
      </c>
      <c r="C1471" s="24" t="s">
        <v>234</v>
      </c>
      <c r="D1471" s="24">
        <v>0.71240000000000003</v>
      </c>
    </row>
    <row r="1472" spans="1:4" hidden="1">
      <c r="A1472" s="25">
        <v>43195</v>
      </c>
      <c r="B1472" s="24" t="s">
        <v>238</v>
      </c>
      <c r="C1472" s="24" t="s">
        <v>243</v>
      </c>
      <c r="D1472" s="24">
        <v>7.8491999999999997</v>
      </c>
    </row>
    <row r="1473" spans="1:4" hidden="1">
      <c r="A1473" s="25">
        <v>43195</v>
      </c>
      <c r="B1473" s="24" t="s">
        <v>238</v>
      </c>
      <c r="C1473" s="24" t="s">
        <v>256</v>
      </c>
      <c r="D1473" s="24">
        <v>6.0641999999999996</v>
      </c>
    </row>
    <row r="1474" spans="1:4" hidden="1">
      <c r="A1474" s="25">
        <v>43195</v>
      </c>
      <c r="B1474" s="24" t="s">
        <v>238</v>
      </c>
      <c r="C1474" s="24" t="s">
        <v>258</v>
      </c>
      <c r="D1474" s="24">
        <v>3.5329999999999999</v>
      </c>
    </row>
    <row r="1475" spans="1:4" hidden="1">
      <c r="A1475" s="25">
        <v>43195</v>
      </c>
      <c r="B1475" s="24" t="s">
        <v>238</v>
      </c>
      <c r="C1475" s="24" t="s">
        <v>259</v>
      </c>
      <c r="D1475" s="24">
        <v>99.073700000000002</v>
      </c>
    </row>
    <row r="1476" spans="1:4" hidden="1">
      <c r="A1476" s="25">
        <v>43195</v>
      </c>
      <c r="B1476" s="24" t="s">
        <v>238</v>
      </c>
      <c r="C1476" s="24" t="s">
        <v>235</v>
      </c>
      <c r="D1476" s="24">
        <v>0.70879999999999999</v>
      </c>
    </row>
    <row r="1477" spans="1:4">
      <c r="A1477" s="25">
        <v>43195</v>
      </c>
      <c r="B1477" s="24" t="s">
        <v>238</v>
      </c>
      <c r="C1477" s="24" t="s">
        <v>79</v>
      </c>
      <c r="D1477" s="24">
        <v>107.146</v>
      </c>
    </row>
    <row r="1478" spans="1:4" hidden="1">
      <c r="A1478" s="25">
        <v>43195</v>
      </c>
      <c r="B1478" s="24" t="s">
        <v>238</v>
      </c>
      <c r="C1478" s="24" t="s">
        <v>244</v>
      </c>
      <c r="D1478" s="24">
        <v>1060.6048000000001</v>
      </c>
    </row>
    <row r="1479" spans="1:4" hidden="1">
      <c r="A1479" s="25">
        <v>43195</v>
      </c>
      <c r="B1479" s="24" t="s">
        <v>238</v>
      </c>
      <c r="C1479" s="24" t="s">
        <v>251</v>
      </c>
      <c r="D1479" s="24">
        <v>8.0846999999999998</v>
      </c>
    </row>
    <row r="1480" spans="1:4" hidden="1">
      <c r="A1480" s="25">
        <v>43195</v>
      </c>
      <c r="B1480" s="24" t="s">
        <v>238</v>
      </c>
      <c r="C1480" s="24" t="s">
        <v>249</v>
      </c>
      <c r="D1480" s="24">
        <v>18.1374</v>
      </c>
    </row>
    <row r="1481" spans="1:4" hidden="1">
      <c r="A1481" s="25">
        <v>43195</v>
      </c>
      <c r="B1481" s="24" t="s">
        <v>238</v>
      </c>
      <c r="C1481" s="24" t="s">
        <v>252</v>
      </c>
      <c r="D1481" s="24">
        <v>3.8675999999999999</v>
      </c>
    </row>
    <row r="1482" spans="1:4" hidden="1">
      <c r="A1482" s="25">
        <v>43195</v>
      </c>
      <c r="B1482" s="24" t="s">
        <v>238</v>
      </c>
      <c r="C1482" s="24" t="s">
        <v>236</v>
      </c>
      <c r="D1482" s="24">
        <v>7.8235999999999999</v>
      </c>
    </row>
    <row r="1483" spans="1:4" hidden="1">
      <c r="A1483" s="25">
        <v>43195</v>
      </c>
      <c r="B1483" s="24" t="s">
        <v>238</v>
      </c>
      <c r="C1483" s="24" t="s">
        <v>245</v>
      </c>
      <c r="D1483" s="24">
        <v>1.3728</v>
      </c>
    </row>
    <row r="1484" spans="1:4" hidden="1">
      <c r="A1484" s="25">
        <v>43195</v>
      </c>
      <c r="B1484" s="24" t="s">
        <v>238</v>
      </c>
      <c r="C1484" s="24" t="s">
        <v>264</v>
      </c>
      <c r="D1484" s="24">
        <v>52.080399999999997</v>
      </c>
    </row>
    <row r="1485" spans="1:4" hidden="1">
      <c r="A1485" s="25">
        <v>43195</v>
      </c>
      <c r="B1485" s="24" t="s">
        <v>238</v>
      </c>
      <c r="C1485" s="24" t="s">
        <v>260</v>
      </c>
      <c r="D1485" s="24">
        <v>3.4274</v>
      </c>
    </row>
    <row r="1486" spans="1:4" hidden="1">
      <c r="A1486" s="25">
        <v>43195</v>
      </c>
      <c r="B1486" s="24" t="s">
        <v>238</v>
      </c>
      <c r="C1486" s="24" t="s">
        <v>261</v>
      </c>
      <c r="D1486" s="24">
        <v>57.626600000000003</v>
      </c>
    </row>
    <row r="1487" spans="1:4" hidden="1">
      <c r="A1487" s="25">
        <v>43195</v>
      </c>
      <c r="B1487" s="24" t="s">
        <v>238</v>
      </c>
      <c r="C1487" s="24" t="s">
        <v>237</v>
      </c>
      <c r="D1487" s="24">
        <v>8.4094999999999995</v>
      </c>
    </row>
    <row r="1488" spans="1:4" hidden="1">
      <c r="A1488" s="25">
        <v>43195</v>
      </c>
      <c r="B1488" s="24" t="s">
        <v>238</v>
      </c>
      <c r="C1488" s="24" t="s">
        <v>253</v>
      </c>
      <c r="D1488" s="24">
        <v>1.3148</v>
      </c>
    </row>
    <row r="1489" spans="1:4" hidden="1">
      <c r="A1489" s="25">
        <v>43195</v>
      </c>
      <c r="B1489" s="24" t="s">
        <v>238</v>
      </c>
      <c r="C1489" s="24" t="s">
        <v>265</v>
      </c>
      <c r="D1489" s="24">
        <v>31.241800000000001</v>
      </c>
    </row>
    <row r="1490" spans="1:4" hidden="1">
      <c r="A1490" s="25">
        <v>43195</v>
      </c>
      <c r="B1490" s="24" t="s">
        <v>238</v>
      </c>
      <c r="C1490" s="24" t="s">
        <v>262</v>
      </c>
      <c r="D1490" s="24">
        <v>4.0292000000000003</v>
      </c>
    </row>
    <row r="1491" spans="1:4" hidden="1">
      <c r="A1491" s="25">
        <v>43195</v>
      </c>
      <c r="B1491" s="24" t="s">
        <v>238</v>
      </c>
      <c r="C1491" s="24" t="s">
        <v>246</v>
      </c>
      <c r="D1491" s="24">
        <v>29.238</v>
      </c>
    </row>
    <row r="1492" spans="1:4" hidden="1">
      <c r="A1492" s="25">
        <v>43195</v>
      </c>
      <c r="B1492" s="24" t="s">
        <v>238</v>
      </c>
      <c r="C1492" s="24" t="s">
        <v>266</v>
      </c>
      <c r="D1492" s="24">
        <v>26.239599999999999</v>
      </c>
    </row>
    <row r="1493" spans="1:4" hidden="1">
      <c r="A1493" s="25">
        <v>43195</v>
      </c>
      <c r="B1493" s="24" t="s">
        <v>238</v>
      </c>
      <c r="C1493" s="24" t="s">
        <v>267</v>
      </c>
      <c r="D1493" s="24">
        <v>535.15719999999999</v>
      </c>
    </row>
    <row r="1494" spans="1:4" hidden="1">
      <c r="A1494" s="25">
        <v>43195</v>
      </c>
      <c r="B1494" s="24" t="s">
        <v>238</v>
      </c>
      <c r="C1494" s="24" t="s">
        <v>268</v>
      </c>
      <c r="D1494" s="24">
        <v>2.7</v>
      </c>
    </row>
    <row r="1495" spans="1:4" hidden="1">
      <c r="A1495" s="25">
        <v>43195</v>
      </c>
      <c r="B1495" s="24" t="s">
        <v>238</v>
      </c>
      <c r="C1495" s="24" t="s">
        <v>239</v>
      </c>
      <c r="D1495" s="24">
        <v>11.932</v>
      </c>
    </row>
    <row r="1496" spans="1:4" hidden="1">
      <c r="A1496" s="25">
        <v>43195</v>
      </c>
      <c r="B1496" s="24" t="s">
        <v>267</v>
      </c>
      <c r="C1496" s="24" t="s">
        <v>238</v>
      </c>
      <c r="D1496" s="24">
        <v>1.9E-3</v>
      </c>
    </row>
    <row r="1497" spans="1:4" hidden="1">
      <c r="A1497" s="25">
        <v>43195</v>
      </c>
      <c r="B1497" s="24" t="s">
        <v>268</v>
      </c>
      <c r="C1497" s="24" t="s">
        <v>238</v>
      </c>
      <c r="D1497" s="24">
        <v>0.37040000000000001</v>
      </c>
    </row>
    <row r="1498" spans="1:4" hidden="1">
      <c r="A1498" s="25">
        <v>43195</v>
      </c>
      <c r="B1498" s="24" t="s">
        <v>239</v>
      </c>
      <c r="C1498" s="24" t="s">
        <v>230</v>
      </c>
      <c r="D1498" s="24">
        <v>0.30780000000000002</v>
      </c>
    </row>
    <row r="1499" spans="1:4" hidden="1">
      <c r="A1499" s="25">
        <v>43195</v>
      </c>
      <c r="B1499" s="24" t="s">
        <v>239</v>
      </c>
      <c r="C1499" s="24" t="s">
        <v>233</v>
      </c>
      <c r="D1499" s="24">
        <v>6.8400000000000002E-2</v>
      </c>
    </row>
    <row r="1500" spans="1:4" hidden="1">
      <c r="A1500" s="25">
        <v>43195</v>
      </c>
      <c r="B1500" s="24" t="s">
        <v>239</v>
      </c>
      <c r="C1500" s="24" t="s">
        <v>234</v>
      </c>
      <c r="D1500" s="24">
        <v>5.9700000000000003E-2</v>
      </c>
    </row>
    <row r="1501" spans="1:4" hidden="1">
      <c r="A1501" s="25">
        <v>43195</v>
      </c>
      <c r="B1501" s="24" t="s">
        <v>239</v>
      </c>
      <c r="C1501" s="24" t="s">
        <v>238</v>
      </c>
      <c r="D1501" s="24">
        <v>8.3799999999999999E-2</v>
      </c>
    </row>
    <row r="1502" spans="1:4" hidden="1">
      <c r="A1502" s="25">
        <v>43196</v>
      </c>
      <c r="B1502" s="24" t="s">
        <v>230</v>
      </c>
      <c r="C1502" s="24" t="s">
        <v>231</v>
      </c>
      <c r="D1502" s="24">
        <v>0.26179999999999998</v>
      </c>
    </row>
    <row r="1503" spans="1:4" hidden="1">
      <c r="A1503" s="25">
        <v>43196</v>
      </c>
      <c r="B1503" s="24" t="s">
        <v>230</v>
      </c>
      <c r="C1503" s="24" t="s">
        <v>232</v>
      </c>
      <c r="D1503" s="24">
        <v>1.6541999999999999</v>
      </c>
    </row>
    <row r="1504" spans="1:4" hidden="1">
      <c r="A1504" s="25">
        <v>43196</v>
      </c>
      <c r="B1504" s="24" t="s">
        <v>230</v>
      </c>
      <c r="C1504" s="24" t="s">
        <v>233</v>
      </c>
      <c r="D1504" s="24">
        <v>0.22220000000000001</v>
      </c>
    </row>
    <row r="1505" spans="1:4" hidden="1">
      <c r="A1505" s="25">
        <v>43196</v>
      </c>
      <c r="B1505" s="24" t="s">
        <v>230</v>
      </c>
      <c r="C1505" s="24" t="s">
        <v>234</v>
      </c>
      <c r="D1505" s="24">
        <v>0.1938</v>
      </c>
    </row>
    <row r="1506" spans="1:4" hidden="1">
      <c r="A1506" s="25">
        <v>43196</v>
      </c>
      <c r="B1506" s="24" t="s">
        <v>230</v>
      </c>
      <c r="C1506" s="24" t="s">
        <v>235</v>
      </c>
      <c r="D1506" s="24">
        <v>0.193</v>
      </c>
    </row>
    <row r="1507" spans="1:4" hidden="1">
      <c r="A1507" s="25">
        <v>43196</v>
      </c>
      <c r="B1507" s="24" t="s">
        <v>230</v>
      </c>
      <c r="C1507" s="24" t="s">
        <v>236</v>
      </c>
      <c r="D1507" s="24">
        <v>2.1328</v>
      </c>
    </row>
    <row r="1508" spans="1:4" hidden="1">
      <c r="A1508" s="25">
        <v>43196</v>
      </c>
      <c r="B1508" s="24" t="s">
        <v>230</v>
      </c>
      <c r="C1508" s="24" t="s">
        <v>237</v>
      </c>
      <c r="D1508" s="24">
        <v>2.2892999999999999</v>
      </c>
    </row>
    <row r="1509" spans="1:4" hidden="1">
      <c r="A1509" s="25">
        <v>43196</v>
      </c>
      <c r="B1509" s="24" t="s">
        <v>230</v>
      </c>
      <c r="C1509" s="24" t="s">
        <v>238</v>
      </c>
      <c r="D1509" s="24">
        <v>0.2722</v>
      </c>
    </row>
    <row r="1510" spans="1:4" hidden="1">
      <c r="A1510" s="25">
        <v>43196</v>
      </c>
      <c r="B1510" s="24" t="s">
        <v>230</v>
      </c>
      <c r="C1510" s="24" t="s">
        <v>239</v>
      </c>
      <c r="D1510" s="24">
        <v>3.2766000000000002</v>
      </c>
    </row>
    <row r="1511" spans="1:4" hidden="1">
      <c r="A1511" s="25">
        <v>43196</v>
      </c>
      <c r="B1511" s="24" t="s">
        <v>240</v>
      </c>
      <c r="C1511" s="24" t="s">
        <v>241</v>
      </c>
      <c r="D1511" s="24">
        <v>0.98080000000000001</v>
      </c>
    </row>
    <row r="1512" spans="1:4" hidden="1">
      <c r="A1512" s="25">
        <v>43196</v>
      </c>
      <c r="B1512" s="24" t="s">
        <v>240</v>
      </c>
      <c r="C1512" s="24" t="s">
        <v>231</v>
      </c>
      <c r="D1512" s="24">
        <v>0.73829999999999996</v>
      </c>
    </row>
    <row r="1513" spans="1:4" hidden="1">
      <c r="A1513" s="25">
        <v>43196</v>
      </c>
      <c r="B1513" s="24" t="s">
        <v>240</v>
      </c>
      <c r="C1513" s="24" t="s">
        <v>242</v>
      </c>
      <c r="D1513" s="24">
        <v>4.8421000000000003</v>
      </c>
    </row>
    <row r="1514" spans="1:4" hidden="1">
      <c r="A1514" s="25">
        <v>43196</v>
      </c>
      <c r="B1514" s="24" t="s">
        <v>240</v>
      </c>
      <c r="C1514" s="24" t="s">
        <v>232</v>
      </c>
      <c r="D1514" s="24">
        <v>4.6656000000000004</v>
      </c>
    </row>
    <row r="1515" spans="1:4" hidden="1">
      <c r="A1515" s="25">
        <v>43196</v>
      </c>
      <c r="B1515" s="24" t="s">
        <v>240</v>
      </c>
      <c r="C1515" s="24" t="s">
        <v>233</v>
      </c>
      <c r="D1515" s="24">
        <v>0.62649999999999995</v>
      </c>
    </row>
    <row r="1516" spans="1:4" hidden="1">
      <c r="A1516" s="25">
        <v>43196</v>
      </c>
      <c r="B1516" s="24" t="s">
        <v>240</v>
      </c>
      <c r="C1516" s="24" t="s">
        <v>234</v>
      </c>
      <c r="D1516" s="24">
        <v>0.54679999999999995</v>
      </c>
    </row>
    <row r="1517" spans="1:4" hidden="1">
      <c r="A1517" s="25">
        <v>43196</v>
      </c>
      <c r="B1517" s="24" t="s">
        <v>240</v>
      </c>
      <c r="C1517" s="24" t="s">
        <v>243</v>
      </c>
      <c r="D1517" s="24">
        <v>6.0274000000000001</v>
      </c>
    </row>
    <row r="1518" spans="1:4" hidden="1">
      <c r="A1518" s="25">
        <v>43196</v>
      </c>
      <c r="B1518" s="24" t="s">
        <v>240</v>
      </c>
      <c r="C1518" s="24" t="s">
        <v>79</v>
      </c>
      <c r="D1518" s="24">
        <v>82.292000000000002</v>
      </c>
    </row>
    <row r="1519" spans="1:4" hidden="1">
      <c r="A1519" s="25">
        <v>43196</v>
      </c>
      <c r="B1519" s="24" t="s">
        <v>240</v>
      </c>
      <c r="C1519" s="24" t="s">
        <v>244</v>
      </c>
      <c r="D1519" s="24">
        <v>820.46659999999997</v>
      </c>
    </row>
    <row r="1520" spans="1:4" hidden="1">
      <c r="A1520" s="25">
        <v>43196</v>
      </c>
      <c r="B1520" s="24" t="s">
        <v>240</v>
      </c>
      <c r="C1520" s="24" t="s">
        <v>236</v>
      </c>
      <c r="D1520" s="24">
        <v>6.0159000000000002</v>
      </c>
    </row>
    <row r="1521" spans="1:4" hidden="1">
      <c r="A1521" s="25">
        <v>43196</v>
      </c>
      <c r="B1521" s="24" t="s">
        <v>240</v>
      </c>
      <c r="C1521" s="24" t="s">
        <v>245</v>
      </c>
      <c r="D1521" s="24">
        <v>1.0573999999999999</v>
      </c>
    </row>
    <row r="1522" spans="1:4" hidden="1">
      <c r="A1522" s="25">
        <v>43196</v>
      </c>
      <c r="B1522" s="24" t="s">
        <v>240</v>
      </c>
      <c r="C1522" s="24" t="s">
        <v>237</v>
      </c>
      <c r="D1522" s="24">
        <v>6.4572000000000003</v>
      </c>
    </row>
    <row r="1523" spans="1:4" hidden="1">
      <c r="A1523" s="25">
        <v>43196</v>
      </c>
      <c r="B1523" s="24" t="s">
        <v>240</v>
      </c>
      <c r="C1523" s="24" t="s">
        <v>246</v>
      </c>
      <c r="D1523" s="24">
        <v>22.504000000000001</v>
      </c>
    </row>
    <row r="1524" spans="1:4" hidden="1">
      <c r="A1524" s="25">
        <v>43196</v>
      </c>
      <c r="B1524" s="24" t="s">
        <v>240</v>
      </c>
      <c r="C1524" s="24" t="s">
        <v>238</v>
      </c>
      <c r="D1524" s="24">
        <v>0.76800000000000002</v>
      </c>
    </row>
    <row r="1525" spans="1:4" hidden="1">
      <c r="A1525" s="25">
        <v>43196</v>
      </c>
      <c r="B1525" s="24" t="s">
        <v>247</v>
      </c>
      <c r="C1525" s="24" t="s">
        <v>238</v>
      </c>
      <c r="D1525" s="24">
        <v>0.55940000000000001</v>
      </c>
    </row>
    <row r="1526" spans="1:4" hidden="1">
      <c r="A1526" s="25">
        <v>43196</v>
      </c>
      <c r="B1526" s="24" t="s">
        <v>241</v>
      </c>
      <c r="C1526" s="24" t="s">
        <v>240</v>
      </c>
      <c r="D1526" s="24">
        <v>1.0196000000000001</v>
      </c>
    </row>
    <row r="1527" spans="1:4" hidden="1">
      <c r="A1527" s="25">
        <v>43196</v>
      </c>
      <c r="B1527" s="24" t="s">
        <v>241</v>
      </c>
      <c r="C1527" s="24" t="s">
        <v>231</v>
      </c>
      <c r="D1527" s="24">
        <v>0.75280000000000002</v>
      </c>
    </row>
    <row r="1528" spans="1:4" hidden="1">
      <c r="A1528" s="25">
        <v>43196</v>
      </c>
      <c r="B1528" s="24" t="s">
        <v>241</v>
      </c>
      <c r="C1528" s="24" t="s">
        <v>248</v>
      </c>
      <c r="D1528" s="24">
        <v>4.9421999999999997</v>
      </c>
    </row>
    <row r="1529" spans="1:4" hidden="1">
      <c r="A1529" s="25">
        <v>43196</v>
      </c>
      <c r="B1529" s="24" t="s">
        <v>241</v>
      </c>
      <c r="C1529" s="24" t="s">
        <v>242</v>
      </c>
      <c r="D1529" s="24">
        <v>4.9374000000000002</v>
      </c>
    </row>
    <row r="1530" spans="1:4" hidden="1">
      <c r="A1530" s="25">
        <v>43196</v>
      </c>
      <c r="B1530" s="24" t="s">
        <v>241</v>
      </c>
      <c r="C1530" s="24" t="s">
        <v>233</v>
      </c>
      <c r="D1530" s="24">
        <v>0.63880000000000003</v>
      </c>
    </row>
    <row r="1531" spans="1:4" hidden="1">
      <c r="A1531" s="25">
        <v>43196</v>
      </c>
      <c r="B1531" s="24" t="s">
        <v>241</v>
      </c>
      <c r="C1531" s="24" t="s">
        <v>234</v>
      </c>
      <c r="D1531" s="24">
        <v>0.55759999999999998</v>
      </c>
    </row>
    <row r="1532" spans="1:4" hidden="1">
      <c r="A1532" s="25">
        <v>43196</v>
      </c>
      <c r="B1532" s="24" t="s">
        <v>241</v>
      </c>
      <c r="C1532" s="24" t="s">
        <v>243</v>
      </c>
      <c r="D1532" s="24">
        <v>6.1459000000000001</v>
      </c>
    </row>
    <row r="1533" spans="1:4" hidden="1">
      <c r="A1533" s="25">
        <v>43196</v>
      </c>
      <c r="B1533" s="24" t="s">
        <v>241</v>
      </c>
      <c r="C1533" s="24" t="s">
        <v>79</v>
      </c>
      <c r="D1533" s="24">
        <v>83.910200000000003</v>
      </c>
    </row>
    <row r="1534" spans="1:4" hidden="1">
      <c r="A1534" s="25">
        <v>43196</v>
      </c>
      <c r="B1534" s="24" t="s">
        <v>241</v>
      </c>
      <c r="C1534" s="24" t="s">
        <v>249</v>
      </c>
      <c r="D1534" s="24">
        <v>14.3026</v>
      </c>
    </row>
    <row r="1535" spans="1:4" hidden="1">
      <c r="A1535" s="25">
        <v>43196</v>
      </c>
      <c r="B1535" s="24" t="s">
        <v>241</v>
      </c>
      <c r="C1535" s="24" t="s">
        <v>236</v>
      </c>
      <c r="D1535" s="24">
        <v>6.1341999999999999</v>
      </c>
    </row>
    <row r="1536" spans="1:4" hidden="1">
      <c r="A1536" s="25">
        <v>43196</v>
      </c>
      <c r="B1536" s="24" t="s">
        <v>241</v>
      </c>
      <c r="C1536" s="24" t="s">
        <v>238</v>
      </c>
      <c r="D1536" s="24">
        <v>0.78300000000000003</v>
      </c>
    </row>
    <row r="1537" spans="1:4" hidden="1">
      <c r="A1537" s="25">
        <v>43196</v>
      </c>
      <c r="B1537" s="24" t="s">
        <v>250</v>
      </c>
      <c r="C1537" s="24" t="s">
        <v>238</v>
      </c>
      <c r="D1537" s="24">
        <v>5.9999999999999995E-4</v>
      </c>
    </row>
    <row r="1538" spans="1:4" hidden="1">
      <c r="A1538" s="25">
        <v>43196</v>
      </c>
      <c r="B1538" s="24" t="s">
        <v>231</v>
      </c>
      <c r="C1538" s="24" t="s">
        <v>230</v>
      </c>
      <c r="D1538" s="24">
        <v>3.8203999999999998</v>
      </c>
    </row>
    <row r="1539" spans="1:4" hidden="1">
      <c r="A1539" s="25">
        <v>43196</v>
      </c>
      <c r="B1539" s="24" t="s">
        <v>231</v>
      </c>
      <c r="C1539" s="24" t="s">
        <v>240</v>
      </c>
      <c r="D1539" s="24">
        <v>1.3545</v>
      </c>
    </row>
    <row r="1540" spans="1:4" hidden="1">
      <c r="A1540" s="25">
        <v>43196</v>
      </c>
      <c r="B1540" s="24" t="s">
        <v>231</v>
      </c>
      <c r="C1540" s="24" t="s">
        <v>241</v>
      </c>
      <c r="D1540" s="24">
        <v>1.3284</v>
      </c>
    </row>
    <row r="1541" spans="1:4" hidden="1">
      <c r="A1541" s="25">
        <v>43196</v>
      </c>
      <c r="B1541" s="24" t="s">
        <v>231</v>
      </c>
      <c r="C1541" s="24" t="s">
        <v>232</v>
      </c>
      <c r="D1541" s="24">
        <v>6.3196000000000003</v>
      </c>
    </row>
    <row r="1542" spans="1:4" hidden="1">
      <c r="A1542" s="25">
        <v>43196</v>
      </c>
      <c r="B1542" s="24" t="s">
        <v>231</v>
      </c>
      <c r="C1542" s="24" t="s">
        <v>233</v>
      </c>
      <c r="D1542" s="24">
        <v>0.84860000000000002</v>
      </c>
    </row>
    <row r="1543" spans="1:4" hidden="1">
      <c r="A1543" s="25">
        <v>43196</v>
      </c>
      <c r="B1543" s="24" t="s">
        <v>231</v>
      </c>
      <c r="C1543" s="24" t="s">
        <v>234</v>
      </c>
      <c r="D1543" s="24">
        <v>0.74080000000000001</v>
      </c>
    </row>
    <row r="1544" spans="1:4" hidden="1">
      <c r="A1544" s="25">
        <v>43196</v>
      </c>
      <c r="B1544" s="24" t="s">
        <v>231</v>
      </c>
      <c r="C1544" s="24" t="s">
        <v>243</v>
      </c>
      <c r="D1544" s="24">
        <v>8.1639999999999997</v>
      </c>
    </row>
    <row r="1545" spans="1:4" hidden="1">
      <c r="A1545" s="25">
        <v>43196</v>
      </c>
      <c r="B1545" s="24" t="s">
        <v>231</v>
      </c>
      <c r="C1545" s="24" t="s">
        <v>235</v>
      </c>
      <c r="D1545" s="24">
        <v>0.73740000000000006</v>
      </c>
    </row>
    <row r="1546" spans="1:4" hidden="1">
      <c r="A1546" s="25">
        <v>43196</v>
      </c>
      <c r="B1546" s="24" t="s">
        <v>231</v>
      </c>
      <c r="C1546" s="24" t="s">
        <v>79</v>
      </c>
      <c r="D1546" s="24">
        <v>111.4616</v>
      </c>
    </row>
    <row r="1547" spans="1:4" hidden="1">
      <c r="A1547" s="25">
        <v>43196</v>
      </c>
      <c r="B1547" s="24" t="s">
        <v>231</v>
      </c>
      <c r="C1547" s="24" t="s">
        <v>236</v>
      </c>
      <c r="D1547" s="24">
        <v>8.1484000000000005</v>
      </c>
    </row>
    <row r="1548" spans="1:4" hidden="1">
      <c r="A1548" s="25">
        <v>43196</v>
      </c>
      <c r="B1548" s="24" t="s">
        <v>231</v>
      </c>
      <c r="C1548" s="24" t="s">
        <v>237</v>
      </c>
      <c r="D1548" s="24">
        <v>8.7462</v>
      </c>
    </row>
    <row r="1549" spans="1:4" hidden="1">
      <c r="A1549" s="25">
        <v>43196</v>
      </c>
      <c r="B1549" s="24" t="s">
        <v>231</v>
      </c>
      <c r="C1549" s="24" t="s">
        <v>238</v>
      </c>
      <c r="D1549" s="24">
        <v>1.0402</v>
      </c>
    </row>
    <row r="1550" spans="1:4" hidden="1">
      <c r="A1550" s="25">
        <v>43196</v>
      </c>
      <c r="B1550" s="24" t="s">
        <v>248</v>
      </c>
      <c r="C1550" s="24" t="s">
        <v>241</v>
      </c>
      <c r="D1550" s="24">
        <v>0.2024</v>
      </c>
    </row>
    <row r="1551" spans="1:4" hidden="1">
      <c r="A1551" s="25">
        <v>43196</v>
      </c>
      <c r="B1551" s="24" t="s">
        <v>248</v>
      </c>
      <c r="C1551" s="24" t="s">
        <v>233</v>
      </c>
      <c r="D1551" s="24">
        <v>0.12920000000000001</v>
      </c>
    </row>
    <row r="1552" spans="1:4" hidden="1">
      <c r="A1552" s="25">
        <v>43196</v>
      </c>
      <c r="B1552" s="24" t="s">
        <v>248</v>
      </c>
      <c r="C1552" s="24" t="s">
        <v>246</v>
      </c>
      <c r="D1552" s="24">
        <v>4.6429999999999998</v>
      </c>
    </row>
    <row r="1553" spans="1:4" hidden="1">
      <c r="A1553" s="25">
        <v>43196</v>
      </c>
      <c r="B1553" s="24" t="s">
        <v>248</v>
      </c>
      <c r="C1553" s="24" t="s">
        <v>238</v>
      </c>
      <c r="D1553" s="24">
        <v>0.15840000000000001</v>
      </c>
    </row>
    <row r="1554" spans="1:4" hidden="1">
      <c r="A1554" s="25">
        <v>43196</v>
      </c>
      <c r="B1554" s="24" t="s">
        <v>242</v>
      </c>
      <c r="C1554" s="24" t="s">
        <v>240</v>
      </c>
      <c r="D1554" s="24">
        <v>0.20660000000000001</v>
      </c>
    </row>
    <row r="1555" spans="1:4" hidden="1">
      <c r="A1555" s="25">
        <v>43196</v>
      </c>
      <c r="B1555" s="24" t="s">
        <v>242</v>
      </c>
      <c r="C1555" s="24" t="s">
        <v>241</v>
      </c>
      <c r="D1555" s="24">
        <v>0.2026</v>
      </c>
    </row>
    <row r="1556" spans="1:4" hidden="1">
      <c r="A1556" s="25">
        <v>43196</v>
      </c>
      <c r="B1556" s="24" t="s">
        <v>242</v>
      </c>
      <c r="C1556" s="24" t="s">
        <v>232</v>
      </c>
      <c r="D1556" s="24">
        <v>0.96360000000000001</v>
      </c>
    </row>
    <row r="1557" spans="1:4" hidden="1">
      <c r="A1557" s="25">
        <v>43196</v>
      </c>
      <c r="B1557" s="24" t="s">
        <v>242</v>
      </c>
      <c r="C1557" s="24" t="s">
        <v>233</v>
      </c>
      <c r="D1557" s="24">
        <v>0.12939999999999999</v>
      </c>
    </row>
    <row r="1558" spans="1:4" hidden="1">
      <c r="A1558" s="25">
        <v>43196</v>
      </c>
      <c r="B1558" s="24" t="s">
        <v>242</v>
      </c>
      <c r="C1558" s="24" t="s">
        <v>234</v>
      </c>
      <c r="D1558" s="24">
        <v>0.113</v>
      </c>
    </row>
    <row r="1559" spans="1:4" hidden="1">
      <c r="A1559" s="25">
        <v>43196</v>
      </c>
      <c r="B1559" s="24" t="s">
        <v>242</v>
      </c>
      <c r="C1559" s="24" t="s">
        <v>243</v>
      </c>
      <c r="D1559" s="24">
        <v>1.2447999999999999</v>
      </c>
    </row>
    <row r="1560" spans="1:4" hidden="1">
      <c r="A1560" s="25">
        <v>43196</v>
      </c>
      <c r="B1560" s="24" t="s">
        <v>242</v>
      </c>
      <c r="C1560" s="24" t="s">
        <v>79</v>
      </c>
      <c r="D1560" s="24">
        <v>16.995000000000001</v>
      </c>
    </row>
    <row r="1561" spans="1:4" hidden="1">
      <c r="A1561" s="25">
        <v>43196</v>
      </c>
      <c r="B1561" s="24" t="s">
        <v>242</v>
      </c>
      <c r="C1561" s="24" t="s">
        <v>244</v>
      </c>
      <c r="D1561" s="24">
        <v>169.4444</v>
      </c>
    </row>
    <row r="1562" spans="1:4" hidden="1">
      <c r="A1562" s="25">
        <v>43196</v>
      </c>
      <c r="B1562" s="24" t="s">
        <v>242</v>
      </c>
      <c r="C1562" s="24" t="s">
        <v>251</v>
      </c>
      <c r="D1562" s="24">
        <v>1.2827999999999999</v>
      </c>
    </row>
    <row r="1563" spans="1:4" hidden="1">
      <c r="A1563" s="25">
        <v>43196</v>
      </c>
      <c r="B1563" s="24" t="s">
        <v>242</v>
      </c>
      <c r="C1563" s="24" t="s">
        <v>252</v>
      </c>
      <c r="D1563" s="24">
        <v>0.61360000000000003</v>
      </c>
    </row>
    <row r="1564" spans="1:4" hidden="1">
      <c r="A1564" s="25">
        <v>43196</v>
      </c>
      <c r="B1564" s="24" t="s">
        <v>242</v>
      </c>
      <c r="C1564" s="24" t="s">
        <v>236</v>
      </c>
      <c r="D1564" s="24">
        <v>1.2423999999999999</v>
      </c>
    </row>
    <row r="1565" spans="1:4" hidden="1">
      <c r="A1565" s="25">
        <v>43196</v>
      </c>
      <c r="B1565" s="24" t="s">
        <v>242</v>
      </c>
      <c r="C1565" s="24" t="s">
        <v>245</v>
      </c>
      <c r="D1565" s="24">
        <v>0.21840000000000001</v>
      </c>
    </row>
    <row r="1566" spans="1:4" hidden="1">
      <c r="A1566" s="25">
        <v>43196</v>
      </c>
      <c r="B1566" s="24" t="s">
        <v>242</v>
      </c>
      <c r="C1566" s="24" t="s">
        <v>253</v>
      </c>
      <c r="D1566" s="24">
        <v>0.2089</v>
      </c>
    </row>
    <row r="1567" spans="1:4" hidden="1">
      <c r="A1567" s="25">
        <v>43196</v>
      </c>
      <c r="B1567" s="24" t="s">
        <v>242</v>
      </c>
      <c r="C1567" s="24" t="s">
        <v>246</v>
      </c>
      <c r="D1567" s="24">
        <v>4.6475999999999997</v>
      </c>
    </row>
    <row r="1568" spans="1:4" hidden="1">
      <c r="A1568" s="25">
        <v>43196</v>
      </c>
      <c r="B1568" s="24" t="s">
        <v>242</v>
      </c>
      <c r="C1568" s="24" t="s">
        <v>238</v>
      </c>
      <c r="D1568" s="24">
        <v>0.15859999999999999</v>
      </c>
    </row>
    <row r="1569" spans="1:4" hidden="1">
      <c r="A1569" s="25">
        <v>43196</v>
      </c>
      <c r="B1569" s="24" t="s">
        <v>254</v>
      </c>
      <c r="C1569" s="24" t="s">
        <v>233</v>
      </c>
      <c r="D1569" s="24">
        <v>3.9399999999999998E-2</v>
      </c>
    </row>
    <row r="1570" spans="1:4" hidden="1">
      <c r="A1570" s="25">
        <v>43196</v>
      </c>
      <c r="B1570" s="24" t="s">
        <v>254</v>
      </c>
      <c r="C1570" s="24" t="s">
        <v>234</v>
      </c>
      <c r="D1570" s="24">
        <v>3.44E-2</v>
      </c>
    </row>
    <row r="1571" spans="1:4" hidden="1">
      <c r="A1571" s="25">
        <v>43196</v>
      </c>
      <c r="B1571" s="24" t="s">
        <v>254</v>
      </c>
      <c r="C1571" s="24" t="s">
        <v>238</v>
      </c>
      <c r="D1571" s="24">
        <v>4.8399999999999999E-2</v>
      </c>
    </row>
    <row r="1572" spans="1:4" hidden="1">
      <c r="A1572" s="25">
        <v>43196</v>
      </c>
      <c r="B1572" s="24" t="s">
        <v>232</v>
      </c>
      <c r="C1572" s="24" t="s">
        <v>230</v>
      </c>
      <c r="D1572" s="24">
        <v>0.60460000000000003</v>
      </c>
    </row>
    <row r="1573" spans="1:4" hidden="1">
      <c r="A1573" s="25">
        <v>43196</v>
      </c>
      <c r="B1573" s="24" t="s">
        <v>232</v>
      </c>
      <c r="C1573" s="24" t="s">
        <v>240</v>
      </c>
      <c r="D1573" s="24">
        <v>0.21440000000000001</v>
      </c>
    </row>
    <row r="1574" spans="1:4" hidden="1">
      <c r="A1574" s="25">
        <v>43196</v>
      </c>
      <c r="B1574" s="24" t="s">
        <v>232</v>
      </c>
      <c r="C1574" s="24" t="s">
        <v>231</v>
      </c>
      <c r="D1574" s="24">
        <v>0.15820000000000001</v>
      </c>
    </row>
    <row r="1575" spans="1:4" hidden="1">
      <c r="A1575" s="25">
        <v>43196</v>
      </c>
      <c r="B1575" s="24" t="s">
        <v>232</v>
      </c>
      <c r="C1575" s="24" t="s">
        <v>242</v>
      </c>
      <c r="D1575" s="24">
        <v>1.0378000000000001</v>
      </c>
    </row>
    <row r="1576" spans="1:4" hidden="1">
      <c r="A1576" s="25">
        <v>43196</v>
      </c>
      <c r="B1576" s="24" t="s">
        <v>232</v>
      </c>
      <c r="C1576" s="24" t="s">
        <v>233</v>
      </c>
      <c r="D1576" s="24">
        <v>0.1343</v>
      </c>
    </row>
    <row r="1577" spans="1:4" hidden="1">
      <c r="A1577" s="25">
        <v>43196</v>
      </c>
      <c r="B1577" s="24" t="s">
        <v>232</v>
      </c>
      <c r="C1577" s="24" t="s">
        <v>234</v>
      </c>
      <c r="D1577" s="24">
        <v>0.1172</v>
      </c>
    </row>
    <row r="1578" spans="1:4" hidden="1">
      <c r="A1578" s="25">
        <v>43196</v>
      </c>
      <c r="B1578" s="24" t="s">
        <v>232</v>
      </c>
      <c r="C1578" s="24" t="s">
        <v>235</v>
      </c>
      <c r="D1578" s="24">
        <v>0.1167</v>
      </c>
    </row>
    <row r="1579" spans="1:4" hidden="1">
      <c r="A1579" s="25">
        <v>43196</v>
      </c>
      <c r="B1579" s="24" t="s">
        <v>232</v>
      </c>
      <c r="C1579" s="24" t="s">
        <v>236</v>
      </c>
      <c r="D1579" s="24">
        <v>1.2894000000000001</v>
      </c>
    </row>
    <row r="1580" spans="1:4" hidden="1">
      <c r="A1580" s="25">
        <v>43196</v>
      </c>
      <c r="B1580" s="24" t="s">
        <v>232</v>
      </c>
      <c r="C1580" s="24" t="s">
        <v>237</v>
      </c>
      <c r="D1580" s="24">
        <v>1.3839999999999999</v>
      </c>
    </row>
    <row r="1581" spans="1:4" hidden="1">
      <c r="A1581" s="25">
        <v>43196</v>
      </c>
      <c r="B1581" s="24" t="s">
        <v>232</v>
      </c>
      <c r="C1581" s="24" t="s">
        <v>238</v>
      </c>
      <c r="D1581" s="24">
        <v>0.1646</v>
      </c>
    </row>
    <row r="1582" spans="1:4" hidden="1">
      <c r="A1582" s="25">
        <v>43196</v>
      </c>
      <c r="B1582" s="24" t="s">
        <v>255</v>
      </c>
      <c r="C1582" s="24" t="s">
        <v>233</v>
      </c>
      <c r="D1582" s="24">
        <v>5.4399999999999997E-2</v>
      </c>
    </row>
    <row r="1583" spans="1:4" hidden="1">
      <c r="A1583" s="25">
        <v>43196</v>
      </c>
      <c r="B1583" s="24" t="s">
        <v>233</v>
      </c>
      <c r="C1583" s="24" t="s">
        <v>230</v>
      </c>
      <c r="D1583" s="24">
        <v>4.5022000000000002</v>
      </c>
    </row>
    <row r="1584" spans="1:4" hidden="1">
      <c r="A1584" s="25">
        <v>43196</v>
      </c>
      <c r="B1584" s="24" t="s">
        <v>233</v>
      </c>
      <c r="C1584" s="24" t="s">
        <v>240</v>
      </c>
      <c r="D1584" s="24">
        <v>1.5962000000000001</v>
      </c>
    </row>
    <row r="1585" spans="1:4" hidden="1">
      <c r="A1585" s="25">
        <v>43196</v>
      </c>
      <c r="B1585" s="24" t="s">
        <v>233</v>
      </c>
      <c r="C1585" s="24" t="s">
        <v>241</v>
      </c>
      <c r="D1585" s="24">
        <v>1.5653999999999999</v>
      </c>
    </row>
    <row r="1586" spans="1:4" hidden="1">
      <c r="A1586" s="25">
        <v>43196</v>
      </c>
      <c r="B1586" s="24" t="s">
        <v>233</v>
      </c>
      <c r="C1586" s="24" t="s">
        <v>231</v>
      </c>
      <c r="D1586" s="24">
        <v>1.1783999999999999</v>
      </c>
    </row>
    <row r="1587" spans="1:4" hidden="1">
      <c r="A1587" s="25">
        <v>43196</v>
      </c>
      <c r="B1587" s="24" t="s">
        <v>233</v>
      </c>
      <c r="C1587" s="24" t="s">
        <v>248</v>
      </c>
      <c r="D1587" s="24">
        <v>7.7363999999999997</v>
      </c>
    </row>
    <row r="1588" spans="1:4" hidden="1">
      <c r="A1588" s="25">
        <v>43196</v>
      </c>
      <c r="B1588" s="24" t="s">
        <v>233</v>
      </c>
      <c r="C1588" s="24" t="s">
        <v>242</v>
      </c>
      <c r="D1588" s="24">
        <v>7.7287999999999997</v>
      </c>
    </row>
    <row r="1589" spans="1:4" hidden="1">
      <c r="A1589" s="25">
        <v>43196</v>
      </c>
      <c r="B1589" s="24" t="s">
        <v>233</v>
      </c>
      <c r="C1589" s="24" t="s">
        <v>254</v>
      </c>
      <c r="D1589" s="24">
        <v>25.352399999999999</v>
      </c>
    </row>
    <row r="1590" spans="1:4" hidden="1">
      <c r="A1590" s="25">
        <v>43196</v>
      </c>
      <c r="B1590" s="24" t="s">
        <v>233</v>
      </c>
      <c r="C1590" s="24" t="s">
        <v>232</v>
      </c>
      <c r="D1590" s="24">
        <v>7.4471999999999996</v>
      </c>
    </row>
    <row r="1591" spans="1:4" hidden="1">
      <c r="A1591" s="25">
        <v>43196</v>
      </c>
      <c r="B1591" s="24" t="s">
        <v>233</v>
      </c>
      <c r="C1591" s="24" t="s">
        <v>255</v>
      </c>
      <c r="D1591" s="24">
        <v>18.386600000000001</v>
      </c>
    </row>
    <row r="1592" spans="1:4" hidden="1">
      <c r="A1592" s="25">
        <v>43196</v>
      </c>
      <c r="B1592" s="24" t="s">
        <v>233</v>
      </c>
      <c r="C1592" s="24" t="s">
        <v>234</v>
      </c>
      <c r="D1592" s="24">
        <v>0.87290000000000001</v>
      </c>
    </row>
    <row r="1593" spans="1:4" hidden="1">
      <c r="A1593" s="25">
        <v>43196</v>
      </c>
      <c r="B1593" s="24" t="s">
        <v>233</v>
      </c>
      <c r="C1593" s="24" t="s">
        <v>243</v>
      </c>
      <c r="D1593" s="24">
        <v>9.6205999999999996</v>
      </c>
    </row>
    <row r="1594" spans="1:4" hidden="1">
      <c r="A1594" s="25">
        <v>43196</v>
      </c>
      <c r="B1594" s="24" t="s">
        <v>233</v>
      </c>
      <c r="C1594" s="24" t="s">
        <v>256</v>
      </c>
      <c r="D1594" s="24">
        <v>7.4273999999999996</v>
      </c>
    </row>
    <row r="1595" spans="1:4" hidden="1">
      <c r="A1595" s="25">
        <v>43196</v>
      </c>
      <c r="B1595" s="24" t="s">
        <v>233</v>
      </c>
      <c r="C1595" s="24" t="s">
        <v>257</v>
      </c>
      <c r="D1595" s="24">
        <v>311.96069999999997</v>
      </c>
    </row>
    <row r="1596" spans="1:4" hidden="1">
      <c r="A1596" s="25">
        <v>43196</v>
      </c>
      <c r="B1596" s="24" t="s">
        <v>233</v>
      </c>
      <c r="C1596" s="24" t="s">
        <v>258</v>
      </c>
      <c r="D1596" s="24">
        <v>4.3318000000000003</v>
      </c>
    </row>
    <row r="1597" spans="1:4" hidden="1">
      <c r="A1597" s="25">
        <v>43196</v>
      </c>
      <c r="B1597" s="24" t="s">
        <v>233</v>
      </c>
      <c r="C1597" s="24" t="s">
        <v>259</v>
      </c>
      <c r="D1597" s="24">
        <v>121.4254</v>
      </c>
    </row>
    <row r="1598" spans="1:4" hidden="1">
      <c r="A1598" s="25">
        <v>43196</v>
      </c>
      <c r="B1598" s="24" t="s">
        <v>233</v>
      </c>
      <c r="C1598" s="24" t="s">
        <v>235</v>
      </c>
      <c r="D1598" s="24">
        <v>0.86899999999999999</v>
      </c>
    </row>
    <row r="1599" spans="1:4" hidden="1">
      <c r="A1599" s="25">
        <v>43196</v>
      </c>
      <c r="B1599" s="24" t="s">
        <v>233</v>
      </c>
      <c r="C1599" s="24" t="s">
        <v>79</v>
      </c>
      <c r="D1599" s="24">
        <v>131.35210000000001</v>
      </c>
    </row>
    <row r="1600" spans="1:4" hidden="1">
      <c r="A1600" s="25">
        <v>43196</v>
      </c>
      <c r="B1600" s="24" t="s">
        <v>233</v>
      </c>
      <c r="C1600" s="24" t="s">
        <v>244</v>
      </c>
      <c r="D1600" s="24">
        <v>1309.6036999999999</v>
      </c>
    </row>
    <row r="1601" spans="1:4" hidden="1">
      <c r="A1601" s="25">
        <v>43196</v>
      </c>
      <c r="B1601" s="24" t="s">
        <v>233</v>
      </c>
      <c r="C1601" s="24" t="s">
        <v>251</v>
      </c>
      <c r="D1601" s="24">
        <v>9.9146999999999998</v>
      </c>
    </row>
    <row r="1602" spans="1:4" hidden="1">
      <c r="A1602" s="25">
        <v>43196</v>
      </c>
      <c r="B1602" s="24" t="s">
        <v>233</v>
      </c>
      <c r="C1602" s="24" t="s">
        <v>249</v>
      </c>
      <c r="D1602" s="24">
        <v>22.3889</v>
      </c>
    </row>
    <row r="1603" spans="1:4" hidden="1">
      <c r="A1603" s="25">
        <v>43196</v>
      </c>
      <c r="B1603" s="24" t="s">
        <v>233</v>
      </c>
      <c r="C1603" s="24" t="s">
        <v>252</v>
      </c>
      <c r="D1603" s="24">
        <v>4.7426000000000004</v>
      </c>
    </row>
    <row r="1604" spans="1:4" hidden="1">
      <c r="A1604" s="25">
        <v>43196</v>
      </c>
      <c r="B1604" s="24" t="s">
        <v>233</v>
      </c>
      <c r="C1604" s="24" t="s">
        <v>236</v>
      </c>
      <c r="D1604" s="24">
        <v>9.6021999999999998</v>
      </c>
    </row>
    <row r="1605" spans="1:4" hidden="1">
      <c r="A1605" s="25">
        <v>43196</v>
      </c>
      <c r="B1605" s="24" t="s">
        <v>233</v>
      </c>
      <c r="C1605" s="24" t="s">
        <v>245</v>
      </c>
      <c r="D1605" s="24">
        <v>1.6878</v>
      </c>
    </row>
    <row r="1606" spans="1:4" hidden="1">
      <c r="A1606" s="25">
        <v>43196</v>
      </c>
      <c r="B1606" s="24" t="s">
        <v>233</v>
      </c>
      <c r="C1606" s="24" t="s">
        <v>260</v>
      </c>
      <c r="D1606" s="24">
        <v>4.1969000000000003</v>
      </c>
    </row>
    <row r="1607" spans="1:4" hidden="1">
      <c r="A1607" s="25">
        <v>43196</v>
      </c>
      <c r="B1607" s="24" t="s">
        <v>233</v>
      </c>
      <c r="C1607" s="24" t="s">
        <v>261</v>
      </c>
      <c r="D1607" s="24">
        <v>70.970600000000005</v>
      </c>
    </row>
    <row r="1608" spans="1:4" hidden="1">
      <c r="A1608" s="25">
        <v>43196</v>
      </c>
      <c r="B1608" s="24" t="s">
        <v>233</v>
      </c>
      <c r="C1608" s="24" t="s">
        <v>237</v>
      </c>
      <c r="D1608" s="24">
        <v>10.306800000000001</v>
      </c>
    </row>
    <row r="1609" spans="1:4" hidden="1">
      <c r="A1609" s="25">
        <v>43196</v>
      </c>
      <c r="B1609" s="24" t="s">
        <v>233</v>
      </c>
      <c r="C1609" s="24" t="s">
        <v>253</v>
      </c>
      <c r="D1609" s="24">
        <v>1.6145</v>
      </c>
    </row>
    <row r="1610" spans="1:4" hidden="1">
      <c r="A1610" s="25">
        <v>43196</v>
      </c>
      <c r="B1610" s="24" t="s">
        <v>233</v>
      </c>
      <c r="C1610" s="24" t="s">
        <v>262</v>
      </c>
      <c r="D1610" s="24">
        <v>4.9641999999999999</v>
      </c>
    </row>
    <row r="1611" spans="1:4" hidden="1">
      <c r="A1611" s="25">
        <v>43196</v>
      </c>
      <c r="B1611" s="24" t="s">
        <v>233</v>
      </c>
      <c r="C1611" s="24" t="s">
        <v>246</v>
      </c>
      <c r="D1611" s="24">
        <v>35.920200000000001</v>
      </c>
    </row>
    <row r="1612" spans="1:4" hidden="1">
      <c r="A1612" s="25">
        <v>43196</v>
      </c>
      <c r="B1612" s="24" t="s">
        <v>233</v>
      </c>
      <c r="C1612" s="24" t="s">
        <v>238</v>
      </c>
      <c r="D1612" s="24">
        <v>1.2258</v>
      </c>
    </row>
    <row r="1613" spans="1:4" hidden="1">
      <c r="A1613" s="25">
        <v>43196</v>
      </c>
      <c r="B1613" s="24" t="s">
        <v>233</v>
      </c>
      <c r="C1613" s="24" t="s">
        <v>239</v>
      </c>
      <c r="D1613" s="24">
        <v>14.7521</v>
      </c>
    </row>
    <row r="1614" spans="1:4" hidden="1">
      <c r="A1614" s="25">
        <v>43196</v>
      </c>
      <c r="B1614" s="24" t="s">
        <v>263</v>
      </c>
      <c r="C1614" s="24" t="s">
        <v>238</v>
      </c>
      <c r="D1614" s="24">
        <v>0.49</v>
      </c>
    </row>
    <row r="1615" spans="1:4" hidden="1">
      <c r="A1615" s="25">
        <v>43196</v>
      </c>
      <c r="B1615" s="24" t="s">
        <v>234</v>
      </c>
      <c r="C1615" s="24" t="s">
        <v>230</v>
      </c>
      <c r="D1615" s="24">
        <v>5.1577000000000002</v>
      </c>
    </row>
    <row r="1616" spans="1:4" hidden="1">
      <c r="A1616" s="25">
        <v>43196</v>
      </c>
      <c r="B1616" s="24" t="s">
        <v>234</v>
      </c>
      <c r="C1616" s="24" t="s">
        <v>240</v>
      </c>
      <c r="D1616" s="24">
        <v>1.8286</v>
      </c>
    </row>
    <row r="1617" spans="1:4" hidden="1">
      <c r="A1617" s="25">
        <v>43196</v>
      </c>
      <c r="B1617" s="24" t="s">
        <v>234</v>
      </c>
      <c r="C1617" s="24" t="s">
        <v>241</v>
      </c>
      <c r="D1617" s="24">
        <v>1.7932999999999999</v>
      </c>
    </row>
    <row r="1618" spans="1:4" hidden="1">
      <c r="A1618" s="25">
        <v>43196</v>
      </c>
      <c r="B1618" s="24" t="s">
        <v>234</v>
      </c>
      <c r="C1618" s="24" t="s">
        <v>231</v>
      </c>
      <c r="D1618" s="24">
        <v>1.35</v>
      </c>
    </row>
    <row r="1619" spans="1:4" hidden="1">
      <c r="A1619" s="25">
        <v>43196</v>
      </c>
      <c r="B1619" s="24" t="s">
        <v>234</v>
      </c>
      <c r="C1619" s="24" t="s">
        <v>242</v>
      </c>
      <c r="D1619" s="24">
        <v>8.8541000000000007</v>
      </c>
    </row>
    <row r="1620" spans="1:4" hidden="1">
      <c r="A1620" s="25">
        <v>43196</v>
      </c>
      <c r="B1620" s="24" t="s">
        <v>234</v>
      </c>
      <c r="C1620" s="24" t="s">
        <v>254</v>
      </c>
      <c r="D1620" s="24">
        <v>29.043600000000001</v>
      </c>
    </row>
    <row r="1621" spans="1:4" hidden="1">
      <c r="A1621" s="25">
        <v>43196</v>
      </c>
      <c r="B1621" s="24" t="s">
        <v>234</v>
      </c>
      <c r="C1621" s="24" t="s">
        <v>232</v>
      </c>
      <c r="D1621" s="24">
        <v>8.5314999999999994</v>
      </c>
    </row>
    <row r="1622" spans="1:4" hidden="1">
      <c r="A1622" s="25">
        <v>43196</v>
      </c>
      <c r="B1622" s="24" t="s">
        <v>234</v>
      </c>
      <c r="C1622" s="24" t="s">
        <v>233</v>
      </c>
      <c r="D1622" s="24">
        <v>1.1456</v>
      </c>
    </row>
    <row r="1623" spans="1:4" hidden="1">
      <c r="A1623" s="25">
        <v>43196</v>
      </c>
      <c r="B1623" s="24" t="s">
        <v>234</v>
      </c>
      <c r="C1623" s="24" t="s">
        <v>243</v>
      </c>
      <c r="D1623" s="24">
        <v>11.0214</v>
      </c>
    </row>
    <row r="1624" spans="1:4" hidden="1">
      <c r="A1624" s="25">
        <v>43196</v>
      </c>
      <c r="B1624" s="24" t="s">
        <v>234</v>
      </c>
      <c r="C1624" s="24" t="s">
        <v>235</v>
      </c>
      <c r="D1624" s="24">
        <v>0.99560000000000004</v>
      </c>
    </row>
    <row r="1625" spans="1:4" hidden="1">
      <c r="A1625" s="25">
        <v>43196</v>
      </c>
      <c r="B1625" s="24" t="s">
        <v>234</v>
      </c>
      <c r="C1625" s="24" t="s">
        <v>79</v>
      </c>
      <c r="D1625" s="24">
        <v>150.47559999999999</v>
      </c>
    </row>
    <row r="1626" spans="1:4" hidden="1">
      <c r="A1626" s="25">
        <v>43196</v>
      </c>
      <c r="B1626" s="24" t="s">
        <v>234</v>
      </c>
      <c r="C1626" s="24" t="s">
        <v>244</v>
      </c>
      <c r="D1626" s="24">
        <v>1500.2798</v>
      </c>
    </row>
    <row r="1627" spans="1:4" hidden="1">
      <c r="A1627" s="25">
        <v>43196</v>
      </c>
      <c r="B1627" s="24" t="s">
        <v>234</v>
      </c>
      <c r="C1627" s="24" t="s">
        <v>249</v>
      </c>
      <c r="D1627" s="24">
        <v>25.648700000000002</v>
      </c>
    </row>
    <row r="1628" spans="1:4" hidden="1">
      <c r="A1628" s="25">
        <v>43196</v>
      </c>
      <c r="B1628" s="24" t="s">
        <v>234</v>
      </c>
      <c r="C1628" s="24" t="s">
        <v>252</v>
      </c>
      <c r="D1628" s="24">
        <v>5.4332000000000003</v>
      </c>
    </row>
    <row r="1629" spans="1:4" hidden="1">
      <c r="A1629" s="25">
        <v>43196</v>
      </c>
      <c r="B1629" s="24" t="s">
        <v>234</v>
      </c>
      <c r="C1629" s="24" t="s">
        <v>236</v>
      </c>
      <c r="D1629" s="24">
        <v>11.000500000000001</v>
      </c>
    </row>
    <row r="1630" spans="1:4" hidden="1">
      <c r="A1630" s="25">
        <v>43196</v>
      </c>
      <c r="B1630" s="24" t="s">
        <v>234</v>
      </c>
      <c r="C1630" s="24" t="s">
        <v>245</v>
      </c>
      <c r="D1630" s="24">
        <v>1.9335</v>
      </c>
    </row>
    <row r="1631" spans="1:4" hidden="1">
      <c r="A1631" s="25">
        <v>43196</v>
      </c>
      <c r="B1631" s="24" t="s">
        <v>234</v>
      </c>
      <c r="C1631" s="24" t="s">
        <v>237</v>
      </c>
      <c r="D1631" s="24">
        <v>11.807600000000001</v>
      </c>
    </row>
    <row r="1632" spans="1:4" hidden="1">
      <c r="A1632" s="25">
        <v>43196</v>
      </c>
      <c r="B1632" s="24" t="s">
        <v>234</v>
      </c>
      <c r="C1632" s="24" t="s">
        <v>253</v>
      </c>
      <c r="D1632" s="24">
        <v>1.8494999999999999</v>
      </c>
    </row>
    <row r="1633" spans="1:4" hidden="1">
      <c r="A1633" s="25">
        <v>43196</v>
      </c>
      <c r="B1633" s="24" t="s">
        <v>234</v>
      </c>
      <c r="C1633" s="24" t="s">
        <v>246</v>
      </c>
      <c r="D1633" s="24">
        <v>41.150199999999998</v>
      </c>
    </row>
    <row r="1634" spans="1:4" hidden="1">
      <c r="A1634" s="25">
        <v>43196</v>
      </c>
      <c r="B1634" s="24" t="s">
        <v>234</v>
      </c>
      <c r="C1634" s="24" t="s">
        <v>238</v>
      </c>
      <c r="D1634" s="24">
        <v>1.4041999999999999</v>
      </c>
    </row>
    <row r="1635" spans="1:4" hidden="1">
      <c r="A1635" s="25">
        <v>43196</v>
      </c>
      <c r="B1635" s="24" t="s">
        <v>234</v>
      </c>
      <c r="C1635" s="24" t="s">
        <v>239</v>
      </c>
      <c r="D1635" s="24">
        <v>16.899999999999999</v>
      </c>
    </row>
    <row r="1636" spans="1:4" hidden="1">
      <c r="A1636" s="25">
        <v>43196</v>
      </c>
      <c r="B1636" s="24" t="s">
        <v>243</v>
      </c>
      <c r="C1636" s="24" t="s">
        <v>240</v>
      </c>
      <c r="D1636" s="24">
        <v>0.16589999999999999</v>
      </c>
    </row>
    <row r="1637" spans="1:4" hidden="1">
      <c r="A1637" s="25">
        <v>43196</v>
      </c>
      <c r="B1637" s="24" t="s">
        <v>243</v>
      </c>
      <c r="C1637" s="24" t="s">
        <v>241</v>
      </c>
      <c r="D1637" s="24">
        <v>0.16270000000000001</v>
      </c>
    </row>
    <row r="1638" spans="1:4" hidden="1">
      <c r="A1638" s="25">
        <v>43196</v>
      </c>
      <c r="B1638" s="24" t="s">
        <v>243</v>
      </c>
      <c r="C1638" s="24" t="s">
        <v>231</v>
      </c>
      <c r="D1638" s="24">
        <v>0.1225</v>
      </c>
    </row>
    <row r="1639" spans="1:4" hidden="1">
      <c r="A1639" s="25">
        <v>43196</v>
      </c>
      <c r="B1639" s="24" t="s">
        <v>243</v>
      </c>
      <c r="C1639" s="24" t="s">
        <v>242</v>
      </c>
      <c r="D1639" s="24">
        <v>0.8034</v>
      </c>
    </row>
    <row r="1640" spans="1:4" hidden="1">
      <c r="A1640" s="25">
        <v>43196</v>
      </c>
      <c r="B1640" s="24" t="s">
        <v>243</v>
      </c>
      <c r="C1640" s="24" t="s">
        <v>233</v>
      </c>
      <c r="D1640" s="24">
        <v>0.104</v>
      </c>
    </row>
    <row r="1641" spans="1:4" hidden="1">
      <c r="A1641" s="25">
        <v>43196</v>
      </c>
      <c r="B1641" s="24" t="s">
        <v>243</v>
      </c>
      <c r="C1641" s="24" t="s">
        <v>234</v>
      </c>
      <c r="D1641" s="24">
        <v>9.0700000000000003E-2</v>
      </c>
    </row>
    <row r="1642" spans="1:4" hidden="1">
      <c r="A1642" s="25">
        <v>43196</v>
      </c>
      <c r="B1642" s="24" t="s">
        <v>243</v>
      </c>
      <c r="C1642" s="24" t="s">
        <v>79</v>
      </c>
      <c r="D1642" s="24">
        <v>13.653</v>
      </c>
    </row>
    <row r="1643" spans="1:4" hidden="1">
      <c r="A1643" s="25">
        <v>43196</v>
      </c>
      <c r="B1643" s="24" t="s">
        <v>243</v>
      </c>
      <c r="C1643" s="24" t="s">
        <v>244</v>
      </c>
      <c r="D1643" s="24">
        <v>136.12360000000001</v>
      </c>
    </row>
    <row r="1644" spans="1:4" hidden="1">
      <c r="A1644" s="25">
        <v>43196</v>
      </c>
      <c r="B1644" s="24" t="s">
        <v>243</v>
      </c>
      <c r="C1644" s="24" t="s">
        <v>251</v>
      </c>
      <c r="D1644" s="24">
        <v>1.0306</v>
      </c>
    </row>
    <row r="1645" spans="1:4" hidden="1">
      <c r="A1645" s="25">
        <v>43196</v>
      </c>
      <c r="B1645" s="24" t="s">
        <v>243</v>
      </c>
      <c r="C1645" s="24" t="s">
        <v>252</v>
      </c>
      <c r="D1645" s="24">
        <v>0.49299999999999999</v>
      </c>
    </row>
    <row r="1646" spans="1:4" hidden="1">
      <c r="A1646" s="25">
        <v>43196</v>
      </c>
      <c r="B1646" s="24" t="s">
        <v>243</v>
      </c>
      <c r="C1646" s="24" t="s">
        <v>236</v>
      </c>
      <c r="D1646" s="24">
        <v>0.99809999999999999</v>
      </c>
    </row>
    <row r="1647" spans="1:4" hidden="1">
      <c r="A1647" s="25">
        <v>43196</v>
      </c>
      <c r="B1647" s="24" t="s">
        <v>243</v>
      </c>
      <c r="C1647" s="24" t="s">
        <v>245</v>
      </c>
      <c r="D1647" s="24">
        <v>0.1754</v>
      </c>
    </row>
    <row r="1648" spans="1:4" hidden="1">
      <c r="A1648" s="25">
        <v>43196</v>
      </c>
      <c r="B1648" s="24" t="s">
        <v>243</v>
      </c>
      <c r="C1648" s="24" t="s">
        <v>253</v>
      </c>
      <c r="D1648" s="24">
        <v>0.1678</v>
      </c>
    </row>
    <row r="1649" spans="1:4" hidden="1">
      <c r="A1649" s="25">
        <v>43196</v>
      </c>
      <c r="B1649" s="24" t="s">
        <v>243</v>
      </c>
      <c r="C1649" s="24" t="s">
        <v>246</v>
      </c>
      <c r="D1649" s="24">
        <v>3.7336</v>
      </c>
    </row>
    <row r="1650" spans="1:4" hidden="1">
      <c r="A1650" s="25">
        <v>43196</v>
      </c>
      <c r="B1650" s="24" t="s">
        <v>243</v>
      </c>
      <c r="C1650" s="24" t="s">
        <v>238</v>
      </c>
      <c r="D1650" s="24">
        <v>0.12740000000000001</v>
      </c>
    </row>
    <row r="1651" spans="1:4" hidden="1">
      <c r="A1651" s="25">
        <v>43196</v>
      </c>
      <c r="B1651" s="24" t="s">
        <v>256</v>
      </c>
      <c r="C1651" s="24" t="s">
        <v>233</v>
      </c>
      <c r="D1651" s="24">
        <v>0.1346</v>
      </c>
    </row>
    <row r="1652" spans="1:4" hidden="1">
      <c r="A1652" s="25">
        <v>43196</v>
      </c>
      <c r="B1652" s="24" t="s">
        <v>256</v>
      </c>
      <c r="C1652" s="24" t="s">
        <v>238</v>
      </c>
      <c r="D1652" s="24">
        <v>0.16500000000000001</v>
      </c>
    </row>
    <row r="1653" spans="1:4" hidden="1">
      <c r="A1653" s="25">
        <v>43196</v>
      </c>
      <c r="B1653" s="24" t="s">
        <v>257</v>
      </c>
      <c r="C1653" s="24" t="s">
        <v>233</v>
      </c>
      <c r="D1653" s="24">
        <v>3.2000000000000002E-3</v>
      </c>
    </row>
    <row r="1654" spans="1:4" hidden="1">
      <c r="A1654" s="25">
        <v>43196</v>
      </c>
      <c r="B1654" s="24" t="s">
        <v>258</v>
      </c>
      <c r="C1654" s="24" t="s">
        <v>233</v>
      </c>
      <c r="D1654" s="24">
        <v>0.23080000000000001</v>
      </c>
    </row>
    <row r="1655" spans="1:4" hidden="1">
      <c r="A1655" s="25">
        <v>43196</v>
      </c>
      <c r="B1655" s="24" t="s">
        <v>258</v>
      </c>
      <c r="C1655" s="24" t="s">
        <v>238</v>
      </c>
      <c r="D1655" s="24">
        <v>0.28299999999999997</v>
      </c>
    </row>
    <row r="1656" spans="1:4" hidden="1">
      <c r="A1656" s="25">
        <v>43196</v>
      </c>
      <c r="B1656" s="24" t="s">
        <v>259</v>
      </c>
      <c r="C1656" s="24" t="s">
        <v>233</v>
      </c>
      <c r="D1656" s="24">
        <v>8.2000000000000007E-3</v>
      </c>
    </row>
    <row r="1657" spans="1:4" hidden="1">
      <c r="A1657" s="25">
        <v>43196</v>
      </c>
      <c r="B1657" s="24" t="s">
        <v>259</v>
      </c>
      <c r="C1657" s="24" t="s">
        <v>238</v>
      </c>
      <c r="D1657" s="24">
        <v>1.01E-2</v>
      </c>
    </row>
    <row r="1658" spans="1:4" hidden="1">
      <c r="A1658" s="25">
        <v>43196</v>
      </c>
      <c r="B1658" s="24" t="s">
        <v>235</v>
      </c>
      <c r="C1658" s="24" t="s">
        <v>230</v>
      </c>
      <c r="D1658" s="24">
        <v>5.1806000000000001</v>
      </c>
    </row>
    <row r="1659" spans="1:4" hidden="1">
      <c r="A1659" s="25">
        <v>43196</v>
      </c>
      <c r="B1659" s="24" t="s">
        <v>235</v>
      </c>
      <c r="C1659" s="24" t="s">
        <v>231</v>
      </c>
      <c r="D1659" s="24">
        <v>1.3560000000000001</v>
      </c>
    </row>
    <row r="1660" spans="1:4" hidden="1">
      <c r="A1660" s="25">
        <v>43196</v>
      </c>
      <c r="B1660" s="24" t="s">
        <v>235</v>
      </c>
      <c r="C1660" s="24" t="s">
        <v>232</v>
      </c>
      <c r="D1660" s="24">
        <v>8.5694999999999997</v>
      </c>
    </row>
    <row r="1661" spans="1:4" hidden="1">
      <c r="A1661" s="25">
        <v>43196</v>
      </c>
      <c r="B1661" s="24" t="s">
        <v>235</v>
      </c>
      <c r="C1661" s="24" t="s">
        <v>233</v>
      </c>
      <c r="D1661" s="24">
        <v>1.1507000000000001</v>
      </c>
    </row>
    <row r="1662" spans="1:4" hidden="1">
      <c r="A1662" s="25">
        <v>43196</v>
      </c>
      <c r="B1662" s="24" t="s">
        <v>235</v>
      </c>
      <c r="C1662" s="24" t="s">
        <v>234</v>
      </c>
      <c r="D1662" s="24">
        <v>1.0044</v>
      </c>
    </row>
    <row r="1663" spans="1:4" hidden="1">
      <c r="A1663" s="25">
        <v>43196</v>
      </c>
      <c r="B1663" s="24" t="s">
        <v>235</v>
      </c>
      <c r="C1663" s="24" t="s">
        <v>236</v>
      </c>
      <c r="D1663" s="24">
        <v>11.0494</v>
      </c>
    </row>
    <row r="1664" spans="1:4" hidden="1">
      <c r="A1664" s="25">
        <v>43196</v>
      </c>
      <c r="B1664" s="24" t="s">
        <v>235</v>
      </c>
      <c r="C1664" s="24" t="s">
        <v>237</v>
      </c>
      <c r="D1664" s="24">
        <v>11.860099999999999</v>
      </c>
    </row>
    <row r="1665" spans="1:4" hidden="1">
      <c r="A1665" s="25">
        <v>43196</v>
      </c>
      <c r="B1665" s="24" t="s">
        <v>235</v>
      </c>
      <c r="C1665" s="24" t="s">
        <v>238</v>
      </c>
      <c r="D1665" s="24">
        <v>1.4105000000000001</v>
      </c>
    </row>
    <row r="1666" spans="1:4" hidden="1">
      <c r="A1666" s="25">
        <v>43196</v>
      </c>
      <c r="B1666" s="24" t="s">
        <v>79</v>
      </c>
      <c r="C1666" s="24" t="s">
        <v>240</v>
      </c>
      <c r="D1666" s="24">
        <v>1.2200000000000001E-2</v>
      </c>
    </row>
    <row r="1667" spans="1:4" hidden="1">
      <c r="A1667" s="25">
        <v>43196</v>
      </c>
      <c r="B1667" s="24" t="s">
        <v>79</v>
      </c>
      <c r="C1667" s="24" t="s">
        <v>241</v>
      </c>
      <c r="D1667" s="24">
        <v>1.1900000000000001E-2</v>
      </c>
    </row>
    <row r="1668" spans="1:4" hidden="1">
      <c r="A1668" s="25">
        <v>43196</v>
      </c>
      <c r="B1668" s="24" t="s">
        <v>79</v>
      </c>
      <c r="C1668" s="24" t="s">
        <v>231</v>
      </c>
      <c r="D1668" s="24">
        <v>8.9999999999999993E-3</v>
      </c>
    </row>
    <row r="1669" spans="1:4" hidden="1">
      <c r="A1669" s="25">
        <v>43196</v>
      </c>
      <c r="B1669" s="24" t="s">
        <v>79</v>
      </c>
      <c r="C1669" s="24" t="s">
        <v>242</v>
      </c>
      <c r="D1669" s="24">
        <v>5.8799999999999998E-2</v>
      </c>
    </row>
    <row r="1670" spans="1:4" hidden="1">
      <c r="A1670" s="25">
        <v>43196</v>
      </c>
      <c r="B1670" s="24" t="s">
        <v>79</v>
      </c>
      <c r="C1670" s="24" t="s">
        <v>233</v>
      </c>
      <c r="D1670" s="24">
        <v>7.6E-3</v>
      </c>
    </row>
    <row r="1671" spans="1:4" hidden="1">
      <c r="A1671" s="25">
        <v>43196</v>
      </c>
      <c r="B1671" s="24" t="s">
        <v>79</v>
      </c>
      <c r="C1671" s="24" t="s">
        <v>234</v>
      </c>
      <c r="D1671" s="24">
        <v>6.6E-3</v>
      </c>
    </row>
    <row r="1672" spans="1:4" hidden="1">
      <c r="A1672" s="25">
        <v>43196</v>
      </c>
      <c r="B1672" s="24" t="s">
        <v>79</v>
      </c>
      <c r="C1672" s="24" t="s">
        <v>243</v>
      </c>
      <c r="D1672" s="24">
        <v>7.3200000000000001E-2</v>
      </c>
    </row>
    <row r="1673" spans="1:4" hidden="1">
      <c r="A1673" s="25">
        <v>43196</v>
      </c>
      <c r="B1673" s="24" t="s">
        <v>79</v>
      </c>
      <c r="C1673" s="24" t="s">
        <v>244</v>
      </c>
      <c r="D1673" s="24">
        <v>9.9702000000000002</v>
      </c>
    </row>
    <row r="1674" spans="1:4" hidden="1">
      <c r="A1674" s="25">
        <v>43196</v>
      </c>
      <c r="B1674" s="24" t="s">
        <v>79</v>
      </c>
      <c r="C1674" s="24" t="s">
        <v>251</v>
      </c>
      <c r="D1674" s="24">
        <v>7.5499999999999998E-2</v>
      </c>
    </row>
    <row r="1675" spans="1:4" hidden="1">
      <c r="A1675" s="25">
        <v>43196</v>
      </c>
      <c r="B1675" s="24" t="s">
        <v>79</v>
      </c>
      <c r="C1675" s="24" t="s">
        <v>236</v>
      </c>
      <c r="D1675" s="24">
        <v>7.3099999999999998E-2</v>
      </c>
    </row>
    <row r="1676" spans="1:4" hidden="1">
      <c r="A1676" s="25">
        <v>43196</v>
      </c>
      <c r="B1676" s="24" t="s">
        <v>79</v>
      </c>
      <c r="C1676" s="24" t="s">
        <v>245</v>
      </c>
      <c r="D1676" s="24">
        <v>1.2800000000000001E-2</v>
      </c>
    </row>
    <row r="1677" spans="1:4" hidden="1">
      <c r="A1677" s="25">
        <v>43196</v>
      </c>
      <c r="B1677" s="24" t="s">
        <v>79</v>
      </c>
      <c r="C1677" s="24" t="s">
        <v>246</v>
      </c>
      <c r="D1677" s="24">
        <v>0.27350000000000002</v>
      </c>
    </row>
    <row r="1678" spans="1:4" hidden="1">
      <c r="A1678" s="25">
        <v>43196</v>
      </c>
      <c r="B1678" s="24" t="s">
        <v>79</v>
      </c>
      <c r="C1678" s="24" t="s">
        <v>238</v>
      </c>
      <c r="D1678" s="24">
        <v>9.2999999999999992E-3</v>
      </c>
    </row>
    <row r="1679" spans="1:4" hidden="1">
      <c r="A1679" s="25">
        <v>43196</v>
      </c>
      <c r="B1679" s="24" t="s">
        <v>244</v>
      </c>
      <c r="C1679" s="24" t="s">
        <v>240</v>
      </c>
      <c r="D1679" s="24">
        <v>1.1999999999999999E-3</v>
      </c>
    </row>
    <row r="1680" spans="1:4" hidden="1">
      <c r="A1680" s="25">
        <v>43196</v>
      </c>
      <c r="B1680" s="24" t="s">
        <v>244</v>
      </c>
      <c r="C1680" s="24" t="s">
        <v>242</v>
      </c>
      <c r="D1680" s="24">
        <v>5.8999999999999999E-3</v>
      </c>
    </row>
    <row r="1681" spans="1:4" hidden="1">
      <c r="A1681" s="25">
        <v>43196</v>
      </c>
      <c r="B1681" s="24" t="s">
        <v>244</v>
      </c>
      <c r="C1681" s="24" t="s">
        <v>233</v>
      </c>
      <c r="D1681" s="24">
        <v>8.0000000000000004E-4</v>
      </c>
    </row>
    <row r="1682" spans="1:4" hidden="1">
      <c r="A1682" s="25">
        <v>43196</v>
      </c>
      <c r="B1682" s="24" t="s">
        <v>244</v>
      </c>
      <c r="C1682" s="24" t="s">
        <v>234</v>
      </c>
      <c r="D1682" s="24">
        <v>6.9999999999999999E-4</v>
      </c>
    </row>
    <row r="1683" spans="1:4" hidden="1">
      <c r="A1683" s="25">
        <v>43196</v>
      </c>
      <c r="B1683" s="24" t="s">
        <v>244</v>
      </c>
      <c r="C1683" s="24" t="s">
        <v>243</v>
      </c>
      <c r="D1683" s="24">
        <v>7.4000000000000003E-3</v>
      </c>
    </row>
    <row r="1684" spans="1:4" hidden="1">
      <c r="A1684" s="25">
        <v>43196</v>
      </c>
      <c r="B1684" s="24" t="s">
        <v>244</v>
      </c>
      <c r="C1684" s="24" t="s">
        <v>79</v>
      </c>
      <c r="D1684" s="24">
        <v>0.1003</v>
      </c>
    </row>
    <row r="1685" spans="1:4" hidden="1">
      <c r="A1685" s="25">
        <v>43196</v>
      </c>
      <c r="B1685" s="24" t="s">
        <v>244</v>
      </c>
      <c r="C1685" s="24" t="s">
        <v>236</v>
      </c>
      <c r="D1685" s="24">
        <v>7.3000000000000001E-3</v>
      </c>
    </row>
    <row r="1686" spans="1:4" hidden="1">
      <c r="A1686" s="25">
        <v>43196</v>
      </c>
      <c r="B1686" s="24" t="s">
        <v>244</v>
      </c>
      <c r="C1686" s="24" t="s">
        <v>246</v>
      </c>
      <c r="D1686" s="24">
        <v>2.7400000000000001E-2</v>
      </c>
    </row>
    <row r="1687" spans="1:4" hidden="1">
      <c r="A1687" s="25">
        <v>43196</v>
      </c>
      <c r="B1687" s="24" t="s">
        <v>244</v>
      </c>
      <c r="C1687" s="24" t="s">
        <v>238</v>
      </c>
      <c r="D1687" s="24">
        <v>8.9999999999999998E-4</v>
      </c>
    </row>
    <row r="1688" spans="1:4" hidden="1">
      <c r="A1688" s="25">
        <v>43196</v>
      </c>
      <c r="B1688" s="24" t="s">
        <v>251</v>
      </c>
      <c r="C1688" s="24" t="s">
        <v>242</v>
      </c>
      <c r="D1688" s="24">
        <v>0.77959999999999996</v>
      </c>
    </row>
    <row r="1689" spans="1:4" hidden="1">
      <c r="A1689" s="25">
        <v>43196</v>
      </c>
      <c r="B1689" s="24" t="s">
        <v>251</v>
      </c>
      <c r="C1689" s="24" t="s">
        <v>233</v>
      </c>
      <c r="D1689" s="24">
        <v>0.1008</v>
      </c>
    </row>
    <row r="1690" spans="1:4" hidden="1">
      <c r="A1690" s="25">
        <v>43196</v>
      </c>
      <c r="B1690" s="24" t="s">
        <v>251</v>
      </c>
      <c r="C1690" s="24" t="s">
        <v>243</v>
      </c>
      <c r="D1690" s="24">
        <v>0.97040000000000004</v>
      </c>
    </row>
    <row r="1691" spans="1:4" hidden="1">
      <c r="A1691" s="25">
        <v>43196</v>
      </c>
      <c r="B1691" s="24" t="s">
        <v>251</v>
      </c>
      <c r="C1691" s="24" t="s">
        <v>79</v>
      </c>
      <c r="D1691" s="24">
        <v>13.249599999999999</v>
      </c>
    </row>
    <row r="1692" spans="1:4" hidden="1">
      <c r="A1692" s="25">
        <v>43196</v>
      </c>
      <c r="B1692" s="24" t="s">
        <v>251</v>
      </c>
      <c r="C1692" s="24" t="s">
        <v>236</v>
      </c>
      <c r="D1692" s="24">
        <v>0.96860000000000002</v>
      </c>
    </row>
    <row r="1693" spans="1:4" hidden="1">
      <c r="A1693" s="25">
        <v>43196</v>
      </c>
      <c r="B1693" s="24" t="s">
        <v>251</v>
      </c>
      <c r="C1693" s="24" t="s">
        <v>238</v>
      </c>
      <c r="D1693" s="24">
        <v>0.1236</v>
      </c>
    </row>
    <row r="1694" spans="1:4" hidden="1">
      <c r="A1694" s="25">
        <v>43196</v>
      </c>
      <c r="B1694" s="24" t="s">
        <v>249</v>
      </c>
      <c r="C1694" s="24" t="s">
        <v>241</v>
      </c>
      <c r="D1694" s="24">
        <v>6.9900000000000004E-2</v>
      </c>
    </row>
    <row r="1695" spans="1:4" hidden="1">
      <c r="A1695" s="25">
        <v>43196</v>
      </c>
      <c r="B1695" s="24" t="s">
        <v>249</v>
      </c>
      <c r="C1695" s="24" t="s">
        <v>233</v>
      </c>
      <c r="D1695" s="24">
        <v>4.4699999999999997E-2</v>
      </c>
    </row>
    <row r="1696" spans="1:4" hidden="1">
      <c r="A1696" s="25">
        <v>43196</v>
      </c>
      <c r="B1696" s="24" t="s">
        <v>249</v>
      </c>
      <c r="C1696" s="24" t="s">
        <v>234</v>
      </c>
      <c r="D1696" s="24">
        <v>3.9E-2</v>
      </c>
    </row>
    <row r="1697" spans="1:4" hidden="1">
      <c r="A1697" s="25">
        <v>43196</v>
      </c>
      <c r="B1697" s="24" t="s">
        <v>249</v>
      </c>
      <c r="C1697" s="24" t="s">
        <v>238</v>
      </c>
      <c r="D1697" s="24">
        <v>5.4800000000000001E-2</v>
      </c>
    </row>
    <row r="1698" spans="1:4" hidden="1">
      <c r="A1698" s="25">
        <v>43196</v>
      </c>
      <c r="B1698" s="24" t="s">
        <v>252</v>
      </c>
      <c r="C1698" s="24" t="s">
        <v>242</v>
      </c>
      <c r="D1698" s="24">
        <v>1.6295999999999999</v>
      </c>
    </row>
    <row r="1699" spans="1:4" hidden="1">
      <c r="A1699" s="25">
        <v>43196</v>
      </c>
      <c r="B1699" s="24" t="s">
        <v>252</v>
      </c>
      <c r="C1699" s="24" t="s">
        <v>233</v>
      </c>
      <c r="D1699" s="24">
        <v>0.21079999999999999</v>
      </c>
    </row>
    <row r="1700" spans="1:4" hidden="1">
      <c r="A1700" s="25">
        <v>43196</v>
      </c>
      <c r="B1700" s="24" t="s">
        <v>252</v>
      </c>
      <c r="C1700" s="24" t="s">
        <v>234</v>
      </c>
      <c r="D1700" s="24">
        <v>0.18410000000000001</v>
      </c>
    </row>
    <row r="1701" spans="1:4" hidden="1">
      <c r="A1701" s="25">
        <v>43196</v>
      </c>
      <c r="B1701" s="24" t="s">
        <v>252</v>
      </c>
      <c r="C1701" s="24" t="s">
        <v>243</v>
      </c>
      <c r="D1701" s="24">
        <v>2.0286</v>
      </c>
    </row>
    <row r="1702" spans="1:4" hidden="1">
      <c r="A1702" s="25">
        <v>43196</v>
      </c>
      <c r="B1702" s="24" t="s">
        <v>252</v>
      </c>
      <c r="C1702" s="24" t="s">
        <v>238</v>
      </c>
      <c r="D1702" s="24">
        <v>0.25840000000000002</v>
      </c>
    </row>
    <row r="1703" spans="1:4" hidden="1">
      <c r="A1703" s="25">
        <v>43196</v>
      </c>
      <c r="B1703" s="24" t="s">
        <v>236</v>
      </c>
      <c r="C1703" s="24" t="s">
        <v>230</v>
      </c>
      <c r="D1703" s="24">
        <v>0.46879999999999999</v>
      </c>
    </row>
    <row r="1704" spans="1:4" hidden="1">
      <c r="A1704" s="25">
        <v>43196</v>
      </c>
      <c r="B1704" s="24" t="s">
        <v>236</v>
      </c>
      <c r="C1704" s="24" t="s">
        <v>240</v>
      </c>
      <c r="D1704" s="24">
        <v>0.16619999999999999</v>
      </c>
    </row>
    <row r="1705" spans="1:4" hidden="1">
      <c r="A1705" s="25">
        <v>43196</v>
      </c>
      <c r="B1705" s="24" t="s">
        <v>236</v>
      </c>
      <c r="C1705" s="24" t="s">
        <v>241</v>
      </c>
      <c r="D1705" s="24">
        <v>0.16300000000000001</v>
      </c>
    </row>
    <row r="1706" spans="1:4" hidden="1">
      <c r="A1706" s="25">
        <v>43196</v>
      </c>
      <c r="B1706" s="24" t="s">
        <v>236</v>
      </c>
      <c r="C1706" s="24" t="s">
        <v>231</v>
      </c>
      <c r="D1706" s="24">
        <v>0.12280000000000001</v>
      </c>
    </row>
    <row r="1707" spans="1:4" hidden="1">
      <c r="A1707" s="25">
        <v>43196</v>
      </c>
      <c r="B1707" s="24" t="s">
        <v>236</v>
      </c>
      <c r="C1707" s="24" t="s">
        <v>242</v>
      </c>
      <c r="D1707" s="24">
        <v>0.80489999999999995</v>
      </c>
    </row>
    <row r="1708" spans="1:4" hidden="1">
      <c r="A1708" s="25">
        <v>43196</v>
      </c>
      <c r="B1708" s="24" t="s">
        <v>236</v>
      </c>
      <c r="C1708" s="24" t="s">
        <v>232</v>
      </c>
      <c r="D1708" s="24">
        <v>0.77559999999999996</v>
      </c>
    </row>
    <row r="1709" spans="1:4" hidden="1">
      <c r="A1709" s="25">
        <v>43196</v>
      </c>
      <c r="B1709" s="24" t="s">
        <v>236</v>
      </c>
      <c r="C1709" s="24" t="s">
        <v>233</v>
      </c>
      <c r="D1709" s="24">
        <v>0.1042</v>
      </c>
    </row>
    <row r="1710" spans="1:4" hidden="1">
      <c r="A1710" s="25">
        <v>43196</v>
      </c>
      <c r="B1710" s="24" t="s">
        <v>236</v>
      </c>
      <c r="C1710" s="24" t="s">
        <v>234</v>
      </c>
      <c r="D1710" s="24">
        <v>9.0899999999999995E-2</v>
      </c>
    </row>
    <row r="1711" spans="1:4" hidden="1">
      <c r="A1711" s="25">
        <v>43196</v>
      </c>
      <c r="B1711" s="24" t="s">
        <v>236</v>
      </c>
      <c r="C1711" s="24" t="s">
        <v>243</v>
      </c>
      <c r="D1711" s="24">
        <v>1.0019</v>
      </c>
    </row>
    <row r="1712" spans="1:4" hidden="1">
      <c r="A1712" s="25">
        <v>43196</v>
      </c>
      <c r="B1712" s="24" t="s">
        <v>236</v>
      </c>
      <c r="C1712" s="24" t="s">
        <v>235</v>
      </c>
      <c r="D1712" s="24">
        <v>9.0499999999999997E-2</v>
      </c>
    </row>
    <row r="1713" spans="1:4" hidden="1">
      <c r="A1713" s="25">
        <v>43196</v>
      </c>
      <c r="B1713" s="24" t="s">
        <v>236</v>
      </c>
      <c r="C1713" s="24" t="s">
        <v>79</v>
      </c>
      <c r="D1713" s="24">
        <v>13.679</v>
      </c>
    </row>
    <row r="1714" spans="1:4" hidden="1">
      <c r="A1714" s="25">
        <v>43196</v>
      </c>
      <c r="B1714" s="24" t="s">
        <v>236</v>
      </c>
      <c r="C1714" s="24" t="s">
        <v>244</v>
      </c>
      <c r="D1714" s="24">
        <v>136.38339999999999</v>
      </c>
    </row>
    <row r="1715" spans="1:4" hidden="1">
      <c r="A1715" s="25">
        <v>43196</v>
      </c>
      <c r="B1715" s="24" t="s">
        <v>236</v>
      </c>
      <c r="C1715" s="24" t="s">
        <v>251</v>
      </c>
      <c r="D1715" s="24">
        <v>1.0326</v>
      </c>
    </row>
    <row r="1716" spans="1:4" hidden="1">
      <c r="A1716" s="25">
        <v>43196</v>
      </c>
      <c r="B1716" s="24" t="s">
        <v>236</v>
      </c>
      <c r="C1716" s="24" t="s">
        <v>237</v>
      </c>
      <c r="D1716" s="24">
        <v>1.0733999999999999</v>
      </c>
    </row>
    <row r="1717" spans="1:4" hidden="1">
      <c r="A1717" s="25">
        <v>43196</v>
      </c>
      <c r="B1717" s="24" t="s">
        <v>236</v>
      </c>
      <c r="C1717" s="24" t="s">
        <v>238</v>
      </c>
      <c r="D1717" s="24">
        <v>0.12759999999999999</v>
      </c>
    </row>
    <row r="1718" spans="1:4" hidden="1">
      <c r="A1718" s="25">
        <v>43196</v>
      </c>
      <c r="B1718" s="24" t="s">
        <v>245</v>
      </c>
      <c r="C1718" s="24" t="s">
        <v>240</v>
      </c>
      <c r="D1718" s="24">
        <v>0.9456</v>
      </c>
    </row>
    <row r="1719" spans="1:4" hidden="1">
      <c r="A1719" s="25">
        <v>43196</v>
      </c>
      <c r="B1719" s="24" t="s">
        <v>245</v>
      </c>
      <c r="C1719" s="24" t="s">
        <v>242</v>
      </c>
      <c r="D1719" s="24">
        <v>4.5792000000000002</v>
      </c>
    </row>
    <row r="1720" spans="1:4" hidden="1">
      <c r="A1720" s="25">
        <v>43196</v>
      </c>
      <c r="B1720" s="24" t="s">
        <v>245</v>
      </c>
      <c r="C1720" s="24" t="s">
        <v>233</v>
      </c>
      <c r="D1720" s="24">
        <v>0.59250000000000003</v>
      </c>
    </row>
    <row r="1721" spans="1:4" hidden="1">
      <c r="A1721" s="25">
        <v>43196</v>
      </c>
      <c r="B1721" s="24" t="s">
        <v>245</v>
      </c>
      <c r="C1721" s="24" t="s">
        <v>234</v>
      </c>
      <c r="D1721" s="24">
        <v>0.51719999999999999</v>
      </c>
    </row>
    <row r="1722" spans="1:4" hidden="1">
      <c r="A1722" s="25">
        <v>43196</v>
      </c>
      <c r="B1722" s="24" t="s">
        <v>245</v>
      </c>
      <c r="C1722" s="24" t="s">
        <v>243</v>
      </c>
      <c r="D1722" s="24">
        <v>5.7001999999999997</v>
      </c>
    </row>
    <row r="1723" spans="1:4" hidden="1">
      <c r="A1723" s="25">
        <v>43196</v>
      </c>
      <c r="B1723" s="24" t="s">
        <v>245</v>
      </c>
      <c r="C1723" s="24" t="s">
        <v>79</v>
      </c>
      <c r="D1723" s="24">
        <v>77.824200000000005</v>
      </c>
    </row>
    <row r="1724" spans="1:4" hidden="1">
      <c r="A1724" s="25">
        <v>43196</v>
      </c>
      <c r="B1724" s="24" t="s">
        <v>245</v>
      </c>
      <c r="C1724" s="24" t="s">
        <v>238</v>
      </c>
      <c r="D1724" s="24">
        <v>0.72619999999999996</v>
      </c>
    </row>
    <row r="1725" spans="1:4" hidden="1">
      <c r="A1725" s="25">
        <v>43196</v>
      </c>
      <c r="B1725" s="24" t="s">
        <v>264</v>
      </c>
      <c r="C1725" s="24" t="s">
        <v>238</v>
      </c>
      <c r="D1725" s="24">
        <v>1.9199999999999998E-2</v>
      </c>
    </row>
    <row r="1726" spans="1:4" hidden="1">
      <c r="A1726" s="25">
        <v>43196</v>
      </c>
      <c r="B1726" s="24" t="s">
        <v>260</v>
      </c>
      <c r="C1726" s="24" t="s">
        <v>233</v>
      </c>
      <c r="D1726" s="24">
        <v>0.23830000000000001</v>
      </c>
    </row>
    <row r="1727" spans="1:4" hidden="1">
      <c r="A1727" s="25">
        <v>43196</v>
      </c>
      <c r="B1727" s="24" t="s">
        <v>260</v>
      </c>
      <c r="C1727" s="24" t="s">
        <v>238</v>
      </c>
      <c r="D1727" s="24">
        <v>0.29199999999999998</v>
      </c>
    </row>
    <row r="1728" spans="1:4" hidden="1">
      <c r="A1728" s="25">
        <v>43196</v>
      </c>
      <c r="B1728" s="24" t="s">
        <v>261</v>
      </c>
      <c r="C1728" s="24" t="s">
        <v>233</v>
      </c>
      <c r="D1728" s="24">
        <v>1.41E-2</v>
      </c>
    </row>
    <row r="1729" spans="1:4" hidden="1">
      <c r="A1729" s="25">
        <v>43196</v>
      </c>
      <c r="B1729" s="24" t="s">
        <v>261</v>
      </c>
      <c r="C1729" s="24" t="s">
        <v>238</v>
      </c>
      <c r="D1729" s="24">
        <v>1.7299999999999999E-2</v>
      </c>
    </row>
    <row r="1730" spans="1:4" hidden="1">
      <c r="A1730" s="25">
        <v>43196</v>
      </c>
      <c r="B1730" s="24" t="s">
        <v>237</v>
      </c>
      <c r="C1730" s="24" t="s">
        <v>230</v>
      </c>
      <c r="D1730" s="24">
        <v>0.43680000000000002</v>
      </c>
    </row>
    <row r="1731" spans="1:4" hidden="1">
      <c r="A1731" s="25">
        <v>43196</v>
      </c>
      <c r="B1731" s="24" t="s">
        <v>237</v>
      </c>
      <c r="C1731" s="24" t="s">
        <v>240</v>
      </c>
      <c r="D1731" s="24">
        <v>0.15479999999999999</v>
      </c>
    </row>
    <row r="1732" spans="1:4" hidden="1">
      <c r="A1732" s="25">
        <v>43196</v>
      </c>
      <c r="B1732" s="24" t="s">
        <v>237</v>
      </c>
      <c r="C1732" s="24" t="s">
        <v>231</v>
      </c>
      <c r="D1732" s="24">
        <v>0.1144</v>
      </c>
    </row>
    <row r="1733" spans="1:4" hidden="1">
      <c r="A1733" s="25">
        <v>43196</v>
      </c>
      <c r="B1733" s="24" t="s">
        <v>237</v>
      </c>
      <c r="C1733" s="24" t="s">
        <v>232</v>
      </c>
      <c r="D1733" s="24">
        <v>0.72260000000000002</v>
      </c>
    </row>
    <row r="1734" spans="1:4" hidden="1">
      <c r="A1734" s="25">
        <v>43196</v>
      </c>
      <c r="B1734" s="24" t="s">
        <v>237</v>
      </c>
      <c r="C1734" s="24" t="s">
        <v>233</v>
      </c>
      <c r="D1734" s="24">
        <v>9.7000000000000003E-2</v>
      </c>
    </row>
    <row r="1735" spans="1:4" hidden="1">
      <c r="A1735" s="25">
        <v>43196</v>
      </c>
      <c r="B1735" s="24" t="s">
        <v>237</v>
      </c>
      <c r="C1735" s="24" t="s">
        <v>234</v>
      </c>
      <c r="D1735" s="24">
        <v>8.4699999999999998E-2</v>
      </c>
    </row>
    <row r="1736" spans="1:4" hidden="1">
      <c r="A1736" s="25">
        <v>43196</v>
      </c>
      <c r="B1736" s="24" t="s">
        <v>237</v>
      </c>
      <c r="C1736" s="24" t="s">
        <v>235</v>
      </c>
      <c r="D1736" s="24">
        <v>8.43E-2</v>
      </c>
    </row>
    <row r="1737" spans="1:4" hidden="1">
      <c r="A1737" s="25">
        <v>43196</v>
      </c>
      <c r="B1737" s="24" t="s">
        <v>237</v>
      </c>
      <c r="C1737" s="24" t="s">
        <v>236</v>
      </c>
      <c r="D1737" s="24">
        <v>0.93159999999999998</v>
      </c>
    </row>
    <row r="1738" spans="1:4" hidden="1">
      <c r="A1738" s="25">
        <v>43196</v>
      </c>
      <c r="B1738" s="24" t="s">
        <v>237</v>
      </c>
      <c r="C1738" s="24" t="s">
        <v>262</v>
      </c>
      <c r="D1738" s="24">
        <v>0.48159999999999997</v>
      </c>
    </row>
    <row r="1739" spans="1:4" hidden="1">
      <c r="A1739" s="25">
        <v>43196</v>
      </c>
      <c r="B1739" s="24" t="s">
        <v>237</v>
      </c>
      <c r="C1739" s="24" t="s">
        <v>238</v>
      </c>
      <c r="D1739" s="24">
        <v>0.11899999999999999</v>
      </c>
    </row>
    <row r="1740" spans="1:4" hidden="1">
      <c r="A1740" s="25">
        <v>43196</v>
      </c>
      <c r="B1740" s="24" t="s">
        <v>253</v>
      </c>
      <c r="C1740" s="24" t="s">
        <v>242</v>
      </c>
      <c r="D1740" s="24">
        <v>4.7872000000000003</v>
      </c>
    </row>
    <row r="1741" spans="1:4" hidden="1">
      <c r="A1741" s="25">
        <v>43196</v>
      </c>
      <c r="B1741" s="24" t="s">
        <v>253</v>
      </c>
      <c r="C1741" s="24" t="s">
        <v>233</v>
      </c>
      <c r="D1741" s="24">
        <v>0.61939999999999995</v>
      </c>
    </row>
    <row r="1742" spans="1:4" hidden="1">
      <c r="A1742" s="25">
        <v>43196</v>
      </c>
      <c r="B1742" s="24" t="s">
        <v>253</v>
      </c>
      <c r="C1742" s="24" t="s">
        <v>234</v>
      </c>
      <c r="D1742" s="24">
        <v>0.54059999999999997</v>
      </c>
    </row>
    <row r="1743" spans="1:4" hidden="1">
      <c r="A1743" s="25">
        <v>43196</v>
      </c>
      <c r="B1743" s="24" t="s">
        <v>253</v>
      </c>
      <c r="C1743" s="24" t="s">
        <v>243</v>
      </c>
      <c r="D1743" s="24">
        <v>5.9589999999999996</v>
      </c>
    </row>
    <row r="1744" spans="1:4" hidden="1">
      <c r="A1744" s="25">
        <v>43196</v>
      </c>
      <c r="B1744" s="24" t="s">
        <v>253</v>
      </c>
      <c r="C1744" s="24" t="s">
        <v>238</v>
      </c>
      <c r="D1744" s="24">
        <v>0.75919999999999999</v>
      </c>
    </row>
    <row r="1745" spans="1:4" hidden="1">
      <c r="A1745" s="25">
        <v>43196</v>
      </c>
      <c r="B1745" s="24" t="s">
        <v>265</v>
      </c>
      <c r="C1745" s="24" t="s">
        <v>238</v>
      </c>
      <c r="D1745" s="24">
        <v>3.2000000000000001E-2</v>
      </c>
    </row>
    <row r="1746" spans="1:4" hidden="1">
      <c r="A1746" s="25">
        <v>43196</v>
      </c>
      <c r="B1746" s="24" t="s">
        <v>262</v>
      </c>
      <c r="C1746" s="24" t="s">
        <v>233</v>
      </c>
      <c r="D1746" s="24">
        <v>0.2014</v>
      </c>
    </row>
    <row r="1747" spans="1:4" hidden="1">
      <c r="A1747" s="25">
        <v>43196</v>
      </c>
      <c r="B1747" s="24" t="s">
        <v>262</v>
      </c>
      <c r="C1747" s="24" t="s">
        <v>237</v>
      </c>
      <c r="D1747" s="24">
        <v>2.0762</v>
      </c>
    </row>
    <row r="1748" spans="1:4" hidden="1">
      <c r="A1748" s="25">
        <v>43196</v>
      </c>
      <c r="B1748" s="24" t="s">
        <v>262</v>
      </c>
      <c r="C1748" s="24" t="s">
        <v>238</v>
      </c>
      <c r="D1748" s="24">
        <v>0.24690000000000001</v>
      </c>
    </row>
    <row r="1749" spans="1:4" hidden="1">
      <c r="A1749" s="25">
        <v>43196</v>
      </c>
      <c r="B1749" s="24" t="s">
        <v>246</v>
      </c>
      <c r="C1749" s="24" t="s">
        <v>240</v>
      </c>
      <c r="D1749" s="24">
        <v>4.4400000000000002E-2</v>
      </c>
    </row>
    <row r="1750" spans="1:4" hidden="1">
      <c r="A1750" s="25">
        <v>43196</v>
      </c>
      <c r="B1750" s="24" t="s">
        <v>246</v>
      </c>
      <c r="C1750" s="24" t="s">
        <v>248</v>
      </c>
      <c r="D1750" s="24">
        <v>0.21540000000000001</v>
      </c>
    </row>
    <row r="1751" spans="1:4" hidden="1">
      <c r="A1751" s="25">
        <v>43196</v>
      </c>
      <c r="B1751" s="24" t="s">
        <v>246</v>
      </c>
      <c r="C1751" s="24" t="s">
        <v>242</v>
      </c>
      <c r="D1751" s="24">
        <v>0.2152</v>
      </c>
    </row>
    <row r="1752" spans="1:4" hidden="1">
      <c r="A1752" s="25">
        <v>43196</v>
      </c>
      <c r="B1752" s="24" t="s">
        <v>246</v>
      </c>
      <c r="C1752" s="24" t="s">
        <v>233</v>
      </c>
      <c r="D1752" s="24">
        <v>2.7799999999999998E-2</v>
      </c>
    </row>
    <row r="1753" spans="1:4" hidden="1">
      <c r="A1753" s="25">
        <v>43196</v>
      </c>
      <c r="B1753" s="24" t="s">
        <v>246</v>
      </c>
      <c r="C1753" s="24" t="s">
        <v>234</v>
      </c>
      <c r="D1753" s="24">
        <v>2.4299999999999999E-2</v>
      </c>
    </row>
    <row r="1754" spans="1:4" hidden="1">
      <c r="A1754" s="25">
        <v>43196</v>
      </c>
      <c r="B1754" s="24" t="s">
        <v>246</v>
      </c>
      <c r="C1754" s="24" t="s">
        <v>243</v>
      </c>
      <c r="D1754" s="24">
        <v>0.26779999999999998</v>
      </c>
    </row>
    <row r="1755" spans="1:4" hidden="1">
      <c r="A1755" s="25">
        <v>43196</v>
      </c>
      <c r="B1755" s="24" t="s">
        <v>246</v>
      </c>
      <c r="C1755" s="24" t="s">
        <v>79</v>
      </c>
      <c r="D1755" s="24">
        <v>3.6568000000000001</v>
      </c>
    </row>
    <row r="1756" spans="1:4" hidden="1">
      <c r="A1756" s="25">
        <v>43196</v>
      </c>
      <c r="B1756" s="24" t="s">
        <v>246</v>
      </c>
      <c r="C1756" s="24" t="s">
        <v>244</v>
      </c>
      <c r="D1756" s="24">
        <v>36.458799999999997</v>
      </c>
    </row>
    <row r="1757" spans="1:4" hidden="1">
      <c r="A1757" s="25">
        <v>43196</v>
      </c>
      <c r="B1757" s="24" t="s">
        <v>246</v>
      </c>
      <c r="C1757" s="24" t="s">
        <v>238</v>
      </c>
      <c r="D1757" s="24">
        <v>3.4099999999999998E-2</v>
      </c>
    </row>
    <row r="1758" spans="1:4" hidden="1">
      <c r="A1758" s="25">
        <v>43196</v>
      </c>
      <c r="B1758" s="24" t="s">
        <v>266</v>
      </c>
      <c r="C1758" s="24" t="s">
        <v>238</v>
      </c>
      <c r="D1758" s="24">
        <v>3.8199999999999998E-2</v>
      </c>
    </row>
    <row r="1759" spans="1:4" hidden="1">
      <c r="A1759" s="25">
        <v>43196</v>
      </c>
      <c r="B1759" s="24" t="s">
        <v>238</v>
      </c>
      <c r="C1759" s="24" t="s">
        <v>230</v>
      </c>
      <c r="D1759" s="24">
        <v>3.673</v>
      </c>
    </row>
    <row r="1760" spans="1:4" hidden="1">
      <c r="A1760" s="25">
        <v>43196</v>
      </c>
      <c r="B1760" s="24" t="s">
        <v>238</v>
      </c>
      <c r="C1760" s="24" t="s">
        <v>240</v>
      </c>
      <c r="D1760" s="24">
        <v>1.3022</v>
      </c>
    </row>
    <row r="1761" spans="1:4" hidden="1">
      <c r="A1761" s="25">
        <v>43196</v>
      </c>
      <c r="B1761" s="24" t="s">
        <v>238</v>
      </c>
      <c r="C1761" s="24" t="s">
        <v>247</v>
      </c>
      <c r="D1761" s="24">
        <v>1.7877000000000001</v>
      </c>
    </row>
    <row r="1762" spans="1:4" hidden="1">
      <c r="A1762" s="25">
        <v>43196</v>
      </c>
      <c r="B1762" s="24" t="s">
        <v>238</v>
      </c>
      <c r="C1762" s="24" t="s">
        <v>241</v>
      </c>
      <c r="D1762" s="24">
        <v>1.2769999999999999</v>
      </c>
    </row>
    <row r="1763" spans="1:4" hidden="1">
      <c r="A1763" s="25">
        <v>43196</v>
      </c>
      <c r="B1763" s="24" t="s">
        <v>238</v>
      </c>
      <c r="C1763" s="24" t="s">
        <v>250</v>
      </c>
      <c r="D1763" s="24">
        <v>1593.1389999999999</v>
      </c>
    </row>
    <row r="1764" spans="1:4" hidden="1">
      <c r="A1764" s="25">
        <v>43196</v>
      </c>
      <c r="B1764" s="24" t="s">
        <v>238</v>
      </c>
      <c r="C1764" s="24" t="s">
        <v>231</v>
      </c>
      <c r="D1764" s="24">
        <v>0.96140000000000003</v>
      </c>
    </row>
    <row r="1765" spans="1:4" hidden="1">
      <c r="A1765" s="25">
        <v>43196</v>
      </c>
      <c r="B1765" s="24" t="s">
        <v>238</v>
      </c>
      <c r="C1765" s="24" t="s">
        <v>248</v>
      </c>
      <c r="D1765" s="24">
        <v>6.3114999999999997</v>
      </c>
    </row>
    <row r="1766" spans="1:4" hidden="1">
      <c r="A1766" s="25">
        <v>43196</v>
      </c>
      <c r="B1766" s="24" t="s">
        <v>238</v>
      </c>
      <c r="C1766" s="24" t="s">
        <v>242</v>
      </c>
      <c r="D1766" s="24">
        <v>6.3052000000000001</v>
      </c>
    </row>
    <row r="1767" spans="1:4" hidden="1">
      <c r="A1767" s="25">
        <v>43196</v>
      </c>
      <c r="B1767" s="24" t="s">
        <v>238</v>
      </c>
      <c r="C1767" s="24" t="s">
        <v>254</v>
      </c>
      <c r="D1767" s="24">
        <v>20.6828</v>
      </c>
    </row>
    <row r="1768" spans="1:4" hidden="1">
      <c r="A1768" s="25">
        <v>43196</v>
      </c>
      <c r="B1768" s="24" t="s">
        <v>238</v>
      </c>
      <c r="C1768" s="24" t="s">
        <v>232</v>
      </c>
      <c r="D1768" s="24">
        <v>6.0754999999999999</v>
      </c>
    </row>
    <row r="1769" spans="1:4" hidden="1">
      <c r="A1769" s="25">
        <v>43196</v>
      </c>
      <c r="B1769" s="24" t="s">
        <v>238</v>
      </c>
      <c r="C1769" s="24" t="s">
        <v>233</v>
      </c>
      <c r="D1769" s="24">
        <v>0.81579999999999997</v>
      </c>
    </row>
    <row r="1770" spans="1:4" hidden="1">
      <c r="A1770" s="25">
        <v>43196</v>
      </c>
      <c r="B1770" s="24" t="s">
        <v>238</v>
      </c>
      <c r="C1770" s="24" t="s">
        <v>263</v>
      </c>
      <c r="D1770" s="24">
        <v>2.0409999999999999</v>
      </c>
    </row>
    <row r="1771" spans="1:4" hidden="1">
      <c r="A1771" s="25">
        <v>43196</v>
      </c>
      <c r="B1771" s="24" t="s">
        <v>238</v>
      </c>
      <c r="C1771" s="24" t="s">
        <v>234</v>
      </c>
      <c r="D1771" s="24">
        <v>0.71220000000000006</v>
      </c>
    </row>
    <row r="1772" spans="1:4" hidden="1">
      <c r="A1772" s="25">
        <v>43196</v>
      </c>
      <c r="B1772" s="24" t="s">
        <v>238</v>
      </c>
      <c r="C1772" s="24" t="s">
        <v>243</v>
      </c>
      <c r="D1772" s="24">
        <v>7.8486000000000002</v>
      </c>
    </row>
    <row r="1773" spans="1:4" hidden="1">
      <c r="A1773" s="25">
        <v>43196</v>
      </c>
      <c r="B1773" s="24" t="s">
        <v>238</v>
      </c>
      <c r="C1773" s="24" t="s">
        <v>256</v>
      </c>
      <c r="D1773" s="24">
        <v>6.0593000000000004</v>
      </c>
    </row>
    <row r="1774" spans="1:4" hidden="1">
      <c r="A1774" s="25">
        <v>43196</v>
      </c>
      <c r="B1774" s="24" t="s">
        <v>238</v>
      </c>
      <c r="C1774" s="24" t="s">
        <v>258</v>
      </c>
      <c r="D1774" s="24">
        <v>3.5337999999999998</v>
      </c>
    </row>
    <row r="1775" spans="1:4" hidden="1">
      <c r="A1775" s="25">
        <v>43196</v>
      </c>
      <c r="B1775" s="24" t="s">
        <v>238</v>
      </c>
      <c r="C1775" s="24" t="s">
        <v>259</v>
      </c>
      <c r="D1775" s="24">
        <v>99.06</v>
      </c>
    </row>
    <row r="1776" spans="1:4" hidden="1">
      <c r="A1776" s="25">
        <v>43196</v>
      </c>
      <c r="B1776" s="24" t="s">
        <v>238</v>
      </c>
      <c r="C1776" s="24" t="s">
        <v>235</v>
      </c>
      <c r="D1776" s="24">
        <v>0.70899999999999996</v>
      </c>
    </row>
    <row r="1777" spans="1:4">
      <c r="A1777" s="25">
        <v>43196</v>
      </c>
      <c r="B1777" s="24" t="s">
        <v>238</v>
      </c>
      <c r="C1777" s="24" t="s">
        <v>79</v>
      </c>
      <c r="D1777" s="24">
        <v>107.15779999999999</v>
      </c>
    </row>
    <row r="1778" spans="1:4" hidden="1">
      <c r="A1778" s="25">
        <v>43196</v>
      </c>
      <c r="B1778" s="24" t="s">
        <v>238</v>
      </c>
      <c r="C1778" s="24" t="s">
        <v>244</v>
      </c>
      <c r="D1778" s="24">
        <v>1068.3884</v>
      </c>
    </row>
    <row r="1779" spans="1:4" hidden="1">
      <c r="A1779" s="25">
        <v>43196</v>
      </c>
      <c r="B1779" s="24" t="s">
        <v>238</v>
      </c>
      <c r="C1779" s="24" t="s">
        <v>251</v>
      </c>
      <c r="D1779" s="24">
        <v>8.0885999999999996</v>
      </c>
    </row>
    <row r="1780" spans="1:4" hidden="1">
      <c r="A1780" s="25">
        <v>43196</v>
      </c>
      <c r="B1780" s="24" t="s">
        <v>238</v>
      </c>
      <c r="C1780" s="24" t="s">
        <v>249</v>
      </c>
      <c r="D1780" s="24">
        <v>18.2651</v>
      </c>
    </row>
    <row r="1781" spans="1:4" hidden="1">
      <c r="A1781" s="25">
        <v>43196</v>
      </c>
      <c r="B1781" s="24" t="s">
        <v>238</v>
      </c>
      <c r="C1781" s="24" t="s">
        <v>252</v>
      </c>
      <c r="D1781" s="24">
        <v>3.8691</v>
      </c>
    </row>
    <row r="1782" spans="1:4" hidden="1">
      <c r="A1782" s="25">
        <v>43196</v>
      </c>
      <c r="B1782" s="24" t="s">
        <v>238</v>
      </c>
      <c r="C1782" s="24" t="s">
        <v>236</v>
      </c>
      <c r="D1782" s="24">
        <v>7.8337000000000003</v>
      </c>
    </row>
    <row r="1783" spans="1:4" hidden="1">
      <c r="A1783" s="25">
        <v>43196</v>
      </c>
      <c r="B1783" s="24" t="s">
        <v>238</v>
      </c>
      <c r="C1783" s="24" t="s">
        <v>245</v>
      </c>
      <c r="D1783" s="24">
        <v>1.3769</v>
      </c>
    </row>
    <row r="1784" spans="1:4" hidden="1">
      <c r="A1784" s="25">
        <v>43196</v>
      </c>
      <c r="B1784" s="24" t="s">
        <v>238</v>
      </c>
      <c r="C1784" s="24" t="s">
        <v>264</v>
      </c>
      <c r="D1784" s="24">
        <v>52.070999999999998</v>
      </c>
    </row>
    <row r="1785" spans="1:4" hidden="1">
      <c r="A1785" s="25">
        <v>43196</v>
      </c>
      <c r="B1785" s="24" t="s">
        <v>238</v>
      </c>
      <c r="C1785" s="24" t="s">
        <v>260</v>
      </c>
      <c r="D1785" s="24">
        <v>3.4239000000000002</v>
      </c>
    </row>
    <row r="1786" spans="1:4" hidden="1">
      <c r="A1786" s="25">
        <v>43196</v>
      </c>
      <c r="B1786" s="24" t="s">
        <v>238</v>
      </c>
      <c r="C1786" s="24" t="s">
        <v>261</v>
      </c>
      <c r="D1786" s="24">
        <v>57.898600000000002</v>
      </c>
    </row>
    <row r="1787" spans="1:4" hidden="1">
      <c r="A1787" s="25">
        <v>43196</v>
      </c>
      <c r="B1787" s="24" t="s">
        <v>238</v>
      </c>
      <c r="C1787" s="24" t="s">
        <v>237</v>
      </c>
      <c r="D1787" s="24">
        <v>8.4084000000000003</v>
      </c>
    </row>
    <row r="1788" spans="1:4" hidden="1">
      <c r="A1788" s="25">
        <v>43196</v>
      </c>
      <c r="B1788" s="24" t="s">
        <v>238</v>
      </c>
      <c r="C1788" s="24" t="s">
        <v>253</v>
      </c>
      <c r="D1788" s="24">
        <v>1.3170999999999999</v>
      </c>
    </row>
    <row r="1789" spans="1:4" hidden="1">
      <c r="A1789" s="25">
        <v>43196</v>
      </c>
      <c r="B1789" s="24" t="s">
        <v>238</v>
      </c>
      <c r="C1789" s="24" t="s">
        <v>265</v>
      </c>
      <c r="D1789" s="24">
        <v>31.277799999999999</v>
      </c>
    </row>
    <row r="1790" spans="1:4" hidden="1">
      <c r="A1790" s="25">
        <v>43196</v>
      </c>
      <c r="B1790" s="24" t="s">
        <v>238</v>
      </c>
      <c r="C1790" s="24" t="s">
        <v>262</v>
      </c>
      <c r="D1790" s="24">
        <v>4.0498000000000003</v>
      </c>
    </row>
    <row r="1791" spans="1:4" hidden="1">
      <c r="A1791" s="25">
        <v>43196</v>
      </c>
      <c r="B1791" s="24" t="s">
        <v>238</v>
      </c>
      <c r="C1791" s="24" t="s">
        <v>246</v>
      </c>
      <c r="D1791" s="24">
        <v>29.304099999999998</v>
      </c>
    </row>
    <row r="1792" spans="1:4" hidden="1">
      <c r="A1792" s="25">
        <v>43196</v>
      </c>
      <c r="B1792" s="24" t="s">
        <v>238</v>
      </c>
      <c r="C1792" s="24" t="s">
        <v>266</v>
      </c>
      <c r="D1792" s="24">
        <v>26.175999999999998</v>
      </c>
    </row>
    <row r="1793" spans="1:4" hidden="1">
      <c r="A1793" s="25">
        <v>43196</v>
      </c>
      <c r="B1793" s="24" t="s">
        <v>238</v>
      </c>
      <c r="C1793" s="24" t="s">
        <v>267</v>
      </c>
      <c r="D1793" s="24">
        <v>535.13660000000004</v>
      </c>
    </row>
    <row r="1794" spans="1:4" hidden="1">
      <c r="A1794" s="25">
        <v>43196</v>
      </c>
      <c r="B1794" s="24" t="s">
        <v>238</v>
      </c>
      <c r="C1794" s="24" t="s">
        <v>268</v>
      </c>
      <c r="D1794" s="24">
        <v>2.7</v>
      </c>
    </row>
    <row r="1795" spans="1:4" hidden="1">
      <c r="A1795" s="25">
        <v>43196</v>
      </c>
      <c r="B1795" s="24" t="s">
        <v>238</v>
      </c>
      <c r="C1795" s="24" t="s">
        <v>239</v>
      </c>
      <c r="D1795" s="24">
        <v>12.0349</v>
      </c>
    </row>
    <row r="1796" spans="1:4" hidden="1">
      <c r="A1796" s="25">
        <v>43196</v>
      </c>
      <c r="B1796" s="24" t="s">
        <v>267</v>
      </c>
      <c r="C1796" s="24" t="s">
        <v>238</v>
      </c>
      <c r="D1796" s="24">
        <v>1.9E-3</v>
      </c>
    </row>
    <row r="1797" spans="1:4" hidden="1">
      <c r="A1797" s="25">
        <v>43196</v>
      </c>
      <c r="B1797" s="24" t="s">
        <v>268</v>
      </c>
      <c r="C1797" s="24" t="s">
        <v>238</v>
      </c>
      <c r="D1797" s="24">
        <v>0.37040000000000001</v>
      </c>
    </row>
    <row r="1798" spans="1:4" hidden="1">
      <c r="A1798" s="25">
        <v>43196</v>
      </c>
      <c r="B1798" s="24" t="s">
        <v>239</v>
      </c>
      <c r="C1798" s="24" t="s">
        <v>230</v>
      </c>
      <c r="D1798" s="24">
        <v>0.30520000000000003</v>
      </c>
    </row>
    <row r="1799" spans="1:4" hidden="1">
      <c r="A1799" s="25">
        <v>43196</v>
      </c>
      <c r="B1799" s="24" t="s">
        <v>239</v>
      </c>
      <c r="C1799" s="24" t="s">
        <v>233</v>
      </c>
      <c r="D1799" s="24">
        <v>6.7799999999999999E-2</v>
      </c>
    </row>
    <row r="1800" spans="1:4" hidden="1">
      <c r="A1800" s="25">
        <v>43196</v>
      </c>
      <c r="B1800" s="24" t="s">
        <v>239</v>
      </c>
      <c r="C1800" s="24" t="s">
        <v>234</v>
      </c>
      <c r="D1800" s="24">
        <v>5.9200000000000003E-2</v>
      </c>
    </row>
    <row r="1801" spans="1:4" hidden="1">
      <c r="A1801" s="25">
        <v>43196</v>
      </c>
      <c r="B1801" s="24" t="s">
        <v>239</v>
      </c>
      <c r="C1801" s="24" t="s">
        <v>238</v>
      </c>
      <c r="D1801" s="24">
        <v>8.3000000000000004E-2</v>
      </c>
    </row>
    <row r="1802" spans="1:4" hidden="1">
      <c r="A1802" s="25">
        <v>43197</v>
      </c>
      <c r="B1802" s="24" t="s">
        <v>230</v>
      </c>
      <c r="C1802" s="24" t="s">
        <v>231</v>
      </c>
      <c r="D1802" s="24">
        <v>0.26119999999999999</v>
      </c>
    </row>
    <row r="1803" spans="1:4" hidden="1">
      <c r="A1803" s="25">
        <v>43197</v>
      </c>
      <c r="B1803" s="24" t="s">
        <v>230</v>
      </c>
      <c r="C1803" s="24" t="s">
        <v>232</v>
      </c>
      <c r="D1803" s="24">
        <v>1.6509</v>
      </c>
    </row>
    <row r="1804" spans="1:4" hidden="1">
      <c r="A1804" s="25">
        <v>43197</v>
      </c>
      <c r="B1804" s="24" t="s">
        <v>230</v>
      </c>
      <c r="C1804" s="24" t="s">
        <v>233</v>
      </c>
      <c r="D1804" s="24">
        <v>0.22170000000000001</v>
      </c>
    </row>
    <row r="1805" spans="1:4" hidden="1">
      <c r="A1805" s="25">
        <v>43197</v>
      </c>
      <c r="B1805" s="24" t="s">
        <v>230</v>
      </c>
      <c r="C1805" s="24" t="s">
        <v>234</v>
      </c>
      <c r="D1805" s="24">
        <v>0.19320000000000001</v>
      </c>
    </row>
    <row r="1806" spans="1:4" hidden="1">
      <c r="A1806" s="25">
        <v>43197</v>
      </c>
      <c r="B1806" s="24" t="s">
        <v>230</v>
      </c>
      <c r="C1806" s="24" t="s">
        <v>235</v>
      </c>
      <c r="D1806" s="24">
        <v>0.19320000000000001</v>
      </c>
    </row>
    <row r="1807" spans="1:4" hidden="1">
      <c r="A1807" s="25">
        <v>43197</v>
      </c>
      <c r="B1807" s="24" t="s">
        <v>230</v>
      </c>
      <c r="C1807" s="24" t="s">
        <v>236</v>
      </c>
      <c r="D1807" s="24">
        <v>2.1316999999999999</v>
      </c>
    </row>
    <row r="1808" spans="1:4" hidden="1">
      <c r="A1808" s="25">
        <v>43197</v>
      </c>
      <c r="B1808" s="24" t="s">
        <v>230</v>
      </c>
      <c r="C1808" s="24" t="s">
        <v>237</v>
      </c>
      <c r="D1808" s="24">
        <v>2.2844000000000002</v>
      </c>
    </row>
    <row r="1809" spans="1:4" hidden="1">
      <c r="A1809" s="25">
        <v>43197</v>
      </c>
      <c r="B1809" s="24" t="s">
        <v>230</v>
      </c>
      <c r="C1809" s="24" t="s">
        <v>238</v>
      </c>
      <c r="D1809" s="24">
        <v>0.2722</v>
      </c>
    </row>
    <row r="1810" spans="1:4" hidden="1">
      <c r="A1810" s="25">
        <v>43197</v>
      </c>
      <c r="B1810" s="24" t="s">
        <v>230</v>
      </c>
      <c r="C1810" s="24" t="s">
        <v>239</v>
      </c>
      <c r="D1810" s="24">
        <v>3.2757999999999998</v>
      </c>
    </row>
    <row r="1811" spans="1:4" hidden="1">
      <c r="A1811" s="25">
        <v>43197</v>
      </c>
      <c r="B1811" s="24" t="s">
        <v>240</v>
      </c>
      <c r="C1811" s="24" t="s">
        <v>241</v>
      </c>
      <c r="D1811" s="24">
        <v>0.98099999999999998</v>
      </c>
    </row>
    <row r="1812" spans="1:4" hidden="1">
      <c r="A1812" s="25">
        <v>43197</v>
      </c>
      <c r="B1812" s="24" t="s">
        <v>240</v>
      </c>
      <c r="C1812" s="24" t="s">
        <v>231</v>
      </c>
      <c r="D1812" s="24">
        <v>0.73599999999999999</v>
      </c>
    </row>
    <row r="1813" spans="1:4" hidden="1">
      <c r="A1813" s="25">
        <v>43197</v>
      </c>
      <c r="B1813" s="24" t="s">
        <v>240</v>
      </c>
      <c r="C1813" s="24" t="s">
        <v>242</v>
      </c>
      <c r="D1813" s="24">
        <v>4.8388999999999998</v>
      </c>
    </row>
    <row r="1814" spans="1:4" hidden="1">
      <c r="A1814" s="25">
        <v>43197</v>
      </c>
      <c r="B1814" s="24" t="s">
        <v>240</v>
      </c>
      <c r="C1814" s="24" t="s">
        <v>232</v>
      </c>
      <c r="D1814" s="24">
        <v>4.6532999999999998</v>
      </c>
    </row>
    <row r="1815" spans="1:4" hidden="1">
      <c r="A1815" s="25">
        <v>43197</v>
      </c>
      <c r="B1815" s="24" t="s">
        <v>240</v>
      </c>
      <c r="C1815" s="24" t="s">
        <v>233</v>
      </c>
      <c r="D1815" s="24">
        <v>0.625</v>
      </c>
    </row>
    <row r="1816" spans="1:4" hidden="1">
      <c r="A1816" s="25">
        <v>43197</v>
      </c>
      <c r="B1816" s="24" t="s">
        <v>240</v>
      </c>
      <c r="C1816" s="24" t="s">
        <v>234</v>
      </c>
      <c r="D1816" s="24">
        <v>0.54459999999999997</v>
      </c>
    </row>
    <row r="1817" spans="1:4" hidden="1">
      <c r="A1817" s="25">
        <v>43197</v>
      </c>
      <c r="B1817" s="24" t="s">
        <v>240</v>
      </c>
      <c r="C1817" s="24" t="s">
        <v>243</v>
      </c>
      <c r="D1817" s="24">
        <v>6.0232999999999999</v>
      </c>
    </row>
    <row r="1818" spans="1:4" hidden="1">
      <c r="A1818" s="25">
        <v>43197</v>
      </c>
      <c r="B1818" s="24" t="s">
        <v>240</v>
      </c>
      <c r="C1818" s="24" t="s">
        <v>79</v>
      </c>
      <c r="D1818" s="24">
        <v>82.067999999999998</v>
      </c>
    </row>
    <row r="1819" spans="1:4" hidden="1">
      <c r="A1819" s="25">
        <v>43197</v>
      </c>
      <c r="B1819" s="24" t="s">
        <v>240</v>
      </c>
      <c r="C1819" s="24" t="s">
        <v>244</v>
      </c>
      <c r="D1819" s="24">
        <v>821.36850000000004</v>
      </c>
    </row>
    <row r="1820" spans="1:4" hidden="1">
      <c r="A1820" s="25">
        <v>43197</v>
      </c>
      <c r="B1820" s="24" t="s">
        <v>240</v>
      </c>
      <c r="C1820" s="24" t="s">
        <v>236</v>
      </c>
      <c r="D1820" s="24">
        <v>6.0086000000000004</v>
      </c>
    </row>
    <row r="1821" spans="1:4" hidden="1">
      <c r="A1821" s="25">
        <v>43197</v>
      </c>
      <c r="B1821" s="24" t="s">
        <v>240</v>
      </c>
      <c r="C1821" s="24" t="s">
        <v>245</v>
      </c>
      <c r="D1821" s="24">
        <v>1.0555000000000001</v>
      </c>
    </row>
    <row r="1822" spans="1:4" hidden="1">
      <c r="A1822" s="25">
        <v>43197</v>
      </c>
      <c r="B1822" s="24" t="s">
        <v>240</v>
      </c>
      <c r="C1822" s="24" t="s">
        <v>237</v>
      </c>
      <c r="D1822" s="24">
        <v>6.4389000000000003</v>
      </c>
    </row>
    <row r="1823" spans="1:4" hidden="1">
      <c r="A1823" s="25">
        <v>43197</v>
      </c>
      <c r="B1823" s="24" t="s">
        <v>240</v>
      </c>
      <c r="C1823" s="24" t="s">
        <v>246</v>
      </c>
      <c r="D1823" s="24">
        <v>22.504799999999999</v>
      </c>
    </row>
    <row r="1824" spans="1:4" hidden="1">
      <c r="A1824" s="25">
        <v>43197</v>
      </c>
      <c r="B1824" s="24" t="s">
        <v>240</v>
      </c>
      <c r="C1824" s="24" t="s">
        <v>238</v>
      </c>
      <c r="D1824" s="24">
        <v>0.76739999999999997</v>
      </c>
    </row>
    <row r="1825" spans="1:4" hidden="1">
      <c r="A1825" s="25">
        <v>43197</v>
      </c>
      <c r="B1825" s="24" t="s">
        <v>247</v>
      </c>
      <c r="C1825" s="24" t="s">
        <v>238</v>
      </c>
      <c r="D1825" s="24">
        <v>0.5595</v>
      </c>
    </row>
    <row r="1826" spans="1:4" hidden="1">
      <c r="A1826" s="25">
        <v>43197</v>
      </c>
      <c r="B1826" s="24" t="s">
        <v>241</v>
      </c>
      <c r="C1826" s="24" t="s">
        <v>240</v>
      </c>
      <c r="D1826" s="24">
        <v>1.0195000000000001</v>
      </c>
    </row>
    <row r="1827" spans="1:4" hidden="1">
      <c r="A1827" s="25">
        <v>43197</v>
      </c>
      <c r="B1827" s="24" t="s">
        <v>241</v>
      </c>
      <c r="C1827" s="24" t="s">
        <v>231</v>
      </c>
      <c r="D1827" s="24">
        <v>0.75039999999999996</v>
      </c>
    </row>
    <row r="1828" spans="1:4" hidden="1">
      <c r="A1828" s="25">
        <v>43197</v>
      </c>
      <c r="B1828" s="24" t="s">
        <v>241</v>
      </c>
      <c r="C1828" s="24" t="s">
        <v>248</v>
      </c>
      <c r="D1828" s="24">
        <v>4.9394</v>
      </c>
    </row>
    <row r="1829" spans="1:4" hidden="1">
      <c r="A1829" s="25">
        <v>43197</v>
      </c>
      <c r="B1829" s="24" t="s">
        <v>241</v>
      </c>
      <c r="C1829" s="24" t="s">
        <v>242</v>
      </c>
      <c r="D1829" s="24">
        <v>4.9329999999999998</v>
      </c>
    </row>
    <row r="1830" spans="1:4" hidden="1">
      <c r="A1830" s="25">
        <v>43197</v>
      </c>
      <c r="B1830" s="24" t="s">
        <v>241</v>
      </c>
      <c r="C1830" s="24" t="s">
        <v>233</v>
      </c>
      <c r="D1830" s="24">
        <v>0.63700000000000001</v>
      </c>
    </row>
    <row r="1831" spans="1:4" hidden="1">
      <c r="A1831" s="25">
        <v>43197</v>
      </c>
      <c r="B1831" s="24" t="s">
        <v>241</v>
      </c>
      <c r="C1831" s="24" t="s">
        <v>234</v>
      </c>
      <c r="D1831" s="24">
        <v>0.55520000000000003</v>
      </c>
    </row>
    <row r="1832" spans="1:4" hidden="1">
      <c r="A1832" s="25">
        <v>43197</v>
      </c>
      <c r="B1832" s="24" t="s">
        <v>241</v>
      </c>
      <c r="C1832" s="24" t="s">
        <v>243</v>
      </c>
      <c r="D1832" s="24">
        <v>6.1403999999999996</v>
      </c>
    </row>
    <row r="1833" spans="1:4" hidden="1">
      <c r="A1833" s="25">
        <v>43197</v>
      </c>
      <c r="B1833" s="24" t="s">
        <v>241</v>
      </c>
      <c r="C1833" s="24" t="s">
        <v>79</v>
      </c>
      <c r="D1833" s="24">
        <v>83.661000000000001</v>
      </c>
    </row>
    <row r="1834" spans="1:4" hidden="1">
      <c r="A1834" s="25">
        <v>43197</v>
      </c>
      <c r="B1834" s="24" t="s">
        <v>241</v>
      </c>
      <c r="C1834" s="24" t="s">
        <v>249</v>
      </c>
      <c r="D1834" s="24">
        <v>14.3088</v>
      </c>
    </row>
    <row r="1835" spans="1:4" hidden="1">
      <c r="A1835" s="25">
        <v>43197</v>
      </c>
      <c r="B1835" s="24" t="s">
        <v>241</v>
      </c>
      <c r="C1835" s="24" t="s">
        <v>236</v>
      </c>
      <c r="D1835" s="24">
        <v>6.1254</v>
      </c>
    </row>
    <row r="1836" spans="1:4" hidden="1">
      <c r="A1836" s="25">
        <v>43197</v>
      </c>
      <c r="B1836" s="24" t="s">
        <v>241</v>
      </c>
      <c r="C1836" s="24" t="s">
        <v>238</v>
      </c>
      <c r="D1836" s="24">
        <v>0.78239999999999998</v>
      </c>
    </row>
    <row r="1837" spans="1:4" hidden="1">
      <c r="A1837" s="25">
        <v>43197</v>
      </c>
      <c r="B1837" s="24" t="s">
        <v>250</v>
      </c>
      <c r="C1837" s="24" t="s">
        <v>238</v>
      </c>
      <c r="D1837" s="24">
        <v>5.9999999999999995E-4</v>
      </c>
    </row>
    <row r="1838" spans="1:4" hidden="1">
      <c r="A1838" s="25">
        <v>43197</v>
      </c>
      <c r="B1838" s="24" t="s">
        <v>231</v>
      </c>
      <c r="C1838" s="24" t="s">
        <v>230</v>
      </c>
      <c r="D1838" s="24">
        <v>3.8294000000000001</v>
      </c>
    </row>
    <row r="1839" spans="1:4" hidden="1">
      <c r="A1839" s="25">
        <v>43197</v>
      </c>
      <c r="B1839" s="24" t="s">
        <v>231</v>
      </c>
      <c r="C1839" s="24" t="s">
        <v>240</v>
      </c>
      <c r="D1839" s="24">
        <v>1.3586</v>
      </c>
    </row>
    <row r="1840" spans="1:4" hidden="1">
      <c r="A1840" s="25">
        <v>43197</v>
      </c>
      <c r="B1840" s="24" t="s">
        <v>231</v>
      </c>
      <c r="C1840" s="24" t="s">
        <v>241</v>
      </c>
      <c r="D1840" s="24">
        <v>1.3326</v>
      </c>
    </row>
    <row r="1841" spans="1:4" hidden="1">
      <c r="A1841" s="25">
        <v>43197</v>
      </c>
      <c r="B1841" s="24" t="s">
        <v>231</v>
      </c>
      <c r="C1841" s="24" t="s">
        <v>232</v>
      </c>
      <c r="D1841" s="24">
        <v>6.3217999999999996</v>
      </c>
    </row>
    <row r="1842" spans="1:4" hidden="1">
      <c r="A1842" s="25">
        <v>43197</v>
      </c>
      <c r="B1842" s="24" t="s">
        <v>231</v>
      </c>
      <c r="C1842" s="24" t="s">
        <v>233</v>
      </c>
      <c r="D1842" s="24">
        <v>0.84899999999999998</v>
      </c>
    </row>
    <row r="1843" spans="1:4" hidden="1">
      <c r="A1843" s="25">
        <v>43197</v>
      </c>
      <c r="B1843" s="24" t="s">
        <v>231</v>
      </c>
      <c r="C1843" s="24" t="s">
        <v>234</v>
      </c>
      <c r="D1843" s="24">
        <v>0.74</v>
      </c>
    </row>
    <row r="1844" spans="1:4" hidden="1">
      <c r="A1844" s="25">
        <v>43197</v>
      </c>
      <c r="B1844" s="24" t="s">
        <v>231</v>
      </c>
      <c r="C1844" s="24" t="s">
        <v>243</v>
      </c>
      <c r="D1844" s="24">
        <v>8.1830999999999996</v>
      </c>
    </row>
    <row r="1845" spans="1:4" hidden="1">
      <c r="A1845" s="25">
        <v>43197</v>
      </c>
      <c r="B1845" s="24" t="s">
        <v>231</v>
      </c>
      <c r="C1845" s="24" t="s">
        <v>235</v>
      </c>
      <c r="D1845" s="24">
        <v>0.73960000000000004</v>
      </c>
    </row>
    <row r="1846" spans="1:4" hidden="1">
      <c r="A1846" s="25">
        <v>43197</v>
      </c>
      <c r="B1846" s="24" t="s">
        <v>231</v>
      </c>
      <c r="C1846" s="24" t="s">
        <v>79</v>
      </c>
      <c r="D1846" s="24">
        <v>111.488</v>
      </c>
    </row>
    <row r="1847" spans="1:4" hidden="1">
      <c r="A1847" s="25">
        <v>43197</v>
      </c>
      <c r="B1847" s="24" t="s">
        <v>231</v>
      </c>
      <c r="C1847" s="24" t="s">
        <v>236</v>
      </c>
      <c r="D1847" s="24">
        <v>8.1631999999999998</v>
      </c>
    </row>
    <row r="1848" spans="1:4" hidden="1">
      <c r="A1848" s="25">
        <v>43197</v>
      </c>
      <c r="B1848" s="24" t="s">
        <v>231</v>
      </c>
      <c r="C1848" s="24" t="s">
        <v>237</v>
      </c>
      <c r="D1848" s="24">
        <v>8.7477999999999998</v>
      </c>
    </row>
    <row r="1849" spans="1:4" hidden="1">
      <c r="A1849" s="25">
        <v>43197</v>
      </c>
      <c r="B1849" s="24" t="s">
        <v>231</v>
      </c>
      <c r="C1849" s="24" t="s">
        <v>238</v>
      </c>
      <c r="D1849" s="24">
        <v>1.0426</v>
      </c>
    </row>
    <row r="1850" spans="1:4" hidden="1">
      <c r="A1850" s="25">
        <v>43197</v>
      </c>
      <c r="B1850" s="24" t="s">
        <v>248</v>
      </c>
      <c r="C1850" s="24" t="s">
        <v>241</v>
      </c>
      <c r="D1850" s="24">
        <v>0.2024</v>
      </c>
    </row>
    <row r="1851" spans="1:4" hidden="1">
      <c r="A1851" s="25">
        <v>43197</v>
      </c>
      <c r="B1851" s="24" t="s">
        <v>248</v>
      </c>
      <c r="C1851" s="24" t="s">
        <v>233</v>
      </c>
      <c r="D1851" s="24">
        <v>0.129</v>
      </c>
    </row>
    <row r="1852" spans="1:4" hidden="1">
      <c r="A1852" s="25">
        <v>43197</v>
      </c>
      <c r="B1852" s="24" t="s">
        <v>248</v>
      </c>
      <c r="C1852" s="24" t="s">
        <v>246</v>
      </c>
      <c r="D1852" s="24">
        <v>4.6448</v>
      </c>
    </row>
    <row r="1853" spans="1:4" hidden="1">
      <c r="A1853" s="25">
        <v>43197</v>
      </c>
      <c r="B1853" s="24" t="s">
        <v>248</v>
      </c>
      <c r="C1853" s="24" t="s">
        <v>238</v>
      </c>
      <c r="D1853" s="24">
        <v>0.15840000000000001</v>
      </c>
    </row>
    <row r="1854" spans="1:4" hidden="1">
      <c r="A1854" s="25">
        <v>43197</v>
      </c>
      <c r="B1854" s="24" t="s">
        <v>242</v>
      </c>
      <c r="C1854" s="24" t="s">
        <v>240</v>
      </c>
      <c r="D1854" s="24">
        <v>0.20660000000000001</v>
      </c>
    </row>
    <row r="1855" spans="1:4" hidden="1">
      <c r="A1855" s="25">
        <v>43197</v>
      </c>
      <c r="B1855" s="24" t="s">
        <v>242</v>
      </c>
      <c r="C1855" s="24" t="s">
        <v>241</v>
      </c>
      <c r="D1855" s="24">
        <v>0.20269999999999999</v>
      </c>
    </row>
    <row r="1856" spans="1:4" hidden="1">
      <c r="A1856" s="25">
        <v>43197</v>
      </c>
      <c r="B1856" s="24" t="s">
        <v>242</v>
      </c>
      <c r="C1856" s="24" t="s">
        <v>232</v>
      </c>
      <c r="D1856" s="24">
        <v>0.96160000000000001</v>
      </c>
    </row>
    <row r="1857" spans="1:4" hidden="1">
      <c r="A1857" s="25">
        <v>43197</v>
      </c>
      <c r="B1857" s="24" t="s">
        <v>242</v>
      </c>
      <c r="C1857" s="24" t="s">
        <v>233</v>
      </c>
      <c r="D1857" s="24">
        <v>0.12920000000000001</v>
      </c>
    </row>
    <row r="1858" spans="1:4" hidden="1">
      <c r="A1858" s="25">
        <v>43197</v>
      </c>
      <c r="B1858" s="24" t="s">
        <v>242</v>
      </c>
      <c r="C1858" s="24" t="s">
        <v>234</v>
      </c>
      <c r="D1858" s="24">
        <v>0.11260000000000001</v>
      </c>
    </row>
    <row r="1859" spans="1:4" hidden="1">
      <c r="A1859" s="25">
        <v>43197</v>
      </c>
      <c r="B1859" s="24" t="s">
        <v>242</v>
      </c>
      <c r="C1859" s="24" t="s">
        <v>243</v>
      </c>
      <c r="D1859" s="24">
        <v>1.2447999999999999</v>
      </c>
    </row>
    <row r="1860" spans="1:4" hidden="1">
      <c r="A1860" s="25">
        <v>43197</v>
      </c>
      <c r="B1860" s="24" t="s">
        <v>242</v>
      </c>
      <c r="C1860" s="24" t="s">
        <v>79</v>
      </c>
      <c r="D1860" s="24">
        <v>16.959199999999999</v>
      </c>
    </row>
    <row r="1861" spans="1:4" hidden="1">
      <c r="A1861" s="25">
        <v>43197</v>
      </c>
      <c r="B1861" s="24" t="s">
        <v>242</v>
      </c>
      <c r="C1861" s="24" t="s">
        <v>244</v>
      </c>
      <c r="D1861" s="24">
        <v>169.7414</v>
      </c>
    </row>
    <row r="1862" spans="1:4" hidden="1">
      <c r="A1862" s="25">
        <v>43197</v>
      </c>
      <c r="B1862" s="24" t="s">
        <v>242</v>
      </c>
      <c r="C1862" s="24" t="s">
        <v>251</v>
      </c>
      <c r="D1862" s="24">
        <v>1.282</v>
      </c>
    </row>
    <row r="1863" spans="1:4" hidden="1">
      <c r="A1863" s="25">
        <v>43197</v>
      </c>
      <c r="B1863" s="24" t="s">
        <v>242</v>
      </c>
      <c r="C1863" s="24" t="s">
        <v>252</v>
      </c>
      <c r="D1863" s="24">
        <v>0.61339999999999995</v>
      </c>
    </row>
    <row r="1864" spans="1:4" hidden="1">
      <c r="A1864" s="25">
        <v>43197</v>
      </c>
      <c r="B1864" s="24" t="s">
        <v>242</v>
      </c>
      <c r="C1864" s="24" t="s">
        <v>236</v>
      </c>
      <c r="D1864" s="24">
        <v>1.2417</v>
      </c>
    </row>
    <row r="1865" spans="1:4" hidden="1">
      <c r="A1865" s="25">
        <v>43197</v>
      </c>
      <c r="B1865" s="24" t="s">
        <v>242</v>
      </c>
      <c r="C1865" s="24" t="s">
        <v>245</v>
      </c>
      <c r="D1865" s="24">
        <v>0.21809999999999999</v>
      </c>
    </row>
    <row r="1866" spans="1:4" hidden="1">
      <c r="A1866" s="25">
        <v>43197</v>
      </c>
      <c r="B1866" s="24" t="s">
        <v>242</v>
      </c>
      <c r="C1866" s="24" t="s">
        <v>253</v>
      </c>
      <c r="D1866" s="24">
        <v>0.20860000000000001</v>
      </c>
    </row>
    <row r="1867" spans="1:4" hidden="1">
      <c r="A1867" s="25">
        <v>43197</v>
      </c>
      <c r="B1867" s="24" t="s">
        <v>242</v>
      </c>
      <c r="C1867" s="24" t="s">
        <v>246</v>
      </c>
      <c r="D1867" s="24">
        <v>4.6508000000000003</v>
      </c>
    </row>
    <row r="1868" spans="1:4" hidden="1">
      <c r="A1868" s="25">
        <v>43197</v>
      </c>
      <c r="B1868" s="24" t="s">
        <v>242</v>
      </c>
      <c r="C1868" s="24" t="s">
        <v>238</v>
      </c>
      <c r="D1868" s="24">
        <v>0.15859999999999999</v>
      </c>
    </row>
    <row r="1869" spans="1:4" hidden="1">
      <c r="A1869" s="25">
        <v>43197</v>
      </c>
      <c r="B1869" s="24" t="s">
        <v>254</v>
      </c>
      <c r="C1869" s="24" t="s">
        <v>233</v>
      </c>
      <c r="D1869" s="24">
        <v>3.9399999999999998E-2</v>
      </c>
    </row>
    <row r="1870" spans="1:4" hidden="1">
      <c r="A1870" s="25">
        <v>43197</v>
      </c>
      <c r="B1870" s="24" t="s">
        <v>254</v>
      </c>
      <c r="C1870" s="24" t="s">
        <v>234</v>
      </c>
      <c r="D1870" s="24">
        <v>3.44E-2</v>
      </c>
    </row>
    <row r="1871" spans="1:4" hidden="1">
      <c r="A1871" s="25">
        <v>43197</v>
      </c>
      <c r="B1871" s="24" t="s">
        <v>254</v>
      </c>
      <c r="C1871" s="24" t="s">
        <v>238</v>
      </c>
      <c r="D1871" s="24">
        <v>4.8399999999999999E-2</v>
      </c>
    </row>
    <row r="1872" spans="1:4" hidden="1">
      <c r="A1872" s="25">
        <v>43197</v>
      </c>
      <c r="B1872" s="24" t="s">
        <v>232</v>
      </c>
      <c r="C1872" s="24" t="s">
        <v>230</v>
      </c>
      <c r="D1872" s="24">
        <v>0.60580000000000001</v>
      </c>
    </row>
    <row r="1873" spans="1:4" hidden="1">
      <c r="A1873" s="25">
        <v>43197</v>
      </c>
      <c r="B1873" s="24" t="s">
        <v>232</v>
      </c>
      <c r="C1873" s="24" t="s">
        <v>240</v>
      </c>
      <c r="D1873" s="24">
        <v>0.21490000000000001</v>
      </c>
    </row>
    <row r="1874" spans="1:4" hidden="1">
      <c r="A1874" s="25">
        <v>43197</v>
      </c>
      <c r="B1874" s="24" t="s">
        <v>232</v>
      </c>
      <c r="C1874" s="24" t="s">
        <v>231</v>
      </c>
      <c r="D1874" s="24">
        <v>0.15820000000000001</v>
      </c>
    </row>
    <row r="1875" spans="1:4" hidden="1">
      <c r="A1875" s="25">
        <v>43197</v>
      </c>
      <c r="B1875" s="24" t="s">
        <v>232</v>
      </c>
      <c r="C1875" s="24" t="s">
        <v>242</v>
      </c>
      <c r="D1875" s="24">
        <v>1.0399</v>
      </c>
    </row>
    <row r="1876" spans="1:4" hidden="1">
      <c r="A1876" s="25">
        <v>43197</v>
      </c>
      <c r="B1876" s="24" t="s">
        <v>232</v>
      </c>
      <c r="C1876" s="24" t="s">
        <v>233</v>
      </c>
      <c r="D1876" s="24">
        <v>0.1343</v>
      </c>
    </row>
    <row r="1877" spans="1:4" hidden="1">
      <c r="A1877" s="25">
        <v>43197</v>
      </c>
      <c r="B1877" s="24" t="s">
        <v>232</v>
      </c>
      <c r="C1877" s="24" t="s">
        <v>234</v>
      </c>
      <c r="D1877" s="24">
        <v>0.11700000000000001</v>
      </c>
    </row>
    <row r="1878" spans="1:4" hidden="1">
      <c r="A1878" s="25">
        <v>43197</v>
      </c>
      <c r="B1878" s="24" t="s">
        <v>232</v>
      </c>
      <c r="C1878" s="24" t="s">
        <v>235</v>
      </c>
      <c r="D1878" s="24">
        <v>0.11700000000000001</v>
      </c>
    </row>
    <row r="1879" spans="1:4" hidden="1">
      <c r="A1879" s="25">
        <v>43197</v>
      </c>
      <c r="B1879" s="24" t="s">
        <v>232</v>
      </c>
      <c r="C1879" s="24" t="s">
        <v>236</v>
      </c>
      <c r="D1879" s="24">
        <v>1.2911999999999999</v>
      </c>
    </row>
    <row r="1880" spans="1:4" hidden="1">
      <c r="A1880" s="25">
        <v>43197</v>
      </c>
      <c r="B1880" s="24" t="s">
        <v>232</v>
      </c>
      <c r="C1880" s="24" t="s">
        <v>237</v>
      </c>
      <c r="D1880" s="24">
        <v>1.3837999999999999</v>
      </c>
    </row>
    <row r="1881" spans="1:4" hidden="1">
      <c r="A1881" s="25">
        <v>43197</v>
      </c>
      <c r="B1881" s="24" t="s">
        <v>232</v>
      </c>
      <c r="C1881" s="24" t="s">
        <v>238</v>
      </c>
      <c r="D1881" s="24">
        <v>0.16500000000000001</v>
      </c>
    </row>
    <row r="1882" spans="1:4" hidden="1">
      <c r="A1882" s="25">
        <v>43197</v>
      </c>
      <c r="B1882" s="24" t="s">
        <v>255</v>
      </c>
      <c r="C1882" s="24" t="s">
        <v>233</v>
      </c>
      <c r="D1882" s="24">
        <v>5.4300000000000001E-2</v>
      </c>
    </row>
    <row r="1883" spans="1:4" hidden="1">
      <c r="A1883" s="25">
        <v>43197</v>
      </c>
      <c r="B1883" s="24" t="s">
        <v>233</v>
      </c>
      <c r="C1883" s="24" t="s">
        <v>230</v>
      </c>
      <c r="D1883" s="24">
        <v>4.5107999999999997</v>
      </c>
    </row>
    <row r="1884" spans="1:4" hidden="1">
      <c r="A1884" s="25">
        <v>43197</v>
      </c>
      <c r="B1884" s="24" t="s">
        <v>233</v>
      </c>
      <c r="C1884" s="24" t="s">
        <v>240</v>
      </c>
      <c r="D1884" s="24">
        <v>1.6002000000000001</v>
      </c>
    </row>
    <row r="1885" spans="1:4" hidden="1">
      <c r="A1885" s="25">
        <v>43197</v>
      </c>
      <c r="B1885" s="24" t="s">
        <v>233</v>
      </c>
      <c r="C1885" s="24" t="s">
        <v>241</v>
      </c>
      <c r="D1885" s="24">
        <v>1.5698000000000001</v>
      </c>
    </row>
    <row r="1886" spans="1:4" hidden="1">
      <c r="A1886" s="25">
        <v>43197</v>
      </c>
      <c r="B1886" s="24" t="s">
        <v>233</v>
      </c>
      <c r="C1886" s="24" t="s">
        <v>231</v>
      </c>
      <c r="D1886" s="24">
        <v>1.1779999999999999</v>
      </c>
    </row>
    <row r="1887" spans="1:4" hidden="1">
      <c r="A1887" s="25">
        <v>43197</v>
      </c>
      <c r="B1887" s="24" t="s">
        <v>233</v>
      </c>
      <c r="C1887" s="24" t="s">
        <v>248</v>
      </c>
      <c r="D1887" s="24">
        <v>7.7538999999999998</v>
      </c>
    </row>
    <row r="1888" spans="1:4" hidden="1">
      <c r="A1888" s="25">
        <v>43197</v>
      </c>
      <c r="B1888" s="24" t="s">
        <v>233</v>
      </c>
      <c r="C1888" s="24" t="s">
        <v>242</v>
      </c>
      <c r="D1888" s="24">
        <v>7.7438000000000002</v>
      </c>
    </row>
    <row r="1889" spans="1:4" hidden="1">
      <c r="A1889" s="25">
        <v>43197</v>
      </c>
      <c r="B1889" s="24" t="s">
        <v>233</v>
      </c>
      <c r="C1889" s="24" t="s">
        <v>254</v>
      </c>
      <c r="D1889" s="24">
        <v>25.369800000000001</v>
      </c>
    </row>
    <row r="1890" spans="1:4" hidden="1">
      <c r="A1890" s="25">
        <v>43197</v>
      </c>
      <c r="B1890" s="24" t="s">
        <v>233</v>
      </c>
      <c r="C1890" s="24" t="s">
        <v>232</v>
      </c>
      <c r="D1890" s="24">
        <v>7.4466999999999999</v>
      </c>
    </row>
    <row r="1891" spans="1:4" hidden="1">
      <c r="A1891" s="25">
        <v>43197</v>
      </c>
      <c r="B1891" s="24" t="s">
        <v>233</v>
      </c>
      <c r="C1891" s="24" t="s">
        <v>255</v>
      </c>
      <c r="D1891" s="24">
        <v>18.4223</v>
      </c>
    </row>
    <row r="1892" spans="1:4" hidden="1">
      <c r="A1892" s="25">
        <v>43197</v>
      </c>
      <c r="B1892" s="24" t="s">
        <v>233</v>
      </c>
      <c r="C1892" s="24" t="s">
        <v>234</v>
      </c>
      <c r="D1892" s="24">
        <v>0.87160000000000004</v>
      </c>
    </row>
    <row r="1893" spans="1:4" hidden="1">
      <c r="A1893" s="25">
        <v>43197</v>
      </c>
      <c r="B1893" s="24" t="s">
        <v>233</v>
      </c>
      <c r="C1893" s="24" t="s">
        <v>243</v>
      </c>
      <c r="D1893" s="24">
        <v>9.6392000000000007</v>
      </c>
    </row>
    <row r="1894" spans="1:4" hidden="1">
      <c r="A1894" s="25">
        <v>43197</v>
      </c>
      <c r="B1894" s="24" t="s">
        <v>233</v>
      </c>
      <c r="C1894" s="24" t="s">
        <v>256</v>
      </c>
      <c r="D1894" s="24">
        <v>7.4252000000000002</v>
      </c>
    </row>
    <row r="1895" spans="1:4" hidden="1">
      <c r="A1895" s="25">
        <v>43197</v>
      </c>
      <c r="B1895" s="24" t="s">
        <v>233</v>
      </c>
      <c r="C1895" s="24" t="s">
        <v>257</v>
      </c>
      <c r="D1895" s="24">
        <v>312.53199999999998</v>
      </c>
    </row>
    <row r="1896" spans="1:4" hidden="1">
      <c r="A1896" s="25">
        <v>43197</v>
      </c>
      <c r="B1896" s="24" t="s">
        <v>233</v>
      </c>
      <c r="C1896" s="24" t="s">
        <v>258</v>
      </c>
      <c r="D1896" s="24">
        <v>4.3414999999999999</v>
      </c>
    </row>
    <row r="1897" spans="1:4" hidden="1">
      <c r="A1897" s="25">
        <v>43197</v>
      </c>
      <c r="B1897" s="24" t="s">
        <v>233</v>
      </c>
      <c r="C1897" s="24" t="s">
        <v>259</v>
      </c>
      <c r="D1897" s="24">
        <v>121.27979999999999</v>
      </c>
    </row>
    <row r="1898" spans="1:4" hidden="1">
      <c r="A1898" s="25">
        <v>43197</v>
      </c>
      <c r="B1898" s="24" t="s">
        <v>233</v>
      </c>
      <c r="C1898" s="24" t="s">
        <v>235</v>
      </c>
      <c r="D1898" s="24">
        <v>0.87119999999999997</v>
      </c>
    </row>
    <row r="1899" spans="1:4" hidden="1">
      <c r="A1899" s="25">
        <v>43197</v>
      </c>
      <c r="B1899" s="24" t="s">
        <v>233</v>
      </c>
      <c r="C1899" s="24" t="s">
        <v>79</v>
      </c>
      <c r="D1899" s="24">
        <v>131.33699999999999</v>
      </c>
    </row>
    <row r="1900" spans="1:4" hidden="1">
      <c r="A1900" s="25">
        <v>43197</v>
      </c>
      <c r="B1900" s="24" t="s">
        <v>233</v>
      </c>
      <c r="C1900" s="24" t="s">
        <v>244</v>
      </c>
      <c r="D1900" s="24">
        <v>1314.4523999999999</v>
      </c>
    </row>
    <row r="1901" spans="1:4" hidden="1">
      <c r="A1901" s="25">
        <v>43197</v>
      </c>
      <c r="B1901" s="24" t="s">
        <v>233</v>
      </c>
      <c r="C1901" s="24" t="s">
        <v>251</v>
      </c>
      <c r="D1901" s="24">
        <v>9.9276999999999997</v>
      </c>
    </row>
    <row r="1902" spans="1:4" hidden="1">
      <c r="A1902" s="25">
        <v>43197</v>
      </c>
      <c r="B1902" s="24" t="s">
        <v>233</v>
      </c>
      <c r="C1902" s="24" t="s">
        <v>249</v>
      </c>
      <c r="D1902" s="24">
        <v>22.4618</v>
      </c>
    </row>
    <row r="1903" spans="1:4" hidden="1">
      <c r="A1903" s="25">
        <v>43197</v>
      </c>
      <c r="B1903" s="24" t="s">
        <v>233</v>
      </c>
      <c r="C1903" s="24" t="s">
        <v>252</v>
      </c>
      <c r="D1903" s="24">
        <v>4.7499000000000002</v>
      </c>
    </row>
    <row r="1904" spans="1:4" hidden="1">
      <c r="A1904" s="25">
        <v>43197</v>
      </c>
      <c r="B1904" s="24" t="s">
        <v>233</v>
      </c>
      <c r="C1904" s="24" t="s">
        <v>236</v>
      </c>
      <c r="D1904" s="24">
        <v>9.6148000000000007</v>
      </c>
    </row>
    <row r="1905" spans="1:4" hidden="1">
      <c r="A1905" s="25">
        <v>43197</v>
      </c>
      <c r="B1905" s="24" t="s">
        <v>233</v>
      </c>
      <c r="C1905" s="24" t="s">
        <v>245</v>
      </c>
      <c r="D1905" s="24">
        <v>1.6888000000000001</v>
      </c>
    </row>
    <row r="1906" spans="1:4" hidden="1">
      <c r="A1906" s="25">
        <v>43197</v>
      </c>
      <c r="B1906" s="24" t="s">
        <v>233</v>
      </c>
      <c r="C1906" s="24" t="s">
        <v>260</v>
      </c>
      <c r="D1906" s="24">
        <v>4.1996000000000002</v>
      </c>
    </row>
    <row r="1907" spans="1:4" hidden="1">
      <c r="A1907" s="25">
        <v>43197</v>
      </c>
      <c r="B1907" s="24" t="s">
        <v>233</v>
      </c>
      <c r="C1907" s="24" t="s">
        <v>261</v>
      </c>
      <c r="D1907" s="24">
        <v>71.365600000000001</v>
      </c>
    </row>
    <row r="1908" spans="1:4" hidden="1">
      <c r="A1908" s="25">
        <v>43197</v>
      </c>
      <c r="B1908" s="24" t="s">
        <v>233</v>
      </c>
      <c r="C1908" s="24" t="s">
        <v>237</v>
      </c>
      <c r="D1908" s="24">
        <v>10.3042</v>
      </c>
    </row>
    <row r="1909" spans="1:4" hidden="1">
      <c r="A1909" s="25">
        <v>43197</v>
      </c>
      <c r="B1909" s="24" t="s">
        <v>233</v>
      </c>
      <c r="C1909" s="24" t="s">
        <v>253</v>
      </c>
      <c r="D1909" s="24">
        <v>1.6157999999999999</v>
      </c>
    </row>
    <row r="1910" spans="1:4" hidden="1">
      <c r="A1910" s="25">
        <v>43197</v>
      </c>
      <c r="B1910" s="24" t="s">
        <v>233</v>
      </c>
      <c r="C1910" s="24" t="s">
        <v>262</v>
      </c>
      <c r="D1910" s="24">
        <v>4.9683999999999999</v>
      </c>
    </row>
    <row r="1911" spans="1:4" hidden="1">
      <c r="A1911" s="25">
        <v>43197</v>
      </c>
      <c r="B1911" s="24" t="s">
        <v>233</v>
      </c>
      <c r="C1911" s="24" t="s">
        <v>246</v>
      </c>
      <c r="D1911" s="24">
        <v>36.014899999999997</v>
      </c>
    </row>
    <row r="1912" spans="1:4" hidden="1">
      <c r="A1912" s="25">
        <v>43197</v>
      </c>
      <c r="B1912" s="24" t="s">
        <v>233</v>
      </c>
      <c r="C1912" s="24" t="s">
        <v>238</v>
      </c>
      <c r="D1912" s="24">
        <v>1.2281</v>
      </c>
    </row>
    <row r="1913" spans="1:4" hidden="1">
      <c r="A1913" s="25">
        <v>43197</v>
      </c>
      <c r="B1913" s="24" t="s">
        <v>233</v>
      </c>
      <c r="C1913" s="24" t="s">
        <v>239</v>
      </c>
      <c r="D1913" s="24">
        <v>14.776300000000001</v>
      </c>
    </row>
    <row r="1914" spans="1:4" hidden="1">
      <c r="A1914" s="25">
        <v>43197</v>
      </c>
      <c r="B1914" s="24" t="s">
        <v>263</v>
      </c>
      <c r="C1914" s="24" t="s">
        <v>238</v>
      </c>
      <c r="D1914" s="24">
        <v>0.48959999999999998</v>
      </c>
    </row>
    <row r="1915" spans="1:4" hidden="1">
      <c r="A1915" s="25">
        <v>43197</v>
      </c>
      <c r="B1915" s="24" t="s">
        <v>234</v>
      </c>
      <c r="C1915" s="24" t="s">
        <v>230</v>
      </c>
      <c r="D1915" s="24">
        <v>5.1752000000000002</v>
      </c>
    </row>
    <row r="1916" spans="1:4" hidden="1">
      <c r="A1916" s="25">
        <v>43197</v>
      </c>
      <c r="B1916" s="24" t="s">
        <v>234</v>
      </c>
      <c r="C1916" s="24" t="s">
        <v>240</v>
      </c>
      <c r="D1916" s="24">
        <v>1.8360000000000001</v>
      </c>
    </row>
    <row r="1917" spans="1:4" hidden="1">
      <c r="A1917" s="25">
        <v>43197</v>
      </c>
      <c r="B1917" s="24" t="s">
        <v>234</v>
      </c>
      <c r="C1917" s="24" t="s">
        <v>241</v>
      </c>
      <c r="D1917" s="24">
        <v>1.8009999999999999</v>
      </c>
    </row>
    <row r="1918" spans="1:4" hidden="1">
      <c r="A1918" s="25">
        <v>43197</v>
      </c>
      <c r="B1918" s="24" t="s">
        <v>234</v>
      </c>
      <c r="C1918" s="24" t="s">
        <v>231</v>
      </c>
      <c r="D1918" s="24">
        <v>1.3513999999999999</v>
      </c>
    </row>
    <row r="1919" spans="1:4" hidden="1">
      <c r="A1919" s="25">
        <v>43197</v>
      </c>
      <c r="B1919" s="24" t="s">
        <v>234</v>
      </c>
      <c r="C1919" s="24" t="s">
        <v>242</v>
      </c>
      <c r="D1919" s="24">
        <v>8.8843999999999994</v>
      </c>
    </row>
    <row r="1920" spans="1:4" hidden="1">
      <c r="A1920" s="25">
        <v>43197</v>
      </c>
      <c r="B1920" s="24" t="s">
        <v>234</v>
      </c>
      <c r="C1920" s="24" t="s">
        <v>254</v>
      </c>
      <c r="D1920" s="24">
        <v>29.105</v>
      </c>
    </row>
    <row r="1921" spans="1:4" hidden="1">
      <c r="A1921" s="25">
        <v>43197</v>
      </c>
      <c r="B1921" s="24" t="s">
        <v>234</v>
      </c>
      <c r="C1921" s="24" t="s">
        <v>232</v>
      </c>
      <c r="D1921" s="24">
        <v>8.5434999999999999</v>
      </c>
    </row>
    <row r="1922" spans="1:4" hidden="1">
      <c r="A1922" s="25">
        <v>43197</v>
      </c>
      <c r="B1922" s="24" t="s">
        <v>234</v>
      </c>
      <c r="C1922" s="24" t="s">
        <v>233</v>
      </c>
      <c r="D1922" s="24">
        <v>1.1474</v>
      </c>
    </row>
    <row r="1923" spans="1:4" hidden="1">
      <c r="A1923" s="25">
        <v>43197</v>
      </c>
      <c r="B1923" s="24" t="s">
        <v>234</v>
      </c>
      <c r="C1923" s="24" t="s">
        <v>243</v>
      </c>
      <c r="D1923" s="24">
        <v>11.0588</v>
      </c>
    </row>
    <row r="1924" spans="1:4" hidden="1">
      <c r="A1924" s="25">
        <v>43197</v>
      </c>
      <c r="B1924" s="24" t="s">
        <v>234</v>
      </c>
      <c r="C1924" s="24" t="s">
        <v>235</v>
      </c>
      <c r="D1924" s="24">
        <v>0.99950000000000006</v>
      </c>
    </row>
    <row r="1925" spans="1:4" hidden="1">
      <c r="A1925" s="25">
        <v>43197</v>
      </c>
      <c r="B1925" s="24" t="s">
        <v>234</v>
      </c>
      <c r="C1925" s="24" t="s">
        <v>79</v>
      </c>
      <c r="D1925" s="24">
        <v>150.67099999999999</v>
      </c>
    </row>
    <row r="1926" spans="1:4" hidden="1">
      <c r="A1926" s="25">
        <v>43197</v>
      </c>
      <c r="B1926" s="24" t="s">
        <v>234</v>
      </c>
      <c r="C1926" s="24" t="s">
        <v>244</v>
      </c>
      <c r="D1926" s="24">
        <v>1508.0431000000001</v>
      </c>
    </row>
    <row r="1927" spans="1:4" hidden="1">
      <c r="A1927" s="25">
        <v>43197</v>
      </c>
      <c r="B1927" s="24" t="s">
        <v>234</v>
      </c>
      <c r="C1927" s="24" t="s">
        <v>249</v>
      </c>
      <c r="D1927" s="24">
        <v>25.77</v>
      </c>
    </row>
    <row r="1928" spans="1:4" hidden="1">
      <c r="A1928" s="25">
        <v>43197</v>
      </c>
      <c r="B1928" s="24" t="s">
        <v>234</v>
      </c>
      <c r="C1928" s="24" t="s">
        <v>252</v>
      </c>
      <c r="D1928" s="24">
        <v>5.4493999999999998</v>
      </c>
    </row>
    <row r="1929" spans="1:4" hidden="1">
      <c r="A1929" s="25">
        <v>43197</v>
      </c>
      <c r="B1929" s="24" t="s">
        <v>234</v>
      </c>
      <c r="C1929" s="24" t="s">
        <v>236</v>
      </c>
      <c r="D1929" s="24">
        <v>11.0318</v>
      </c>
    </row>
    <row r="1930" spans="1:4" hidden="1">
      <c r="A1930" s="25">
        <v>43197</v>
      </c>
      <c r="B1930" s="24" t="s">
        <v>234</v>
      </c>
      <c r="C1930" s="24" t="s">
        <v>245</v>
      </c>
      <c r="D1930" s="24">
        <v>1.9376</v>
      </c>
    </row>
    <row r="1931" spans="1:4" hidden="1">
      <c r="A1931" s="25">
        <v>43197</v>
      </c>
      <c r="B1931" s="24" t="s">
        <v>234</v>
      </c>
      <c r="C1931" s="24" t="s">
        <v>237</v>
      </c>
      <c r="D1931" s="24">
        <v>11.8218</v>
      </c>
    </row>
    <row r="1932" spans="1:4" hidden="1">
      <c r="A1932" s="25">
        <v>43197</v>
      </c>
      <c r="B1932" s="24" t="s">
        <v>234</v>
      </c>
      <c r="C1932" s="24" t="s">
        <v>253</v>
      </c>
      <c r="D1932" s="24">
        <v>1.8536999999999999</v>
      </c>
    </row>
    <row r="1933" spans="1:4" hidden="1">
      <c r="A1933" s="25">
        <v>43197</v>
      </c>
      <c r="B1933" s="24" t="s">
        <v>234</v>
      </c>
      <c r="C1933" s="24" t="s">
        <v>246</v>
      </c>
      <c r="D1933" s="24">
        <v>41.319099999999999</v>
      </c>
    </row>
    <row r="1934" spans="1:4" hidden="1">
      <c r="A1934" s="25">
        <v>43197</v>
      </c>
      <c r="B1934" s="24" t="s">
        <v>234</v>
      </c>
      <c r="C1934" s="24" t="s">
        <v>238</v>
      </c>
      <c r="D1934" s="24">
        <v>1.409</v>
      </c>
    </row>
    <row r="1935" spans="1:4" hidden="1">
      <c r="A1935" s="25">
        <v>43197</v>
      </c>
      <c r="B1935" s="24" t="s">
        <v>234</v>
      </c>
      <c r="C1935" s="24" t="s">
        <v>239</v>
      </c>
      <c r="D1935" s="24">
        <v>16.9526</v>
      </c>
    </row>
    <row r="1936" spans="1:4" hidden="1">
      <c r="A1936" s="25">
        <v>43197</v>
      </c>
      <c r="B1936" s="24" t="s">
        <v>243</v>
      </c>
      <c r="C1936" s="24" t="s">
        <v>240</v>
      </c>
      <c r="D1936" s="24">
        <v>0.16600000000000001</v>
      </c>
    </row>
    <row r="1937" spans="1:4" hidden="1">
      <c r="A1937" s="25">
        <v>43197</v>
      </c>
      <c r="B1937" s="24" t="s">
        <v>243</v>
      </c>
      <c r="C1937" s="24" t="s">
        <v>241</v>
      </c>
      <c r="D1937" s="24">
        <v>0.1628</v>
      </c>
    </row>
    <row r="1938" spans="1:4" hidden="1">
      <c r="A1938" s="25">
        <v>43197</v>
      </c>
      <c r="B1938" s="24" t="s">
        <v>243</v>
      </c>
      <c r="C1938" s="24" t="s">
        <v>231</v>
      </c>
      <c r="D1938" s="24">
        <v>0.1222</v>
      </c>
    </row>
    <row r="1939" spans="1:4" hidden="1">
      <c r="A1939" s="25">
        <v>43197</v>
      </c>
      <c r="B1939" s="24" t="s">
        <v>243</v>
      </c>
      <c r="C1939" s="24" t="s">
        <v>242</v>
      </c>
      <c r="D1939" s="24">
        <v>0.8034</v>
      </c>
    </row>
    <row r="1940" spans="1:4" hidden="1">
      <c r="A1940" s="25">
        <v>43197</v>
      </c>
      <c r="B1940" s="24" t="s">
        <v>243</v>
      </c>
      <c r="C1940" s="24" t="s">
        <v>233</v>
      </c>
      <c r="D1940" s="24">
        <v>0.1038</v>
      </c>
    </row>
    <row r="1941" spans="1:4" hidden="1">
      <c r="A1941" s="25">
        <v>43197</v>
      </c>
      <c r="B1941" s="24" t="s">
        <v>243</v>
      </c>
      <c r="C1941" s="24" t="s">
        <v>234</v>
      </c>
      <c r="D1941" s="24">
        <v>9.0399999999999994E-2</v>
      </c>
    </row>
    <row r="1942" spans="1:4" hidden="1">
      <c r="A1942" s="25">
        <v>43197</v>
      </c>
      <c r="B1942" s="24" t="s">
        <v>243</v>
      </c>
      <c r="C1942" s="24" t="s">
        <v>79</v>
      </c>
      <c r="D1942" s="24">
        <v>13.624599999999999</v>
      </c>
    </row>
    <row r="1943" spans="1:4" hidden="1">
      <c r="A1943" s="25">
        <v>43197</v>
      </c>
      <c r="B1943" s="24" t="s">
        <v>243</v>
      </c>
      <c r="C1943" s="24" t="s">
        <v>244</v>
      </c>
      <c r="D1943" s="24">
        <v>136.36539999999999</v>
      </c>
    </row>
    <row r="1944" spans="1:4" hidden="1">
      <c r="A1944" s="25">
        <v>43197</v>
      </c>
      <c r="B1944" s="24" t="s">
        <v>243</v>
      </c>
      <c r="C1944" s="24" t="s">
        <v>251</v>
      </c>
      <c r="D1944" s="24">
        <v>1.0299</v>
      </c>
    </row>
    <row r="1945" spans="1:4" hidden="1">
      <c r="A1945" s="25">
        <v>43197</v>
      </c>
      <c r="B1945" s="24" t="s">
        <v>243</v>
      </c>
      <c r="C1945" s="24" t="s">
        <v>252</v>
      </c>
      <c r="D1945" s="24">
        <v>0.49280000000000002</v>
      </c>
    </row>
    <row r="1946" spans="1:4" hidden="1">
      <c r="A1946" s="25">
        <v>43197</v>
      </c>
      <c r="B1946" s="24" t="s">
        <v>243</v>
      </c>
      <c r="C1946" s="24" t="s">
        <v>236</v>
      </c>
      <c r="D1946" s="24">
        <v>0.99760000000000004</v>
      </c>
    </row>
    <row r="1947" spans="1:4" hidden="1">
      <c r="A1947" s="25">
        <v>43197</v>
      </c>
      <c r="B1947" s="24" t="s">
        <v>243</v>
      </c>
      <c r="C1947" s="24" t="s">
        <v>245</v>
      </c>
      <c r="D1947" s="24">
        <v>0.17519999999999999</v>
      </c>
    </row>
    <row r="1948" spans="1:4" hidden="1">
      <c r="A1948" s="25">
        <v>43197</v>
      </c>
      <c r="B1948" s="24" t="s">
        <v>243</v>
      </c>
      <c r="C1948" s="24" t="s">
        <v>253</v>
      </c>
      <c r="D1948" s="24">
        <v>0.1676</v>
      </c>
    </row>
    <row r="1949" spans="1:4" hidden="1">
      <c r="A1949" s="25">
        <v>43197</v>
      </c>
      <c r="B1949" s="24" t="s">
        <v>243</v>
      </c>
      <c r="C1949" s="24" t="s">
        <v>246</v>
      </c>
      <c r="D1949" s="24">
        <v>3.7363</v>
      </c>
    </row>
    <row r="1950" spans="1:4" hidden="1">
      <c r="A1950" s="25">
        <v>43197</v>
      </c>
      <c r="B1950" s="24" t="s">
        <v>243</v>
      </c>
      <c r="C1950" s="24" t="s">
        <v>238</v>
      </c>
      <c r="D1950" s="24">
        <v>0.12740000000000001</v>
      </c>
    </row>
    <row r="1951" spans="1:4" hidden="1">
      <c r="A1951" s="25">
        <v>43197</v>
      </c>
      <c r="B1951" s="24" t="s">
        <v>256</v>
      </c>
      <c r="C1951" s="24" t="s">
        <v>233</v>
      </c>
      <c r="D1951" s="24">
        <v>0.13469999999999999</v>
      </c>
    </row>
    <row r="1952" spans="1:4" hidden="1">
      <c r="A1952" s="25">
        <v>43197</v>
      </c>
      <c r="B1952" s="24" t="s">
        <v>256</v>
      </c>
      <c r="C1952" s="24" t="s">
        <v>238</v>
      </c>
      <c r="D1952" s="24">
        <v>0.16539999999999999</v>
      </c>
    </row>
    <row r="1953" spans="1:4" hidden="1">
      <c r="A1953" s="25">
        <v>43197</v>
      </c>
      <c r="B1953" s="24" t="s">
        <v>257</v>
      </c>
      <c r="C1953" s="24" t="s">
        <v>233</v>
      </c>
      <c r="D1953" s="24">
        <v>3.2000000000000002E-3</v>
      </c>
    </row>
    <row r="1954" spans="1:4" hidden="1">
      <c r="A1954" s="25">
        <v>43197</v>
      </c>
      <c r="B1954" s="24" t="s">
        <v>258</v>
      </c>
      <c r="C1954" s="24" t="s">
        <v>233</v>
      </c>
      <c r="D1954" s="24">
        <v>0.23039999999999999</v>
      </c>
    </row>
    <row r="1955" spans="1:4" hidden="1">
      <c r="A1955" s="25">
        <v>43197</v>
      </c>
      <c r="B1955" s="24" t="s">
        <v>258</v>
      </c>
      <c r="C1955" s="24" t="s">
        <v>238</v>
      </c>
      <c r="D1955" s="24">
        <v>0.2828</v>
      </c>
    </row>
    <row r="1956" spans="1:4" hidden="1">
      <c r="A1956" s="25">
        <v>43197</v>
      </c>
      <c r="B1956" s="24" t="s">
        <v>259</v>
      </c>
      <c r="C1956" s="24" t="s">
        <v>233</v>
      </c>
      <c r="D1956" s="24">
        <v>8.2000000000000007E-3</v>
      </c>
    </row>
    <row r="1957" spans="1:4" hidden="1">
      <c r="A1957" s="25">
        <v>43197</v>
      </c>
      <c r="B1957" s="24" t="s">
        <v>259</v>
      </c>
      <c r="C1957" s="24" t="s">
        <v>238</v>
      </c>
      <c r="D1957" s="24">
        <v>1.01E-2</v>
      </c>
    </row>
    <row r="1958" spans="1:4" hidden="1">
      <c r="A1958" s="25">
        <v>43197</v>
      </c>
      <c r="B1958" s="24" t="s">
        <v>235</v>
      </c>
      <c r="C1958" s="24" t="s">
        <v>230</v>
      </c>
      <c r="D1958" s="24">
        <v>5.1776</v>
      </c>
    </row>
    <row r="1959" spans="1:4" hidden="1">
      <c r="A1959" s="25">
        <v>43197</v>
      </c>
      <c r="B1959" s="24" t="s">
        <v>235</v>
      </c>
      <c r="C1959" s="24" t="s">
        <v>231</v>
      </c>
      <c r="D1959" s="24">
        <v>1.3521000000000001</v>
      </c>
    </row>
    <row r="1960" spans="1:4" hidden="1">
      <c r="A1960" s="25">
        <v>43197</v>
      </c>
      <c r="B1960" s="24" t="s">
        <v>235</v>
      </c>
      <c r="C1960" s="24" t="s">
        <v>232</v>
      </c>
      <c r="D1960" s="24">
        <v>8.5475999999999992</v>
      </c>
    </row>
    <row r="1961" spans="1:4" hidden="1">
      <c r="A1961" s="25">
        <v>43197</v>
      </c>
      <c r="B1961" s="24" t="s">
        <v>235</v>
      </c>
      <c r="C1961" s="24" t="s">
        <v>233</v>
      </c>
      <c r="D1961" s="24">
        <v>1.1477999999999999</v>
      </c>
    </row>
    <row r="1962" spans="1:4" hidden="1">
      <c r="A1962" s="25">
        <v>43197</v>
      </c>
      <c r="B1962" s="24" t="s">
        <v>235</v>
      </c>
      <c r="C1962" s="24" t="s">
        <v>234</v>
      </c>
      <c r="D1962" s="24">
        <v>1.0004999999999999</v>
      </c>
    </row>
    <row r="1963" spans="1:4" hidden="1">
      <c r="A1963" s="25">
        <v>43197</v>
      </c>
      <c r="B1963" s="24" t="s">
        <v>235</v>
      </c>
      <c r="C1963" s="24" t="s">
        <v>236</v>
      </c>
      <c r="D1963" s="24">
        <v>11.037100000000001</v>
      </c>
    </row>
    <row r="1964" spans="1:4" hidden="1">
      <c r="A1964" s="25">
        <v>43197</v>
      </c>
      <c r="B1964" s="24" t="s">
        <v>235</v>
      </c>
      <c r="C1964" s="24" t="s">
        <v>237</v>
      </c>
      <c r="D1964" s="24">
        <v>11.827500000000001</v>
      </c>
    </row>
    <row r="1965" spans="1:4" hidden="1">
      <c r="A1965" s="25">
        <v>43197</v>
      </c>
      <c r="B1965" s="24" t="s">
        <v>235</v>
      </c>
      <c r="C1965" s="24" t="s">
        <v>238</v>
      </c>
      <c r="D1965" s="24">
        <v>1.4097</v>
      </c>
    </row>
    <row r="1966" spans="1:4" hidden="1">
      <c r="A1966" s="25">
        <v>43197</v>
      </c>
      <c r="B1966" s="24" t="s">
        <v>79</v>
      </c>
      <c r="C1966" s="24" t="s">
        <v>240</v>
      </c>
      <c r="D1966" s="24">
        <v>1.2200000000000001E-2</v>
      </c>
    </row>
    <row r="1967" spans="1:4" hidden="1">
      <c r="A1967" s="25">
        <v>43197</v>
      </c>
      <c r="B1967" s="24" t="s">
        <v>79</v>
      </c>
      <c r="C1967" s="24" t="s">
        <v>241</v>
      </c>
      <c r="D1967" s="24">
        <v>1.2E-2</v>
      </c>
    </row>
    <row r="1968" spans="1:4" hidden="1">
      <c r="A1968" s="25">
        <v>43197</v>
      </c>
      <c r="B1968" s="24" t="s">
        <v>79</v>
      </c>
      <c r="C1968" s="24" t="s">
        <v>231</v>
      </c>
      <c r="D1968" s="24">
        <v>8.9999999999999993E-3</v>
      </c>
    </row>
    <row r="1969" spans="1:4" hidden="1">
      <c r="A1969" s="25">
        <v>43197</v>
      </c>
      <c r="B1969" s="24" t="s">
        <v>79</v>
      </c>
      <c r="C1969" s="24" t="s">
        <v>242</v>
      </c>
      <c r="D1969" s="24">
        <v>5.8999999999999997E-2</v>
      </c>
    </row>
    <row r="1970" spans="1:4" hidden="1">
      <c r="A1970" s="25">
        <v>43197</v>
      </c>
      <c r="B1970" s="24" t="s">
        <v>79</v>
      </c>
      <c r="C1970" s="24" t="s">
        <v>233</v>
      </c>
      <c r="D1970" s="24">
        <v>7.6E-3</v>
      </c>
    </row>
    <row r="1971" spans="1:4" hidden="1">
      <c r="A1971" s="25">
        <v>43197</v>
      </c>
      <c r="B1971" s="24" t="s">
        <v>79</v>
      </c>
      <c r="C1971" s="24" t="s">
        <v>234</v>
      </c>
      <c r="D1971" s="24">
        <v>6.6E-3</v>
      </c>
    </row>
    <row r="1972" spans="1:4" hidden="1">
      <c r="A1972" s="25">
        <v>43197</v>
      </c>
      <c r="B1972" s="24" t="s">
        <v>79</v>
      </c>
      <c r="C1972" s="24" t="s">
        <v>243</v>
      </c>
      <c r="D1972" s="24">
        <v>7.3400000000000007E-2</v>
      </c>
    </row>
    <row r="1973" spans="1:4" hidden="1">
      <c r="A1973" s="25">
        <v>43197</v>
      </c>
      <c r="B1973" s="24" t="s">
        <v>79</v>
      </c>
      <c r="C1973" s="24" t="s">
        <v>244</v>
      </c>
      <c r="D1973" s="24">
        <v>10.008800000000001</v>
      </c>
    </row>
    <row r="1974" spans="1:4" hidden="1">
      <c r="A1974" s="25">
        <v>43197</v>
      </c>
      <c r="B1974" s="24" t="s">
        <v>79</v>
      </c>
      <c r="C1974" s="24" t="s">
        <v>251</v>
      </c>
      <c r="D1974" s="24">
        <v>7.5600000000000001E-2</v>
      </c>
    </row>
    <row r="1975" spans="1:4" hidden="1">
      <c r="A1975" s="25">
        <v>43197</v>
      </c>
      <c r="B1975" s="24" t="s">
        <v>79</v>
      </c>
      <c r="C1975" s="24" t="s">
        <v>236</v>
      </c>
      <c r="D1975" s="24">
        <v>7.3200000000000001E-2</v>
      </c>
    </row>
    <row r="1976" spans="1:4" hidden="1">
      <c r="A1976" s="25">
        <v>43197</v>
      </c>
      <c r="B1976" s="24" t="s">
        <v>79</v>
      </c>
      <c r="C1976" s="24" t="s">
        <v>245</v>
      </c>
      <c r="D1976" s="24">
        <v>1.2800000000000001E-2</v>
      </c>
    </row>
    <row r="1977" spans="1:4" hidden="1">
      <c r="A1977" s="25">
        <v>43197</v>
      </c>
      <c r="B1977" s="24" t="s">
        <v>79</v>
      </c>
      <c r="C1977" s="24" t="s">
        <v>246</v>
      </c>
      <c r="D1977" s="24">
        <v>0.2742</v>
      </c>
    </row>
    <row r="1978" spans="1:4" hidden="1">
      <c r="A1978" s="25">
        <v>43197</v>
      </c>
      <c r="B1978" s="24" t="s">
        <v>79</v>
      </c>
      <c r="C1978" s="24" t="s">
        <v>238</v>
      </c>
      <c r="D1978" s="24">
        <v>9.4000000000000004E-3</v>
      </c>
    </row>
    <row r="1979" spans="1:4" hidden="1">
      <c r="A1979" s="25">
        <v>43197</v>
      </c>
      <c r="B1979" s="24" t="s">
        <v>244</v>
      </c>
      <c r="C1979" s="24" t="s">
        <v>240</v>
      </c>
      <c r="D1979" s="24">
        <v>1.1999999999999999E-3</v>
      </c>
    </row>
    <row r="1980" spans="1:4" hidden="1">
      <c r="A1980" s="25">
        <v>43197</v>
      </c>
      <c r="B1980" s="24" t="s">
        <v>244</v>
      </c>
      <c r="C1980" s="24" t="s">
        <v>242</v>
      </c>
      <c r="D1980" s="24">
        <v>5.8999999999999999E-3</v>
      </c>
    </row>
    <row r="1981" spans="1:4" hidden="1">
      <c r="A1981" s="25">
        <v>43197</v>
      </c>
      <c r="B1981" s="24" t="s">
        <v>244</v>
      </c>
      <c r="C1981" s="24" t="s">
        <v>233</v>
      </c>
      <c r="D1981" s="24">
        <v>8.0000000000000004E-4</v>
      </c>
    </row>
    <row r="1982" spans="1:4" hidden="1">
      <c r="A1982" s="25">
        <v>43197</v>
      </c>
      <c r="B1982" s="24" t="s">
        <v>244</v>
      </c>
      <c r="C1982" s="24" t="s">
        <v>234</v>
      </c>
      <c r="D1982" s="24">
        <v>6.9999999999999999E-4</v>
      </c>
    </row>
    <row r="1983" spans="1:4" hidden="1">
      <c r="A1983" s="25">
        <v>43197</v>
      </c>
      <c r="B1983" s="24" t="s">
        <v>244</v>
      </c>
      <c r="C1983" s="24" t="s">
        <v>243</v>
      </c>
      <c r="D1983" s="24">
        <v>7.3000000000000001E-3</v>
      </c>
    </row>
    <row r="1984" spans="1:4" hidden="1">
      <c r="A1984" s="25">
        <v>43197</v>
      </c>
      <c r="B1984" s="24" t="s">
        <v>244</v>
      </c>
      <c r="C1984" s="24" t="s">
        <v>79</v>
      </c>
      <c r="D1984" s="24">
        <v>0.1</v>
      </c>
    </row>
    <row r="1985" spans="1:4" hidden="1">
      <c r="A1985" s="25">
        <v>43197</v>
      </c>
      <c r="B1985" s="24" t="s">
        <v>244</v>
      </c>
      <c r="C1985" s="24" t="s">
        <v>236</v>
      </c>
      <c r="D1985" s="24">
        <v>7.3000000000000001E-3</v>
      </c>
    </row>
    <row r="1986" spans="1:4" hidden="1">
      <c r="A1986" s="25">
        <v>43197</v>
      </c>
      <c r="B1986" s="24" t="s">
        <v>244</v>
      </c>
      <c r="C1986" s="24" t="s">
        <v>246</v>
      </c>
      <c r="D1986" s="24">
        <v>2.7400000000000001E-2</v>
      </c>
    </row>
    <row r="1987" spans="1:4" hidden="1">
      <c r="A1987" s="25">
        <v>43197</v>
      </c>
      <c r="B1987" s="24" t="s">
        <v>244</v>
      </c>
      <c r="C1987" s="24" t="s">
        <v>238</v>
      </c>
      <c r="D1987" s="24">
        <v>8.9999999999999998E-4</v>
      </c>
    </row>
    <row r="1988" spans="1:4" hidden="1">
      <c r="A1988" s="25">
        <v>43197</v>
      </c>
      <c r="B1988" s="24" t="s">
        <v>251</v>
      </c>
      <c r="C1988" s="24" t="s">
        <v>242</v>
      </c>
      <c r="D1988" s="24">
        <v>0.78010000000000002</v>
      </c>
    </row>
    <row r="1989" spans="1:4" hidden="1">
      <c r="A1989" s="25">
        <v>43197</v>
      </c>
      <c r="B1989" s="24" t="s">
        <v>251</v>
      </c>
      <c r="C1989" s="24" t="s">
        <v>233</v>
      </c>
      <c r="D1989" s="24">
        <v>0.1008</v>
      </c>
    </row>
    <row r="1990" spans="1:4" hidden="1">
      <c r="A1990" s="25">
        <v>43197</v>
      </c>
      <c r="B1990" s="24" t="s">
        <v>251</v>
      </c>
      <c r="C1990" s="24" t="s">
        <v>243</v>
      </c>
      <c r="D1990" s="24">
        <v>0.97099999999999997</v>
      </c>
    </row>
    <row r="1991" spans="1:4" hidden="1">
      <c r="A1991" s="25">
        <v>43197</v>
      </c>
      <c r="B1991" s="24" t="s">
        <v>251</v>
      </c>
      <c r="C1991" s="24" t="s">
        <v>79</v>
      </c>
      <c r="D1991" s="24">
        <v>13.2302</v>
      </c>
    </row>
    <row r="1992" spans="1:4" hidden="1">
      <c r="A1992" s="25">
        <v>43197</v>
      </c>
      <c r="B1992" s="24" t="s">
        <v>251</v>
      </c>
      <c r="C1992" s="24" t="s">
        <v>236</v>
      </c>
      <c r="D1992" s="24">
        <v>0.96870000000000001</v>
      </c>
    </row>
    <row r="1993" spans="1:4" hidden="1">
      <c r="A1993" s="25">
        <v>43197</v>
      </c>
      <c r="B1993" s="24" t="s">
        <v>251</v>
      </c>
      <c r="C1993" s="24" t="s">
        <v>238</v>
      </c>
      <c r="D1993" s="24">
        <v>0.1237</v>
      </c>
    </row>
    <row r="1994" spans="1:4" hidden="1">
      <c r="A1994" s="25">
        <v>43197</v>
      </c>
      <c r="B1994" s="24" t="s">
        <v>249</v>
      </c>
      <c r="C1994" s="24" t="s">
        <v>241</v>
      </c>
      <c r="D1994" s="24">
        <v>6.9800000000000001E-2</v>
      </c>
    </row>
    <row r="1995" spans="1:4" hidden="1">
      <c r="A1995" s="25">
        <v>43197</v>
      </c>
      <c r="B1995" s="24" t="s">
        <v>249</v>
      </c>
      <c r="C1995" s="24" t="s">
        <v>233</v>
      </c>
      <c r="D1995" s="24">
        <v>4.4499999999999998E-2</v>
      </c>
    </row>
    <row r="1996" spans="1:4" hidden="1">
      <c r="A1996" s="25">
        <v>43197</v>
      </c>
      <c r="B1996" s="24" t="s">
        <v>249</v>
      </c>
      <c r="C1996" s="24" t="s">
        <v>234</v>
      </c>
      <c r="D1996" s="24">
        <v>3.8800000000000001E-2</v>
      </c>
    </row>
    <row r="1997" spans="1:4" hidden="1">
      <c r="A1997" s="25">
        <v>43197</v>
      </c>
      <c r="B1997" s="24" t="s">
        <v>249</v>
      </c>
      <c r="C1997" s="24" t="s">
        <v>238</v>
      </c>
      <c r="D1997" s="24">
        <v>5.4699999999999999E-2</v>
      </c>
    </row>
    <row r="1998" spans="1:4" hidden="1">
      <c r="A1998" s="25">
        <v>43197</v>
      </c>
      <c r="B1998" s="24" t="s">
        <v>252</v>
      </c>
      <c r="C1998" s="24" t="s">
        <v>242</v>
      </c>
      <c r="D1998" s="24">
        <v>1.6303000000000001</v>
      </c>
    </row>
    <row r="1999" spans="1:4" hidden="1">
      <c r="A1999" s="25">
        <v>43197</v>
      </c>
      <c r="B1999" s="24" t="s">
        <v>252</v>
      </c>
      <c r="C1999" s="24" t="s">
        <v>233</v>
      </c>
      <c r="D1999" s="24">
        <v>0.21060000000000001</v>
      </c>
    </row>
    <row r="2000" spans="1:4" hidden="1">
      <c r="A2000" s="25">
        <v>43197</v>
      </c>
      <c r="B2000" s="24" t="s">
        <v>252</v>
      </c>
      <c r="C2000" s="24" t="s">
        <v>234</v>
      </c>
      <c r="D2000" s="24">
        <v>0.1835</v>
      </c>
    </row>
    <row r="2001" spans="1:4" hidden="1">
      <c r="A2001" s="25">
        <v>43197</v>
      </c>
      <c r="B2001" s="24" t="s">
        <v>252</v>
      </c>
      <c r="C2001" s="24" t="s">
        <v>243</v>
      </c>
      <c r="D2001" s="24">
        <v>2.0293999999999999</v>
      </c>
    </row>
    <row r="2002" spans="1:4" hidden="1">
      <c r="A2002" s="25">
        <v>43197</v>
      </c>
      <c r="B2002" s="24" t="s">
        <v>252</v>
      </c>
      <c r="C2002" s="24" t="s">
        <v>238</v>
      </c>
      <c r="D2002" s="24">
        <v>0.2586</v>
      </c>
    </row>
    <row r="2003" spans="1:4" hidden="1">
      <c r="A2003" s="25">
        <v>43197</v>
      </c>
      <c r="B2003" s="24" t="s">
        <v>236</v>
      </c>
      <c r="C2003" s="24" t="s">
        <v>230</v>
      </c>
      <c r="D2003" s="24">
        <v>0.46920000000000001</v>
      </c>
    </row>
    <row r="2004" spans="1:4" hidden="1">
      <c r="A2004" s="25">
        <v>43197</v>
      </c>
      <c r="B2004" s="24" t="s">
        <v>236</v>
      </c>
      <c r="C2004" s="24" t="s">
        <v>240</v>
      </c>
      <c r="D2004" s="24">
        <v>0.16639999999999999</v>
      </c>
    </row>
    <row r="2005" spans="1:4" hidden="1">
      <c r="A2005" s="25">
        <v>43197</v>
      </c>
      <c r="B2005" s="24" t="s">
        <v>236</v>
      </c>
      <c r="C2005" s="24" t="s">
        <v>241</v>
      </c>
      <c r="D2005" s="24">
        <v>0.1633</v>
      </c>
    </row>
    <row r="2006" spans="1:4" hidden="1">
      <c r="A2006" s="25">
        <v>43197</v>
      </c>
      <c r="B2006" s="24" t="s">
        <v>236</v>
      </c>
      <c r="C2006" s="24" t="s">
        <v>231</v>
      </c>
      <c r="D2006" s="24">
        <v>0.1225</v>
      </c>
    </row>
    <row r="2007" spans="1:4" hidden="1">
      <c r="A2007" s="25">
        <v>43197</v>
      </c>
      <c r="B2007" s="24" t="s">
        <v>236</v>
      </c>
      <c r="C2007" s="24" t="s">
        <v>242</v>
      </c>
      <c r="D2007" s="24">
        <v>0.8054</v>
      </c>
    </row>
    <row r="2008" spans="1:4" hidden="1">
      <c r="A2008" s="25">
        <v>43197</v>
      </c>
      <c r="B2008" s="24" t="s">
        <v>236</v>
      </c>
      <c r="C2008" s="24" t="s">
        <v>232</v>
      </c>
      <c r="D2008" s="24">
        <v>0.77439999999999998</v>
      </c>
    </row>
    <row r="2009" spans="1:4" hidden="1">
      <c r="A2009" s="25">
        <v>43197</v>
      </c>
      <c r="B2009" s="24" t="s">
        <v>236</v>
      </c>
      <c r="C2009" s="24" t="s">
        <v>233</v>
      </c>
      <c r="D2009" s="24">
        <v>0.104</v>
      </c>
    </row>
    <row r="2010" spans="1:4" hidden="1">
      <c r="A2010" s="25">
        <v>43197</v>
      </c>
      <c r="B2010" s="24" t="s">
        <v>236</v>
      </c>
      <c r="C2010" s="24" t="s">
        <v>234</v>
      </c>
      <c r="D2010" s="24">
        <v>9.06E-2</v>
      </c>
    </row>
    <row r="2011" spans="1:4" hidden="1">
      <c r="A2011" s="25">
        <v>43197</v>
      </c>
      <c r="B2011" s="24" t="s">
        <v>236</v>
      </c>
      <c r="C2011" s="24" t="s">
        <v>243</v>
      </c>
      <c r="D2011" s="24">
        <v>1.0024</v>
      </c>
    </row>
    <row r="2012" spans="1:4" hidden="1">
      <c r="A2012" s="25">
        <v>43197</v>
      </c>
      <c r="B2012" s="24" t="s">
        <v>236</v>
      </c>
      <c r="C2012" s="24" t="s">
        <v>235</v>
      </c>
      <c r="D2012" s="24">
        <v>9.06E-2</v>
      </c>
    </row>
    <row r="2013" spans="1:4" hidden="1">
      <c r="A2013" s="25">
        <v>43197</v>
      </c>
      <c r="B2013" s="24" t="s">
        <v>236</v>
      </c>
      <c r="C2013" s="24" t="s">
        <v>79</v>
      </c>
      <c r="D2013" s="24">
        <v>13.657999999999999</v>
      </c>
    </row>
    <row r="2014" spans="1:4" hidden="1">
      <c r="A2014" s="25">
        <v>43197</v>
      </c>
      <c r="B2014" s="24" t="s">
        <v>236</v>
      </c>
      <c r="C2014" s="24" t="s">
        <v>244</v>
      </c>
      <c r="D2014" s="24">
        <v>136.69990000000001</v>
      </c>
    </row>
    <row r="2015" spans="1:4" hidden="1">
      <c r="A2015" s="25">
        <v>43197</v>
      </c>
      <c r="B2015" s="24" t="s">
        <v>236</v>
      </c>
      <c r="C2015" s="24" t="s">
        <v>251</v>
      </c>
      <c r="D2015" s="24">
        <v>1.0324</v>
      </c>
    </row>
    <row r="2016" spans="1:4" hidden="1">
      <c r="A2016" s="25">
        <v>43197</v>
      </c>
      <c r="B2016" s="24" t="s">
        <v>236</v>
      </c>
      <c r="C2016" s="24" t="s">
        <v>237</v>
      </c>
      <c r="D2016" s="24">
        <v>1.0716000000000001</v>
      </c>
    </row>
    <row r="2017" spans="1:4" hidden="1">
      <c r="A2017" s="25">
        <v>43197</v>
      </c>
      <c r="B2017" s="24" t="s">
        <v>236</v>
      </c>
      <c r="C2017" s="24" t="s">
        <v>238</v>
      </c>
      <c r="D2017" s="24">
        <v>0.12770000000000001</v>
      </c>
    </row>
    <row r="2018" spans="1:4" hidden="1">
      <c r="A2018" s="25">
        <v>43197</v>
      </c>
      <c r="B2018" s="24" t="s">
        <v>245</v>
      </c>
      <c r="C2018" s="24" t="s">
        <v>240</v>
      </c>
      <c r="D2018" s="24">
        <v>0.94740000000000002</v>
      </c>
    </row>
    <row r="2019" spans="1:4" hidden="1">
      <c r="A2019" s="25">
        <v>43197</v>
      </c>
      <c r="B2019" s="24" t="s">
        <v>245</v>
      </c>
      <c r="C2019" s="24" t="s">
        <v>242</v>
      </c>
      <c r="D2019" s="24">
        <v>4.5853000000000002</v>
      </c>
    </row>
    <row r="2020" spans="1:4" hidden="1">
      <c r="A2020" s="25">
        <v>43197</v>
      </c>
      <c r="B2020" s="24" t="s">
        <v>245</v>
      </c>
      <c r="C2020" s="24" t="s">
        <v>233</v>
      </c>
      <c r="D2020" s="24">
        <v>0.59219999999999995</v>
      </c>
    </row>
    <row r="2021" spans="1:4" hidden="1">
      <c r="A2021" s="25">
        <v>43197</v>
      </c>
      <c r="B2021" s="24" t="s">
        <v>245</v>
      </c>
      <c r="C2021" s="24" t="s">
        <v>234</v>
      </c>
      <c r="D2021" s="24">
        <v>0.5161</v>
      </c>
    </row>
    <row r="2022" spans="1:4" hidden="1">
      <c r="A2022" s="25">
        <v>43197</v>
      </c>
      <c r="B2022" s="24" t="s">
        <v>245</v>
      </c>
      <c r="C2022" s="24" t="s">
        <v>243</v>
      </c>
      <c r="D2022" s="24">
        <v>5.7076000000000002</v>
      </c>
    </row>
    <row r="2023" spans="1:4" hidden="1">
      <c r="A2023" s="25">
        <v>43197</v>
      </c>
      <c r="B2023" s="24" t="s">
        <v>245</v>
      </c>
      <c r="C2023" s="24" t="s">
        <v>79</v>
      </c>
      <c r="D2023" s="24">
        <v>77.763400000000004</v>
      </c>
    </row>
    <row r="2024" spans="1:4" hidden="1">
      <c r="A2024" s="25">
        <v>43197</v>
      </c>
      <c r="B2024" s="24" t="s">
        <v>245</v>
      </c>
      <c r="C2024" s="24" t="s">
        <v>238</v>
      </c>
      <c r="D2024" s="24">
        <v>0.72719999999999996</v>
      </c>
    </row>
    <row r="2025" spans="1:4" hidden="1">
      <c r="A2025" s="25">
        <v>43197</v>
      </c>
      <c r="B2025" s="24" t="s">
        <v>264</v>
      </c>
      <c r="C2025" s="24" t="s">
        <v>238</v>
      </c>
      <c r="D2025" s="24">
        <v>1.9199999999999998E-2</v>
      </c>
    </row>
    <row r="2026" spans="1:4" hidden="1">
      <c r="A2026" s="25">
        <v>43197</v>
      </c>
      <c r="B2026" s="24" t="s">
        <v>260</v>
      </c>
      <c r="C2026" s="24" t="s">
        <v>233</v>
      </c>
      <c r="D2026" s="24">
        <v>0.2382</v>
      </c>
    </row>
    <row r="2027" spans="1:4" hidden="1">
      <c r="A2027" s="25">
        <v>43197</v>
      </c>
      <c r="B2027" s="24" t="s">
        <v>260</v>
      </c>
      <c r="C2027" s="24" t="s">
        <v>238</v>
      </c>
      <c r="D2027" s="24">
        <v>0.29249999999999998</v>
      </c>
    </row>
    <row r="2028" spans="1:4" hidden="1">
      <c r="A2028" s="25">
        <v>43197</v>
      </c>
      <c r="B2028" s="24" t="s">
        <v>261</v>
      </c>
      <c r="C2028" s="24" t="s">
        <v>233</v>
      </c>
      <c r="D2028" s="24">
        <v>1.4E-2</v>
      </c>
    </row>
    <row r="2029" spans="1:4" hidden="1">
      <c r="A2029" s="25">
        <v>43197</v>
      </c>
      <c r="B2029" s="24" t="s">
        <v>261</v>
      </c>
      <c r="C2029" s="24" t="s">
        <v>238</v>
      </c>
      <c r="D2029" s="24">
        <v>1.72E-2</v>
      </c>
    </row>
    <row r="2030" spans="1:4" hidden="1">
      <c r="A2030" s="25">
        <v>43197</v>
      </c>
      <c r="B2030" s="24" t="s">
        <v>237</v>
      </c>
      <c r="C2030" s="24" t="s">
        <v>230</v>
      </c>
      <c r="D2030" s="24">
        <v>0.43780000000000002</v>
      </c>
    </row>
    <row r="2031" spans="1:4" hidden="1">
      <c r="A2031" s="25">
        <v>43197</v>
      </c>
      <c r="B2031" s="24" t="s">
        <v>237</v>
      </c>
      <c r="C2031" s="24" t="s">
        <v>240</v>
      </c>
      <c r="D2031" s="24">
        <v>0.15540000000000001</v>
      </c>
    </row>
    <row r="2032" spans="1:4" hidden="1">
      <c r="A2032" s="25">
        <v>43197</v>
      </c>
      <c r="B2032" s="24" t="s">
        <v>237</v>
      </c>
      <c r="C2032" s="24" t="s">
        <v>231</v>
      </c>
      <c r="D2032" s="24">
        <v>0.1144</v>
      </c>
    </row>
    <row r="2033" spans="1:4" hidden="1">
      <c r="A2033" s="25">
        <v>43197</v>
      </c>
      <c r="B2033" s="24" t="s">
        <v>237</v>
      </c>
      <c r="C2033" s="24" t="s">
        <v>232</v>
      </c>
      <c r="D2033" s="24">
        <v>0.72260000000000002</v>
      </c>
    </row>
    <row r="2034" spans="1:4" hidden="1">
      <c r="A2034" s="25">
        <v>43197</v>
      </c>
      <c r="B2034" s="24" t="s">
        <v>237</v>
      </c>
      <c r="C2034" s="24" t="s">
        <v>233</v>
      </c>
      <c r="D2034" s="24">
        <v>9.7000000000000003E-2</v>
      </c>
    </row>
    <row r="2035" spans="1:4" hidden="1">
      <c r="A2035" s="25">
        <v>43197</v>
      </c>
      <c r="B2035" s="24" t="s">
        <v>237</v>
      </c>
      <c r="C2035" s="24" t="s">
        <v>234</v>
      </c>
      <c r="D2035" s="24">
        <v>8.4599999999999995E-2</v>
      </c>
    </row>
    <row r="2036" spans="1:4" hidden="1">
      <c r="A2036" s="25">
        <v>43197</v>
      </c>
      <c r="B2036" s="24" t="s">
        <v>237</v>
      </c>
      <c r="C2036" s="24" t="s">
        <v>235</v>
      </c>
      <c r="D2036" s="24">
        <v>8.4599999999999995E-2</v>
      </c>
    </row>
    <row r="2037" spans="1:4" hidden="1">
      <c r="A2037" s="25">
        <v>43197</v>
      </c>
      <c r="B2037" s="24" t="s">
        <v>237</v>
      </c>
      <c r="C2037" s="24" t="s">
        <v>236</v>
      </c>
      <c r="D2037" s="24">
        <v>0.93320000000000003</v>
      </c>
    </row>
    <row r="2038" spans="1:4" hidden="1">
      <c r="A2038" s="25">
        <v>43197</v>
      </c>
      <c r="B2038" s="24" t="s">
        <v>237</v>
      </c>
      <c r="C2038" s="24" t="s">
        <v>262</v>
      </c>
      <c r="D2038" s="24">
        <v>0.48220000000000002</v>
      </c>
    </row>
    <row r="2039" spans="1:4" hidden="1">
      <c r="A2039" s="25">
        <v>43197</v>
      </c>
      <c r="B2039" s="24" t="s">
        <v>237</v>
      </c>
      <c r="C2039" s="24" t="s">
        <v>238</v>
      </c>
      <c r="D2039" s="24">
        <v>0.1192</v>
      </c>
    </row>
    <row r="2040" spans="1:4" hidden="1">
      <c r="A2040" s="25">
        <v>43197</v>
      </c>
      <c r="B2040" s="24" t="s">
        <v>253</v>
      </c>
      <c r="C2040" s="24" t="s">
        <v>242</v>
      </c>
      <c r="D2040" s="24">
        <v>4.7927</v>
      </c>
    </row>
    <row r="2041" spans="1:4" hidden="1">
      <c r="A2041" s="25">
        <v>43197</v>
      </c>
      <c r="B2041" s="24" t="s">
        <v>253</v>
      </c>
      <c r="C2041" s="24" t="s">
        <v>233</v>
      </c>
      <c r="D2041" s="24">
        <v>0.61890000000000001</v>
      </c>
    </row>
    <row r="2042" spans="1:4" hidden="1">
      <c r="A2042" s="25">
        <v>43197</v>
      </c>
      <c r="B2042" s="24" t="s">
        <v>253</v>
      </c>
      <c r="C2042" s="24" t="s">
        <v>234</v>
      </c>
      <c r="D2042" s="24">
        <v>0.53939999999999999</v>
      </c>
    </row>
    <row r="2043" spans="1:4" hidden="1">
      <c r="A2043" s="25">
        <v>43197</v>
      </c>
      <c r="B2043" s="24" t="s">
        <v>253</v>
      </c>
      <c r="C2043" s="24" t="s">
        <v>243</v>
      </c>
      <c r="D2043" s="24">
        <v>5.9657999999999998</v>
      </c>
    </row>
    <row r="2044" spans="1:4" hidden="1">
      <c r="A2044" s="25">
        <v>43197</v>
      </c>
      <c r="B2044" s="24" t="s">
        <v>253</v>
      </c>
      <c r="C2044" s="24" t="s">
        <v>238</v>
      </c>
      <c r="D2044" s="24">
        <v>0.7601</v>
      </c>
    </row>
    <row r="2045" spans="1:4" hidden="1">
      <c r="A2045" s="25">
        <v>43197</v>
      </c>
      <c r="B2045" s="24" t="s">
        <v>265</v>
      </c>
      <c r="C2045" s="24" t="s">
        <v>238</v>
      </c>
      <c r="D2045" s="24">
        <v>3.2000000000000001E-2</v>
      </c>
    </row>
    <row r="2046" spans="1:4" hidden="1">
      <c r="A2046" s="25">
        <v>43197</v>
      </c>
      <c r="B2046" s="24" t="s">
        <v>262</v>
      </c>
      <c r="C2046" s="24" t="s">
        <v>233</v>
      </c>
      <c r="D2046" s="24">
        <v>0.20130000000000001</v>
      </c>
    </row>
    <row r="2047" spans="1:4" hidden="1">
      <c r="A2047" s="25">
        <v>43197</v>
      </c>
      <c r="B2047" s="24" t="s">
        <v>262</v>
      </c>
      <c r="C2047" s="24" t="s">
        <v>237</v>
      </c>
      <c r="D2047" s="24">
        <v>2.0739999999999998</v>
      </c>
    </row>
    <row r="2048" spans="1:4" hidden="1">
      <c r="A2048" s="25">
        <v>43197</v>
      </c>
      <c r="B2048" s="24" t="s">
        <v>262</v>
      </c>
      <c r="C2048" s="24" t="s">
        <v>238</v>
      </c>
      <c r="D2048" s="24">
        <v>0.2472</v>
      </c>
    </row>
    <row r="2049" spans="1:4" hidden="1">
      <c r="A2049" s="25">
        <v>43197</v>
      </c>
      <c r="B2049" s="24" t="s">
        <v>246</v>
      </c>
      <c r="C2049" s="24" t="s">
        <v>240</v>
      </c>
      <c r="D2049" s="24">
        <v>4.4400000000000002E-2</v>
      </c>
    </row>
    <row r="2050" spans="1:4" hidden="1">
      <c r="A2050" s="25">
        <v>43197</v>
      </c>
      <c r="B2050" s="24" t="s">
        <v>246</v>
      </c>
      <c r="C2050" s="24" t="s">
        <v>248</v>
      </c>
      <c r="D2050" s="24">
        <v>0.21529999999999999</v>
      </c>
    </row>
    <row r="2051" spans="1:4" hidden="1">
      <c r="A2051" s="25">
        <v>43197</v>
      </c>
      <c r="B2051" s="24" t="s">
        <v>246</v>
      </c>
      <c r="C2051" s="24" t="s">
        <v>242</v>
      </c>
      <c r="D2051" s="24">
        <v>0.215</v>
      </c>
    </row>
    <row r="2052" spans="1:4" hidden="1">
      <c r="A2052" s="25">
        <v>43197</v>
      </c>
      <c r="B2052" s="24" t="s">
        <v>246</v>
      </c>
      <c r="C2052" s="24" t="s">
        <v>233</v>
      </c>
      <c r="D2052" s="24">
        <v>2.7799999999999998E-2</v>
      </c>
    </row>
    <row r="2053" spans="1:4" hidden="1">
      <c r="A2053" s="25">
        <v>43197</v>
      </c>
      <c r="B2053" s="24" t="s">
        <v>246</v>
      </c>
      <c r="C2053" s="24" t="s">
        <v>234</v>
      </c>
      <c r="D2053" s="24">
        <v>2.4199999999999999E-2</v>
      </c>
    </row>
    <row r="2054" spans="1:4" hidden="1">
      <c r="A2054" s="25">
        <v>43197</v>
      </c>
      <c r="B2054" s="24" t="s">
        <v>246</v>
      </c>
      <c r="C2054" s="24" t="s">
        <v>243</v>
      </c>
      <c r="D2054" s="24">
        <v>0.2676</v>
      </c>
    </row>
    <row r="2055" spans="1:4" hidden="1">
      <c r="A2055" s="25">
        <v>43197</v>
      </c>
      <c r="B2055" s="24" t="s">
        <v>246</v>
      </c>
      <c r="C2055" s="24" t="s">
        <v>79</v>
      </c>
      <c r="D2055" s="24">
        <v>3.6465000000000001</v>
      </c>
    </row>
    <row r="2056" spans="1:4" hidden="1">
      <c r="A2056" s="25">
        <v>43197</v>
      </c>
      <c r="B2056" s="24" t="s">
        <v>246</v>
      </c>
      <c r="C2056" s="24" t="s">
        <v>244</v>
      </c>
      <c r="D2056" s="24">
        <v>36.497399999999999</v>
      </c>
    </row>
    <row r="2057" spans="1:4" hidden="1">
      <c r="A2057" s="25">
        <v>43197</v>
      </c>
      <c r="B2057" s="24" t="s">
        <v>246</v>
      </c>
      <c r="C2057" s="24" t="s">
        <v>238</v>
      </c>
      <c r="D2057" s="24">
        <v>3.4099999999999998E-2</v>
      </c>
    </row>
    <row r="2058" spans="1:4" hidden="1">
      <c r="A2058" s="25">
        <v>43197</v>
      </c>
      <c r="B2058" s="24" t="s">
        <v>266</v>
      </c>
      <c r="C2058" s="24" t="s">
        <v>238</v>
      </c>
      <c r="D2058" s="24">
        <v>3.8199999999999998E-2</v>
      </c>
    </row>
    <row r="2059" spans="1:4" hidden="1">
      <c r="A2059" s="25">
        <v>43197</v>
      </c>
      <c r="B2059" s="24" t="s">
        <v>238</v>
      </c>
      <c r="C2059" s="24" t="s">
        <v>230</v>
      </c>
      <c r="D2059" s="24">
        <v>3.6728000000000001</v>
      </c>
    </row>
    <row r="2060" spans="1:4" hidden="1">
      <c r="A2060" s="25">
        <v>43197</v>
      </c>
      <c r="B2060" s="24" t="s">
        <v>238</v>
      </c>
      <c r="C2060" s="24" t="s">
        <v>240</v>
      </c>
      <c r="D2060" s="24">
        <v>1.3029999999999999</v>
      </c>
    </row>
    <row r="2061" spans="1:4" hidden="1">
      <c r="A2061" s="25">
        <v>43197</v>
      </c>
      <c r="B2061" s="24" t="s">
        <v>238</v>
      </c>
      <c r="C2061" s="24" t="s">
        <v>247</v>
      </c>
      <c r="D2061" s="24">
        <v>1.7875000000000001</v>
      </c>
    </row>
    <row r="2062" spans="1:4" hidden="1">
      <c r="A2062" s="25">
        <v>43197</v>
      </c>
      <c r="B2062" s="24" t="s">
        <v>238</v>
      </c>
      <c r="C2062" s="24" t="s">
        <v>241</v>
      </c>
      <c r="D2062" s="24">
        <v>1.2782</v>
      </c>
    </row>
    <row r="2063" spans="1:4" hidden="1">
      <c r="A2063" s="25">
        <v>43197</v>
      </c>
      <c r="B2063" s="24" t="s">
        <v>238</v>
      </c>
      <c r="C2063" s="24" t="s">
        <v>250</v>
      </c>
      <c r="D2063" s="24">
        <v>1592.75</v>
      </c>
    </row>
    <row r="2064" spans="1:4" hidden="1">
      <c r="A2064" s="25">
        <v>43197</v>
      </c>
      <c r="B2064" s="24" t="s">
        <v>238</v>
      </c>
      <c r="C2064" s="24" t="s">
        <v>231</v>
      </c>
      <c r="D2064" s="24">
        <v>0.95909999999999995</v>
      </c>
    </row>
    <row r="2065" spans="1:4" hidden="1">
      <c r="A2065" s="25">
        <v>43197</v>
      </c>
      <c r="B2065" s="24" t="s">
        <v>238</v>
      </c>
      <c r="C2065" s="24" t="s">
        <v>248</v>
      </c>
      <c r="D2065" s="24">
        <v>6.3133999999999997</v>
      </c>
    </row>
    <row r="2066" spans="1:4" hidden="1">
      <c r="A2066" s="25">
        <v>43197</v>
      </c>
      <c r="B2066" s="24" t="s">
        <v>238</v>
      </c>
      <c r="C2066" s="24" t="s">
        <v>242</v>
      </c>
      <c r="D2066" s="24">
        <v>6.3052999999999999</v>
      </c>
    </row>
    <row r="2067" spans="1:4" hidden="1">
      <c r="A2067" s="25">
        <v>43197</v>
      </c>
      <c r="B2067" s="24" t="s">
        <v>238</v>
      </c>
      <c r="C2067" s="24" t="s">
        <v>254</v>
      </c>
      <c r="D2067" s="24">
        <v>20.655999999999999</v>
      </c>
    </row>
    <row r="2068" spans="1:4" hidden="1">
      <c r="A2068" s="25">
        <v>43197</v>
      </c>
      <c r="B2068" s="24" t="s">
        <v>238</v>
      </c>
      <c r="C2068" s="24" t="s">
        <v>232</v>
      </c>
      <c r="D2068" s="24">
        <v>6.0633999999999997</v>
      </c>
    </row>
    <row r="2069" spans="1:4" hidden="1">
      <c r="A2069" s="25">
        <v>43197</v>
      </c>
      <c r="B2069" s="24" t="s">
        <v>238</v>
      </c>
      <c r="C2069" s="24" t="s">
        <v>233</v>
      </c>
      <c r="D2069" s="24">
        <v>0.81420000000000003</v>
      </c>
    </row>
    <row r="2070" spans="1:4" hidden="1">
      <c r="A2070" s="25">
        <v>43197</v>
      </c>
      <c r="B2070" s="24" t="s">
        <v>238</v>
      </c>
      <c r="C2070" s="24" t="s">
        <v>263</v>
      </c>
      <c r="D2070" s="24">
        <v>2.0426000000000002</v>
      </c>
    </row>
    <row r="2071" spans="1:4" hidden="1">
      <c r="A2071" s="25">
        <v>43197</v>
      </c>
      <c r="B2071" s="24" t="s">
        <v>238</v>
      </c>
      <c r="C2071" s="24" t="s">
        <v>234</v>
      </c>
      <c r="D2071" s="24">
        <v>0.7097</v>
      </c>
    </row>
    <row r="2072" spans="1:4" hidden="1">
      <c r="A2072" s="25">
        <v>43197</v>
      </c>
      <c r="B2072" s="24" t="s">
        <v>238</v>
      </c>
      <c r="C2072" s="24" t="s">
        <v>243</v>
      </c>
      <c r="D2072" s="24">
        <v>7.8486000000000002</v>
      </c>
    </row>
    <row r="2073" spans="1:4" hidden="1">
      <c r="A2073" s="25">
        <v>43197</v>
      </c>
      <c r="B2073" s="24" t="s">
        <v>238</v>
      </c>
      <c r="C2073" s="24" t="s">
        <v>256</v>
      </c>
      <c r="D2073" s="24">
        <v>6.0457999999999998</v>
      </c>
    </row>
    <row r="2074" spans="1:4" hidden="1">
      <c r="A2074" s="25">
        <v>43197</v>
      </c>
      <c r="B2074" s="24" t="s">
        <v>238</v>
      </c>
      <c r="C2074" s="24" t="s">
        <v>258</v>
      </c>
      <c r="D2074" s="24">
        <v>3.5350000000000001</v>
      </c>
    </row>
    <row r="2075" spans="1:4" hidden="1">
      <c r="A2075" s="25">
        <v>43197</v>
      </c>
      <c r="B2075" s="24" t="s">
        <v>238</v>
      </c>
      <c r="C2075" s="24" t="s">
        <v>259</v>
      </c>
      <c r="D2075" s="24">
        <v>98.75</v>
      </c>
    </row>
    <row r="2076" spans="1:4" hidden="1">
      <c r="A2076" s="25">
        <v>43197</v>
      </c>
      <c r="B2076" s="24" t="s">
        <v>238</v>
      </c>
      <c r="C2076" s="24" t="s">
        <v>235</v>
      </c>
      <c r="D2076" s="24">
        <v>0.70940000000000003</v>
      </c>
    </row>
    <row r="2077" spans="1:4">
      <c r="A2077" s="25">
        <v>43197</v>
      </c>
      <c r="B2077" s="24" t="s">
        <v>238</v>
      </c>
      <c r="C2077" s="24" t="s">
        <v>79</v>
      </c>
      <c r="D2077" s="24">
        <v>106.93300000000001</v>
      </c>
    </row>
    <row r="2078" spans="1:4" hidden="1">
      <c r="A2078" s="25">
        <v>43197</v>
      </c>
      <c r="B2078" s="24" t="s">
        <v>238</v>
      </c>
      <c r="C2078" s="24" t="s">
        <v>244</v>
      </c>
      <c r="D2078" s="24">
        <v>1070.27</v>
      </c>
    </row>
    <row r="2079" spans="1:4" hidden="1">
      <c r="A2079" s="25">
        <v>43197</v>
      </c>
      <c r="B2079" s="24" t="s">
        <v>238</v>
      </c>
      <c r="C2079" s="24" t="s">
        <v>251</v>
      </c>
      <c r="D2079" s="24">
        <v>8.0833999999999993</v>
      </c>
    </row>
    <row r="2080" spans="1:4" hidden="1">
      <c r="A2080" s="25">
        <v>43197</v>
      </c>
      <c r="B2080" s="24" t="s">
        <v>238</v>
      </c>
      <c r="C2080" s="24" t="s">
        <v>249</v>
      </c>
      <c r="D2080" s="24">
        <v>18.289200000000001</v>
      </c>
    </row>
    <row r="2081" spans="1:4" hidden="1">
      <c r="A2081" s="25">
        <v>43197</v>
      </c>
      <c r="B2081" s="24" t="s">
        <v>238</v>
      </c>
      <c r="C2081" s="24" t="s">
        <v>252</v>
      </c>
      <c r="D2081" s="24">
        <v>3.8675000000000002</v>
      </c>
    </row>
    <row r="2082" spans="1:4" hidden="1">
      <c r="A2082" s="25">
        <v>43197</v>
      </c>
      <c r="B2082" s="24" t="s">
        <v>238</v>
      </c>
      <c r="C2082" s="24" t="s">
        <v>236</v>
      </c>
      <c r="D2082" s="24">
        <v>7.8293999999999997</v>
      </c>
    </row>
    <row r="2083" spans="1:4" hidden="1">
      <c r="A2083" s="25">
        <v>43197</v>
      </c>
      <c r="B2083" s="24" t="s">
        <v>238</v>
      </c>
      <c r="C2083" s="24" t="s">
        <v>245</v>
      </c>
      <c r="D2083" s="24">
        <v>1.3751</v>
      </c>
    </row>
    <row r="2084" spans="1:4" hidden="1">
      <c r="A2084" s="25">
        <v>43197</v>
      </c>
      <c r="B2084" s="24" t="s">
        <v>238</v>
      </c>
      <c r="C2084" s="24" t="s">
        <v>264</v>
      </c>
      <c r="D2084" s="24">
        <v>52.025500000000001</v>
      </c>
    </row>
    <row r="2085" spans="1:4" hidden="1">
      <c r="A2085" s="25">
        <v>43197</v>
      </c>
      <c r="B2085" s="24" t="s">
        <v>238</v>
      </c>
      <c r="C2085" s="24" t="s">
        <v>260</v>
      </c>
      <c r="D2085" s="24">
        <v>3.4194</v>
      </c>
    </row>
    <row r="2086" spans="1:4" hidden="1">
      <c r="A2086" s="25">
        <v>43197</v>
      </c>
      <c r="B2086" s="24" t="s">
        <v>238</v>
      </c>
      <c r="C2086" s="24" t="s">
        <v>261</v>
      </c>
      <c r="D2086" s="24">
        <v>58.108199999999997</v>
      </c>
    </row>
    <row r="2087" spans="1:4" hidden="1">
      <c r="A2087" s="25">
        <v>43197</v>
      </c>
      <c r="B2087" s="24" t="s">
        <v>238</v>
      </c>
      <c r="C2087" s="24" t="s">
        <v>237</v>
      </c>
      <c r="D2087" s="24">
        <v>8.39</v>
      </c>
    </row>
    <row r="2088" spans="1:4" hidden="1">
      <c r="A2088" s="25">
        <v>43197</v>
      </c>
      <c r="B2088" s="24" t="s">
        <v>238</v>
      </c>
      <c r="C2088" s="24" t="s">
        <v>253</v>
      </c>
      <c r="D2088" s="24">
        <v>1.3156000000000001</v>
      </c>
    </row>
    <row r="2089" spans="1:4" hidden="1">
      <c r="A2089" s="25">
        <v>43197</v>
      </c>
      <c r="B2089" s="24" t="s">
        <v>238</v>
      </c>
      <c r="C2089" s="24" t="s">
        <v>265</v>
      </c>
      <c r="D2089" s="24">
        <v>31.276</v>
      </c>
    </row>
    <row r="2090" spans="1:4" hidden="1">
      <c r="A2090" s="25">
        <v>43197</v>
      </c>
      <c r="B2090" s="24" t="s">
        <v>238</v>
      </c>
      <c r="C2090" s="24" t="s">
        <v>262</v>
      </c>
      <c r="D2090" s="24">
        <v>4.0453999999999999</v>
      </c>
    </row>
    <row r="2091" spans="1:4" hidden="1">
      <c r="A2091" s="25">
        <v>43197</v>
      </c>
      <c r="B2091" s="24" t="s">
        <v>238</v>
      </c>
      <c r="C2091" s="24" t="s">
        <v>246</v>
      </c>
      <c r="D2091" s="24">
        <v>29.3245</v>
      </c>
    </row>
    <row r="2092" spans="1:4" hidden="1">
      <c r="A2092" s="25">
        <v>43197</v>
      </c>
      <c r="B2092" s="24" t="s">
        <v>238</v>
      </c>
      <c r="C2092" s="24" t="s">
        <v>266</v>
      </c>
      <c r="D2092" s="24">
        <v>26.1889</v>
      </c>
    </row>
    <row r="2093" spans="1:4" hidden="1">
      <c r="A2093" s="25">
        <v>43197</v>
      </c>
      <c r="B2093" s="24" t="s">
        <v>238</v>
      </c>
      <c r="C2093" s="24" t="s">
        <v>267</v>
      </c>
      <c r="D2093" s="24">
        <v>534.10180000000003</v>
      </c>
    </row>
    <row r="2094" spans="1:4" hidden="1">
      <c r="A2094" s="25">
        <v>43197</v>
      </c>
      <c r="B2094" s="24" t="s">
        <v>238</v>
      </c>
      <c r="C2094" s="24" t="s">
        <v>268</v>
      </c>
      <c r="D2094" s="24">
        <v>2.7</v>
      </c>
    </row>
    <row r="2095" spans="1:4" hidden="1">
      <c r="A2095" s="25">
        <v>43197</v>
      </c>
      <c r="B2095" s="24" t="s">
        <v>238</v>
      </c>
      <c r="C2095" s="24" t="s">
        <v>239</v>
      </c>
      <c r="D2095" s="24">
        <v>12.0314</v>
      </c>
    </row>
    <row r="2096" spans="1:4" hidden="1">
      <c r="A2096" s="25">
        <v>43197</v>
      </c>
      <c r="B2096" s="24" t="s">
        <v>267</v>
      </c>
      <c r="C2096" s="24" t="s">
        <v>238</v>
      </c>
      <c r="D2096" s="24">
        <v>1.9E-3</v>
      </c>
    </row>
    <row r="2097" spans="1:4" hidden="1">
      <c r="A2097" s="25">
        <v>43197</v>
      </c>
      <c r="B2097" s="24" t="s">
        <v>268</v>
      </c>
      <c r="C2097" s="24" t="s">
        <v>238</v>
      </c>
      <c r="D2097" s="24">
        <v>0.37040000000000001</v>
      </c>
    </row>
    <row r="2098" spans="1:4" hidden="1">
      <c r="A2098" s="25">
        <v>43197</v>
      </c>
      <c r="B2098" s="24" t="s">
        <v>239</v>
      </c>
      <c r="C2098" s="24" t="s">
        <v>230</v>
      </c>
      <c r="D2098" s="24">
        <v>0.30530000000000002</v>
      </c>
    </row>
    <row r="2099" spans="1:4" hidden="1">
      <c r="A2099" s="25">
        <v>43197</v>
      </c>
      <c r="B2099" s="24" t="s">
        <v>239</v>
      </c>
      <c r="C2099" s="24" t="s">
        <v>233</v>
      </c>
      <c r="D2099" s="24">
        <v>6.7699999999999996E-2</v>
      </c>
    </row>
    <row r="2100" spans="1:4" hidden="1">
      <c r="A2100" s="25">
        <v>43197</v>
      </c>
      <c r="B2100" s="24" t="s">
        <v>239</v>
      </c>
      <c r="C2100" s="24" t="s">
        <v>234</v>
      </c>
      <c r="D2100" s="24">
        <v>5.8999999999999997E-2</v>
      </c>
    </row>
    <row r="2101" spans="1:4" hidden="1">
      <c r="A2101" s="25">
        <v>43197</v>
      </c>
      <c r="B2101" s="24" t="s">
        <v>239</v>
      </c>
      <c r="C2101" s="24" t="s">
        <v>238</v>
      </c>
      <c r="D2101" s="24">
        <v>8.3099999999999993E-2</v>
      </c>
    </row>
    <row r="2102" spans="1:4" hidden="1">
      <c r="A2102" s="25">
        <v>43198</v>
      </c>
      <c r="B2102" s="24" t="s">
        <v>230</v>
      </c>
      <c r="C2102" s="24" t="s">
        <v>231</v>
      </c>
      <c r="D2102" s="24">
        <v>0.26119999999999999</v>
      </c>
    </row>
    <row r="2103" spans="1:4" hidden="1">
      <c r="A2103" s="25">
        <v>43198</v>
      </c>
      <c r="B2103" s="24" t="s">
        <v>230</v>
      </c>
      <c r="C2103" s="24" t="s">
        <v>232</v>
      </c>
      <c r="D2103" s="24">
        <v>1.651</v>
      </c>
    </row>
    <row r="2104" spans="1:4" hidden="1">
      <c r="A2104" s="25">
        <v>43198</v>
      </c>
      <c r="B2104" s="24" t="s">
        <v>230</v>
      </c>
      <c r="C2104" s="24" t="s">
        <v>233</v>
      </c>
      <c r="D2104" s="24">
        <v>0.22170000000000001</v>
      </c>
    </row>
    <row r="2105" spans="1:4" hidden="1">
      <c r="A2105" s="25">
        <v>43198</v>
      </c>
      <c r="B2105" s="24" t="s">
        <v>230</v>
      </c>
      <c r="C2105" s="24" t="s">
        <v>234</v>
      </c>
      <c r="D2105" s="24">
        <v>0.19320000000000001</v>
      </c>
    </row>
    <row r="2106" spans="1:4" hidden="1">
      <c r="A2106" s="25">
        <v>43198</v>
      </c>
      <c r="B2106" s="24" t="s">
        <v>230</v>
      </c>
      <c r="C2106" s="24" t="s">
        <v>235</v>
      </c>
      <c r="D2106" s="24">
        <v>0.19320000000000001</v>
      </c>
    </row>
    <row r="2107" spans="1:4" hidden="1">
      <c r="A2107" s="25">
        <v>43198</v>
      </c>
      <c r="B2107" s="24" t="s">
        <v>230</v>
      </c>
      <c r="C2107" s="24" t="s">
        <v>236</v>
      </c>
      <c r="D2107" s="24">
        <v>2.1318000000000001</v>
      </c>
    </row>
    <row r="2108" spans="1:4" hidden="1">
      <c r="A2108" s="25">
        <v>43198</v>
      </c>
      <c r="B2108" s="24" t="s">
        <v>230</v>
      </c>
      <c r="C2108" s="24" t="s">
        <v>237</v>
      </c>
      <c r="D2108" s="24">
        <v>2.2843</v>
      </c>
    </row>
    <row r="2109" spans="1:4" hidden="1">
      <c r="A2109" s="25">
        <v>43198</v>
      </c>
      <c r="B2109" s="24" t="s">
        <v>230</v>
      </c>
      <c r="C2109" s="24" t="s">
        <v>238</v>
      </c>
      <c r="D2109" s="24">
        <v>0.2722</v>
      </c>
    </row>
    <row r="2110" spans="1:4" hidden="1">
      <c r="A2110" s="25">
        <v>43198</v>
      </c>
      <c r="B2110" s="24" t="s">
        <v>230</v>
      </c>
      <c r="C2110" s="24" t="s">
        <v>239</v>
      </c>
      <c r="D2110" s="24">
        <v>3.2759999999999998</v>
      </c>
    </row>
    <row r="2111" spans="1:4" hidden="1">
      <c r="A2111" s="25">
        <v>43198</v>
      </c>
      <c r="B2111" s="24" t="s">
        <v>240</v>
      </c>
      <c r="C2111" s="24" t="s">
        <v>241</v>
      </c>
      <c r="D2111" s="24">
        <v>0.98089999999999999</v>
      </c>
    </row>
    <row r="2112" spans="1:4" hidden="1">
      <c r="A2112" s="25">
        <v>43198</v>
      </c>
      <c r="B2112" s="24" t="s">
        <v>240</v>
      </c>
      <c r="C2112" s="24" t="s">
        <v>231</v>
      </c>
      <c r="D2112" s="24">
        <v>0.73609999999999998</v>
      </c>
    </row>
    <row r="2113" spans="1:4" hidden="1">
      <c r="A2113" s="25">
        <v>43198</v>
      </c>
      <c r="B2113" s="24" t="s">
        <v>240</v>
      </c>
      <c r="C2113" s="24" t="s">
        <v>242</v>
      </c>
      <c r="D2113" s="24">
        <v>4.8392999999999997</v>
      </c>
    </row>
    <row r="2114" spans="1:4" hidden="1">
      <c r="A2114" s="25">
        <v>43198</v>
      </c>
      <c r="B2114" s="24" t="s">
        <v>240</v>
      </c>
      <c r="C2114" s="24" t="s">
        <v>232</v>
      </c>
      <c r="D2114" s="24">
        <v>4.6538000000000004</v>
      </c>
    </row>
    <row r="2115" spans="1:4" hidden="1">
      <c r="A2115" s="25">
        <v>43198</v>
      </c>
      <c r="B2115" s="24" t="s">
        <v>240</v>
      </c>
      <c r="C2115" s="24" t="s">
        <v>233</v>
      </c>
      <c r="D2115" s="24">
        <v>0.625</v>
      </c>
    </row>
    <row r="2116" spans="1:4" hidden="1">
      <c r="A2116" s="25">
        <v>43198</v>
      </c>
      <c r="B2116" s="24" t="s">
        <v>240</v>
      </c>
      <c r="C2116" s="24" t="s">
        <v>234</v>
      </c>
      <c r="D2116" s="24">
        <v>0.54469999999999996</v>
      </c>
    </row>
    <row r="2117" spans="1:4" hidden="1">
      <c r="A2117" s="25">
        <v>43198</v>
      </c>
      <c r="B2117" s="24" t="s">
        <v>240</v>
      </c>
      <c r="C2117" s="24" t="s">
        <v>243</v>
      </c>
      <c r="D2117" s="24">
        <v>6.0236999999999998</v>
      </c>
    </row>
    <row r="2118" spans="1:4" hidden="1">
      <c r="A2118" s="25">
        <v>43198</v>
      </c>
      <c r="B2118" s="24" t="s">
        <v>240</v>
      </c>
      <c r="C2118" s="24" t="s">
        <v>79</v>
      </c>
      <c r="D2118" s="24">
        <v>82.073899999999995</v>
      </c>
    </row>
    <row r="2119" spans="1:4" hidden="1">
      <c r="A2119" s="25">
        <v>43198</v>
      </c>
      <c r="B2119" s="24" t="s">
        <v>240</v>
      </c>
      <c r="C2119" s="24" t="s">
        <v>244</v>
      </c>
      <c r="D2119" s="24">
        <v>821.4674</v>
      </c>
    </row>
    <row r="2120" spans="1:4" hidden="1">
      <c r="A2120" s="25">
        <v>43198</v>
      </c>
      <c r="B2120" s="24" t="s">
        <v>240</v>
      </c>
      <c r="C2120" s="24" t="s">
        <v>236</v>
      </c>
      <c r="D2120" s="24">
        <v>6.0094000000000003</v>
      </c>
    </row>
    <row r="2121" spans="1:4" hidden="1">
      <c r="A2121" s="25">
        <v>43198</v>
      </c>
      <c r="B2121" s="24" t="s">
        <v>240</v>
      </c>
      <c r="C2121" s="24" t="s">
        <v>245</v>
      </c>
      <c r="D2121" s="24">
        <v>1.0553999999999999</v>
      </c>
    </row>
    <row r="2122" spans="1:4" hidden="1">
      <c r="A2122" s="25">
        <v>43198</v>
      </c>
      <c r="B2122" s="24" t="s">
        <v>240</v>
      </c>
      <c r="C2122" s="24" t="s">
        <v>237</v>
      </c>
      <c r="D2122" s="24">
        <v>6.4393000000000002</v>
      </c>
    </row>
    <row r="2123" spans="1:4" hidden="1">
      <c r="A2123" s="25">
        <v>43198</v>
      </c>
      <c r="B2123" s="24" t="s">
        <v>240</v>
      </c>
      <c r="C2123" s="24" t="s">
        <v>246</v>
      </c>
      <c r="D2123" s="24">
        <v>22.507400000000001</v>
      </c>
    </row>
    <row r="2124" spans="1:4" hidden="1">
      <c r="A2124" s="25">
        <v>43198</v>
      </c>
      <c r="B2124" s="24" t="s">
        <v>240</v>
      </c>
      <c r="C2124" s="24" t="s">
        <v>238</v>
      </c>
      <c r="D2124" s="24">
        <v>0.76749999999999996</v>
      </c>
    </row>
    <row r="2125" spans="1:4" hidden="1">
      <c r="A2125" s="25">
        <v>43198</v>
      </c>
      <c r="B2125" s="24" t="s">
        <v>247</v>
      </c>
      <c r="C2125" s="24" t="s">
        <v>238</v>
      </c>
      <c r="D2125" s="24">
        <v>0.5595</v>
      </c>
    </row>
    <row r="2126" spans="1:4" hidden="1">
      <c r="A2126" s="25">
        <v>43198</v>
      </c>
      <c r="B2126" s="24" t="s">
        <v>241</v>
      </c>
      <c r="C2126" s="24" t="s">
        <v>240</v>
      </c>
      <c r="D2126" s="24">
        <v>1.0194000000000001</v>
      </c>
    </row>
    <row r="2127" spans="1:4" hidden="1">
      <c r="A2127" s="25">
        <v>43198</v>
      </c>
      <c r="B2127" s="24" t="s">
        <v>241</v>
      </c>
      <c r="C2127" s="24" t="s">
        <v>231</v>
      </c>
      <c r="D2127" s="24">
        <v>0.75039999999999996</v>
      </c>
    </row>
    <row r="2128" spans="1:4" hidden="1">
      <c r="A2128" s="25">
        <v>43198</v>
      </c>
      <c r="B2128" s="24" t="s">
        <v>241</v>
      </c>
      <c r="C2128" s="24" t="s">
        <v>248</v>
      </c>
      <c r="D2128" s="24">
        <v>4.9398</v>
      </c>
    </row>
    <row r="2129" spans="1:4" hidden="1">
      <c r="A2129" s="25">
        <v>43198</v>
      </c>
      <c r="B2129" s="24" t="s">
        <v>241</v>
      </c>
      <c r="C2129" s="24" t="s">
        <v>242</v>
      </c>
      <c r="D2129" s="24">
        <v>4.9336000000000002</v>
      </c>
    </row>
    <row r="2130" spans="1:4" hidden="1">
      <c r="A2130" s="25">
        <v>43198</v>
      </c>
      <c r="B2130" s="24" t="s">
        <v>241</v>
      </c>
      <c r="C2130" s="24" t="s">
        <v>233</v>
      </c>
      <c r="D2130" s="24">
        <v>0.63719999999999999</v>
      </c>
    </row>
    <row r="2131" spans="1:4" hidden="1">
      <c r="A2131" s="25">
        <v>43198</v>
      </c>
      <c r="B2131" s="24" t="s">
        <v>241</v>
      </c>
      <c r="C2131" s="24" t="s">
        <v>234</v>
      </c>
      <c r="D2131" s="24">
        <v>0.5554</v>
      </c>
    </row>
    <row r="2132" spans="1:4" hidden="1">
      <c r="A2132" s="25">
        <v>43198</v>
      </c>
      <c r="B2132" s="24" t="s">
        <v>241</v>
      </c>
      <c r="C2132" s="24" t="s">
        <v>243</v>
      </c>
      <c r="D2132" s="24">
        <v>6.1409000000000002</v>
      </c>
    </row>
    <row r="2133" spans="1:4" hidden="1">
      <c r="A2133" s="25">
        <v>43198</v>
      </c>
      <c r="B2133" s="24" t="s">
        <v>241</v>
      </c>
      <c r="C2133" s="24" t="s">
        <v>79</v>
      </c>
      <c r="D2133" s="24">
        <v>83.669200000000004</v>
      </c>
    </row>
    <row r="2134" spans="1:4" hidden="1">
      <c r="A2134" s="25">
        <v>43198</v>
      </c>
      <c r="B2134" s="24" t="s">
        <v>241</v>
      </c>
      <c r="C2134" s="24" t="s">
        <v>249</v>
      </c>
      <c r="D2134" s="24">
        <v>14.311500000000001</v>
      </c>
    </row>
    <row r="2135" spans="1:4" hidden="1">
      <c r="A2135" s="25">
        <v>43198</v>
      </c>
      <c r="B2135" s="24" t="s">
        <v>241</v>
      </c>
      <c r="C2135" s="24" t="s">
        <v>236</v>
      </c>
      <c r="D2135" s="24">
        <v>6.1264000000000003</v>
      </c>
    </row>
    <row r="2136" spans="1:4" hidden="1">
      <c r="A2136" s="25">
        <v>43198</v>
      </c>
      <c r="B2136" s="24" t="s">
        <v>241</v>
      </c>
      <c r="C2136" s="24" t="s">
        <v>238</v>
      </c>
      <c r="D2136" s="24">
        <v>0.78239999999999998</v>
      </c>
    </row>
    <row r="2137" spans="1:4" hidden="1">
      <c r="A2137" s="25">
        <v>43198</v>
      </c>
      <c r="B2137" s="24" t="s">
        <v>250</v>
      </c>
      <c r="C2137" s="24" t="s">
        <v>238</v>
      </c>
      <c r="D2137" s="24">
        <v>5.9999999999999995E-4</v>
      </c>
    </row>
    <row r="2138" spans="1:4" hidden="1">
      <c r="A2138" s="25">
        <v>43198</v>
      </c>
      <c r="B2138" s="24" t="s">
        <v>231</v>
      </c>
      <c r="C2138" s="24" t="s">
        <v>230</v>
      </c>
      <c r="D2138" s="24">
        <v>3.8294000000000001</v>
      </c>
    </row>
    <row r="2139" spans="1:4" hidden="1">
      <c r="A2139" s="25">
        <v>43198</v>
      </c>
      <c r="B2139" s="24" t="s">
        <v>231</v>
      </c>
      <c r="C2139" s="24" t="s">
        <v>240</v>
      </c>
      <c r="D2139" s="24">
        <v>1.3585</v>
      </c>
    </row>
    <row r="2140" spans="1:4" hidden="1">
      <c r="A2140" s="25">
        <v>43198</v>
      </c>
      <c r="B2140" s="24" t="s">
        <v>231</v>
      </c>
      <c r="C2140" s="24" t="s">
        <v>241</v>
      </c>
      <c r="D2140" s="24">
        <v>1.3325</v>
      </c>
    </row>
    <row r="2141" spans="1:4" hidden="1">
      <c r="A2141" s="25">
        <v>43198</v>
      </c>
      <c r="B2141" s="24" t="s">
        <v>231</v>
      </c>
      <c r="C2141" s="24" t="s">
        <v>232</v>
      </c>
      <c r="D2141" s="24">
        <v>6.3221999999999996</v>
      </c>
    </row>
    <row r="2142" spans="1:4" hidden="1">
      <c r="A2142" s="25">
        <v>43198</v>
      </c>
      <c r="B2142" s="24" t="s">
        <v>231</v>
      </c>
      <c r="C2142" s="24" t="s">
        <v>233</v>
      </c>
      <c r="D2142" s="24">
        <v>0.84899999999999998</v>
      </c>
    </row>
    <row r="2143" spans="1:4" hidden="1">
      <c r="A2143" s="25">
        <v>43198</v>
      </c>
      <c r="B2143" s="24" t="s">
        <v>231</v>
      </c>
      <c r="C2143" s="24" t="s">
        <v>234</v>
      </c>
      <c r="D2143" s="24">
        <v>0.74</v>
      </c>
    </row>
    <row r="2144" spans="1:4" hidden="1">
      <c r="A2144" s="25">
        <v>43198</v>
      </c>
      <c r="B2144" s="24" t="s">
        <v>231</v>
      </c>
      <c r="C2144" s="24" t="s">
        <v>243</v>
      </c>
      <c r="D2144" s="24">
        <v>8.1829999999999998</v>
      </c>
    </row>
    <row r="2145" spans="1:4" hidden="1">
      <c r="A2145" s="25">
        <v>43198</v>
      </c>
      <c r="B2145" s="24" t="s">
        <v>231</v>
      </c>
      <c r="C2145" s="24" t="s">
        <v>235</v>
      </c>
      <c r="D2145" s="24">
        <v>0.73960000000000004</v>
      </c>
    </row>
    <row r="2146" spans="1:4" hidden="1">
      <c r="A2146" s="25">
        <v>43198</v>
      </c>
      <c r="B2146" s="24" t="s">
        <v>231</v>
      </c>
      <c r="C2146" s="24" t="s">
        <v>79</v>
      </c>
      <c r="D2146" s="24">
        <v>111.4898</v>
      </c>
    </row>
    <row r="2147" spans="1:4" hidden="1">
      <c r="A2147" s="25">
        <v>43198</v>
      </c>
      <c r="B2147" s="24" t="s">
        <v>231</v>
      </c>
      <c r="C2147" s="24" t="s">
        <v>236</v>
      </c>
      <c r="D2147" s="24">
        <v>8.1637000000000004</v>
      </c>
    </row>
    <row r="2148" spans="1:4" hidden="1">
      <c r="A2148" s="25">
        <v>43198</v>
      </c>
      <c r="B2148" s="24" t="s">
        <v>231</v>
      </c>
      <c r="C2148" s="24" t="s">
        <v>237</v>
      </c>
      <c r="D2148" s="24">
        <v>8.7476000000000003</v>
      </c>
    </row>
    <row r="2149" spans="1:4" hidden="1">
      <c r="A2149" s="25">
        <v>43198</v>
      </c>
      <c r="B2149" s="24" t="s">
        <v>231</v>
      </c>
      <c r="C2149" s="24" t="s">
        <v>238</v>
      </c>
      <c r="D2149" s="24">
        <v>1.0426</v>
      </c>
    </row>
    <row r="2150" spans="1:4" hidden="1">
      <c r="A2150" s="25">
        <v>43198</v>
      </c>
      <c r="B2150" s="24" t="s">
        <v>248</v>
      </c>
      <c r="C2150" s="24" t="s">
        <v>241</v>
      </c>
      <c r="D2150" s="24">
        <v>0.2024</v>
      </c>
    </row>
    <row r="2151" spans="1:4" hidden="1">
      <c r="A2151" s="25">
        <v>43198</v>
      </c>
      <c r="B2151" s="24" t="s">
        <v>248</v>
      </c>
      <c r="C2151" s="24" t="s">
        <v>233</v>
      </c>
      <c r="D2151" s="24">
        <v>0.129</v>
      </c>
    </row>
    <row r="2152" spans="1:4" hidden="1">
      <c r="A2152" s="25">
        <v>43198</v>
      </c>
      <c r="B2152" s="24" t="s">
        <v>248</v>
      </c>
      <c r="C2152" s="24" t="s">
        <v>246</v>
      </c>
      <c r="D2152" s="24">
        <v>4.6449999999999996</v>
      </c>
    </row>
    <row r="2153" spans="1:4" hidden="1">
      <c r="A2153" s="25">
        <v>43198</v>
      </c>
      <c r="B2153" s="24" t="s">
        <v>248</v>
      </c>
      <c r="C2153" s="24" t="s">
        <v>238</v>
      </c>
      <c r="D2153" s="24">
        <v>0.15840000000000001</v>
      </c>
    </row>
    <row r="2154" spans="1:4" hidden="1">
      <c r="A2154" s="25">
        <v>43198</v>
      </c>
      <c r="B2154" s="24" t="s">
        <v>242</v>
      </c>
      <c r="C2154" s="24" t="s">
        <v>240</v>
      </c>
      <c r="D2154" s="24">
        <v>0.20660000000000001</v>
      </c>
    </row>
    <row r="2155" spans="1:4" hidden="1">
      <c r="A2155" s="25">
        <v>43198</v>
      </c>
      <c r="B2155" s="24" t="s">
        <v>242</v>
      </c>
      <c r="C2155" s="24" t="s">
        <v>241</v>
      </c>
      <c r="D2155" s="24">
        <v>0.20269999999999999</v>
      </c>
    </row>
    <row r="2156" spans="1:4" hidden="1">
      <c r="A2156" s="25">
        <v>43198</v>
      </c>
      <c r="B2156" s="24" t="s">
        <v>242</v>
      </c>
      <c r="C2156" s="24" t="s">
        <v>232</v>
      </c>
      <c r="D2156" s="24">
        <v>0.9617</v>
      </c>
    </row>
    <row r="2157" spans="1:4" hidden="1">
      <c r="A2157" s="25">
        <v>43198</v>
      </c>
      <c r="B2157" s="24" t="s">
        <v>242</v>
      </c>
      <c r="C2157" s="24" t="s">
        <v>233</v>
      </c>
      <c r="D2157" s="24">
        <v>0.12920000000000001</v>
      </c>
    </row>
    <row r="2158" spans="1:4" hidden="1">
      <c r="A2158" s="25">
        <v>43198</v>
      </c>
      <c r="B2158" s="24" t="s">
        <v>242</v>
      </c>
      <c r="C2158" s="24" t="s">
        <v>234</v>
      </c>
      <c r="D2158" s="24">
        <v>0.11260000000000001</v>
      </c>
    </row>
    <row r="2159" spans="1:4" hidden="1">
      <c r="A2159" s="25">
        <v>43198</v>
      </c>
      <c r="B2159" s="24" t="s">
        <v>242</v>
      </c>
      <c r="C2159" s="24" t="s">
        <v>243</v>
      </c>
      <c r="D2159" s="24">
        <v>1.2446999999999999</v>
      </c>
    </row>
    <row r="2160" spans="1:4" hidden="1">
      <c r="A2160" s="25">
        <v>43198</v>
      </c>
      <c r="B2160" s="24" t="s">
        <v>242</v>
      </c>
      <c r="C2160" s="24" t="s">
        <v>79</v>
      </c>
      <c r="D2160" s="24">
        <v>16.959199999999999</v>
      </c>
    </row>
    <row r="2161" spans="1:4" hidden="1">
      <c r="A2161" s="25">
        <v>43198</v>
      </c>
      <c r="B2161" s="24" t="s">
        <v>242</v>
      </c>
      <c r="C2161" s="24" t="s">
        <v>244</v>
      </c>
      <c r="D2161" s="24">
        <v>169.7484</v>
      </c>
    </row>
    <row r="2162" spans="1:4" hidden="1">
      <c r="A2162" s="25">
        <v>43198</v>
      </c>
      <c r="B2162" s="24" t="s">
        <v>242</v>
      </c>
      <c r="C2162" s="24" t="s">
        <v>251</v>
      </c>
      <c r="D2162" s="24">
        <v>1.282</v>
      </c>
    </row>
    <row r="2163" spans="1:4" hidden="1">
      <c r="A2163" s="25">
        <v>43198</v>
      </c>
      <c r="B2163" s="24" t="s">
        <v>242</v>
      </c>
      <c r="C2163" s="24" t="s">
        <v>252</v>
      </c>
      <c r="D2163" s="24">
        <v>0.61339999999999995</v>
      </c>
    </row>
    <row r="2164" spans="1:4" hidden="1">
      <c r="A2164" s="25">
        <v>43198</v>
      </c>
      <c r="B2164" s="24" t="s">
        <v>242</v>
      </c>
      <c r="C2164" s="24" t="s">
        <v>236</v>
      </c>
      <c r="D2164" s="24">
        <v>1.2418</v>
      </c>
    </row>
    <row r="2165" spans="1:4" hidden="1">
      <c r="A2165" s="25">
        <v>43198</v>
      </c>
      <c r="B2165" s="24" t="s">
        <v>242</v>
      </c>
      <c r="C2165" s="24" t="s">
        <v>245</v>
      </c>
      <c r="D2165" s="24">
        <v>0.21809999999999999</v>
      </c>
    </row>
    <row r="2166" spans="1:4" hidden="1">
      <c r="A2166" s="25">
        <v>43198</v>
      </c>
      <c r="B2166" s="24" t="s">
        <v>242</v>
      </c>
      <c r="C2166" s="24" t="s">
        <v>253</v>
      </c>
      <c r="D2166" s="24">
        <v>0.20860000000000001</v>
      </c>
    </row>
    <row r="2167" spans="1:4" hidden="1">
      <c r="A2167" s="25">
        <v>43198</v>
      </c>
      <c r="B2167" s="24" t="s">
        <v>242</v>
      </c>
      <c r="C2167" s="24" t="s">
        <v>246</v>
      </c>
      <c r="D2167" s="24">
        <v>4.6509</v>
      </c>
    </row>
    <row r="2168" spans="1:4" hidden="1">
      <c r="A2168" s="25">
        <v>43198</v>
      </c>
      <c r="B2168" s="24" t="s">
        <v>242</v>
      </c>
      <c r="C2168" s="24" t="s">
        <v>238</v>
      </c>
      <c r="D2168" s="24">
        <v>0.15859999999999999</v>
      </c>
    </row>
    <row r="2169" spans="1:4" hidden="1">
      <c r="A2169" s="25">
        <v>43198</v>
      </c>
      <c r="B2169" s="24" t="s">
        <v>254</v>
      </c>
      <c r="C2169" s="24" t="s">
        <v>233</v>
      </c>
      <c r="D2169" s="24">
        <v>3.9399999999999998E-2</v>
      </c>
    </row>
    <row r="2170" spans="1:4" hidden="1">
      <c r="A2170" s="25">
        <v>43198</v>
      </c>
      <c r="B2170" s="24" t="s">
        <v>254</v>
      </c>
      <c r="C2170" s="24" t="s">
        <v>234</v>
      </c>
      <c r="D2170" s="24">
        <v>3.44E-2</v>
      </c>
    </row>
    <row r="2171" spans="1:4" hidden="1">
      <c r="A2171" s="25">
        <v>43198</v>
      </c>
      <c r="B2171" s="24" t="s">
        <v>254</v>
      </c>
      <c r="C2171" s="24" t="s">
        <v>238</v>
      </c>
      <c r="D2171" s="24">
        <v>4.8399999999999999E-2</v>
      </c>
    </row>
    <row r="2172" spans="1:4" hidden="1">
      <c r="A2172" s="25">
        <v>43198</v>
      </c>
      <c r="B2172" s="24" t="s">
        <v>232</v>
      </c>
      <c r="C2172" s="24" t="s">
        <v>230</v>
      </c>
      <c r="D2172" s="24">
        <v>0.60570000000000002</v>
      </c>
    </row>
    <row r="2173" spans="1:4" hidden="1">
      <c r="A2173" s="25">
        <v>43198</v>
      </c>
      <c r="B2173" s="24" t="s">
        <v>232</v>
      </c>
      <c r="C2173" s="24" t="s">
        <v>240</v>
      </c>
      <c r="D2173" s="24">
        <v>0.21479999999999999</v>
      </c>
    </row>
    <row r="2174" spans="1:4" hidden="1">
      <c r="A2174" s="25">
        <v>43198</v>
      </c>
      <c r="B2174" s="24" t="s">
        <v>232</v>
      </c>
      <c r="C2174" s="24" t="s">
        <v>231</v>
      </c>
      <c r="D2174" s="24">
        <v>0.15820000000000001</v>
      </c>
    </row>
    <row r="2175" spans="1:4" hidden="1">
      <c r="A2175" s="25">
        <v>43198</v>
      </c>
      <c r="B2175" s="24" t="s">
        <v>232</v>
      </c>
      <c r="C2175" s="24" t="s">
        <v>242</v>
      </c>
      <c r="D2175" s="24">
        <v>1.0398000000000001</v>
      </c>
    </row>
    <row r="2176" spans="1:4" hidden="1">
      <c r="A2176" s="25">
        <v>43198</v>
      </c>
      <c r="B2176" s="24" t="s">
        <v>232</v>
      </c>
      <c r="C2176" s="24" t="s">
        <v>233</v>
      </c>
      <c r="D2176" s="24">
        <v>0.1343</v>
      </c>
    </row>
    <row r="2177" spans="1:4" hidden="1">
      <c r="A2177" s="25">
        <v>43198</v>
      </c>
      <c r="B2177" s="24" t="s">
        <v>232</v>
      </c>
      <c r="C2177" s="24" t="s">
        <v>234</v>
      </c>
      <c r="D2177" s="24">
        <v>0.11700000000000001</v>
      </c>
    </row>
    <row r="2178" spans="1:4" hidden="1">
      <c r="A2178" s="25">
        <v>43198</v>
      </c>
      <c r="B2178" s="24" t="s">
        <v>232</v>
      </c>
      <c r="C2178" s="24" t="s">
        <v>235</v>
      </c>
      <c r="D2178" s="24">
        <v>0.11700000000000001</v>
      </c>
    </row>
    <row r="2179" spans="1:4" hidden="1">
      <c r="A2179" s="25">
        <v>43198</v>
      </c>
      <c r="B2179" s="24" t="s">
        <v>232</v>
      </c>
      <c r="C2179" s="24" t="s">
        <v>236</v>
      </c>
      <c r="D2179" s="24">
        <v>1.2911999999999999</v>
      </c>
    </row>
    <row r="2180" spans="1:4" hidden="1">
      <c r="A2180" s="25">
        <v>43198</v>
      </c>
      <c r="B2180" s="24" t="s">
        <v>232</v>
      </c>
      <c r="C2180" s="24" t="s">
        <v>237</v>
      </c>
      <c r="D2180" s="24">
        <v>1.3835999999999999</v>
      </c>
    </row>
    <row r="2181" spans="1:4" hidden="1">
      <c r="A2181" s="25">
        <v>43198</v>
      </c>
      <c r="B2181" s="24" t="s">
        <v>232</v>
      </c>
      <c r="C2181" s="24" t="s">
        <v>238</v>
      </c>
      <c r="D2181" s="24">
        <v>0.16500000000000001</v>
      </c>
    </row>
    <row r="2182" spans="1:4" hidden="1">
      <c r="A2182" s="25">
        <v>43198</v>
      </c>
      <c r="B2182" s="24" t="s">
        <v>255</v>
      </c>
      <c r="C2182" s="24" t="s">
        <v>233</v>
      </c>
      <c r="D2182" s="24">
        <v>5.4300000000000001E-2</v>
      </c>
    </row>
    <row r="2183" spans="1:4" hidden="1">
      <c r="A2183" s="25">
        <v>43198</v>
      </c>
      <c r="B2183" s="24" t="s">
        <v>233</v>
      </c>
      <c r="C2183" s="24" t="s">
        <v>230</v>
      </c>
      <c r="D2183" s="24">
        <v>4.5106000000000002</v>
      </c>
    </row>
    <row r="2184" spans="1:4" hidden="1">
      <c r="A2184" s="25">
        <v>43198</v>
      </c>
      <c r="B2184" s="24" t="s">
        <v>233</v>
      </c>
      <c r="C2184" s="24" t="s">
        <v>240</v>
      </c>
      <c r="D2184" s="24">
        <v>1.6</v>
      </c>
    </row>
    <row r="2185" spans="1:4" hidden="1">
      <c r="A2185" s="25">
        <v>43198</v>
      </c>
      <c r="B2185" s="24" t="s">
        <v>233</v>
      </c>
      <c r="C2185" s="24" t="s">
        <v>241</v>
      </c>
      <c r="D2185" s="24">
        <v>1.5696000000000001</v>
      </c>
    </row>
    <row r="2186" spans="1:4" hidden="1">
      <c r="A2186" s="25">
        <v>43198</v>
      </c>
      <c r="B2186" s="24" t="s">
        <v>233</v>
      </c>
      <c r="C2186" s="24" t="s">
        <v>231</v>
      </c>
      <c r="D2186" s="24">
        <v>1.1778999999999999</v>
      </c>
    </row>
    <row r="2187" spans="1:4" hidden="1">
      <c r="A2187" s="25">
        <v>43198</v>
      </c>
      <c r="B2187" s="24" t="s">
        <v>233</v>
      </c>
      <c r="C2187" s="24" t="s">
        <v>248</v>
      </c>
      <c r="D2187" s="24">
        <v>7.7534000000000001</v>
      </c>
    </row>
    <row r="2188" spans="1:4" hidden="1">
      <c r="A2188" s="25">
        <v>43198</v>
      </c>
      <c r="B2188" s="24" t="s">
        <v>233</v>
      </c>
      <c r="C2188" s="24" t="s">
        <v>242</v>
      </c>
      <c r="D2188" s="24">
        <v>7.7435</v>
      </c>
    </row>
    <row r="2189" spans="1:4" hidden="1">
      <c r="A2189" s="25">
        <v>43198</v>
      </c>
      <c r="B2189" s="24" t="s">
        <v>233</v>
      </c>
      <c r="C2189" s="24" t="s">
        <v>254</v>
      </c>
      <c r="D2189" s="24">
        <v>25.370999999999999</v>
      </c>
    </row>
    <row r="2190" spans="1:4" hidden="1">
      <c r="A2190" s="25">
        <v>43198</v>
      </c>
      <c r="B2190" s="24" t="s">
        <v>233</v>
      </c>
      <c r="C2190" s="24" t="s">
        <v>232</v>
      </c>
      <c r="D2190" s="24">
        <v>7.4466999999999999</v>
      </c>
    </row>
    <row r="2191" spans="1:4" hidden="1">
      <c r="A2191" s="25">
        <v>43198</v>
      </c>
      <c r="B2191" s="24" t="s">
        <v>233</v>
      </c>
      <c r="C2191" s="24" t="s">
        <v>255</v>
      </c>
      <c r="D2191" s="24">
        <v>18.421199999999999</v>
      </c>
    </row>
    <row r="2192" spans="1:4" hidden="1">
      <c r="A2192" s="25">
        <v>43198</v>
      </c>
      <c r="B2192" s="24" t="s">
        <v>233</v>
      </c>
      <c r="C2192" s="24" t="s">
        <v>234</v>
      </c>
      <c r="D2192" s="24">
        <v>0.87160000000000004</v>
      </c>
    </row>
    <row r="2193" spans="1:4" hidden="1">
      <c r="A2193" s="25">
        <v>43198</v>
      </c>
      <c r="B2193" s="24" t="s">
        <v>233</v>
      </c>
      <c r="C2193" s="24" t="s">
        <v>243</v>
      </c>
      <c r="D2193" s="24">
        <v>9.6386000000000003</v>
      </c>
    </row>
    <row r="2194" spans="1:4" hidden="1">
      <c r="A2194" s="25">
        <v>43198</v>
      </c>
      <c r="B2194" s="24" t="s">
        <v>233</v>
      </c>
      <c r="C2194" s="24" t="s">
        <v>256</v>
      </c>
      <c r="D2194" s="24">
        <v>7.4245999999999999</v>
      </c>
    </row>
    <row r="2195" spans="1:4" hidden="1">
      <c r="A2195" s="25">
        <v>43198</v>
      </c>
      <c r="B2195" s="24" t="s">
        <v>233</v>
      </c>
      <c r="C2195" s="24" t="s">
        <v>257</v>
      </c>
      <c r="D2195" s="24">
        <v>312.46839999999997</v>
      </c>
    </row>
    <row r="2196" spans="1:4" hidden="1">
      <c r="A2196" s="25">
        <v>43198</v>
      </c>
      <c r="B2196" s="24" t="s">
        <v>233</v>
      </c>
      <c r="C2196" s="24" t="s">
        <v>258</v>
      </c>
      <c r="D2196" s="24">
        <v>4.3400999999999996</v>
      </c>
    </row>
    <row r="2197" spans="1:4" hidden="1">
      <c r="A2197" s="25">
        <v>43198</v>
      </c>
      <c r="B2197" s="24" t="s">
        <v>233</v>
      </c>
      <c r="C2197" s="24" t="s">
        <v>259</v>
      </c>
      <c r="D2197" s="24">
        <v>121.2779</v>
      </c>
    </row>
    <row r="2198" spans="1:4" hidden="1">
      <c r="A2198" s="25">
        <v>43198</v>
      </c>
      <c r="B2198" s="24" t="s">
        <v>233</v>
      </c>
      <c r="C2198" s="24" t="s">
        <v>235</v>
      </c>
      <c r="D2198" s="24">
        <v>0.87119999999999997</v>
      </c>
    </row>
    <row r="2199" spans="1:4" hidden="1">
      <c r="A2199" s="25">
        <v>43198</v>
      </c>
      <c r="B2199" s="24" t="s">
        <v>233</v>
      </c>
      <c r="C2199" s="24" t="s">
        <v>79</v>
      </c>
      <c r="D2199" s="24">
        <v>131.3306</v>
      </c>
    </row>
    <row r="2200" spans="1:4" hidden="1">
      <c r="A2200" s="25">
        <v>43198</v>
      </c>
      <c r="B2200" s="24" t="s">
        <v>233</v>
      </c>
      <c r="C2200" s="24" t="s">
        <v>244</v>
      </c>
      <c r="D2200" s="24">
        <v>1314.4495999999999</v>
      </c>
    </row>
    <row r="2201" spans="1:4" hidden="1">
      <c r="A2201" s="25">
        <v>43198</v>
      </c>
      <c r="B2201" s="24" t="s">
        <v>233</v>
      </c>
      <c r="C2201" s="24" t="s">
        <v>251</v>
      </c>
      <c r="D2201" s="24">
        <v>9.9270999999999994</v>
      </c>
    </row>
    <row r="2202" spans="1:4" hidden="1">
      <c r="A2202" s="25">
        <v>43198</v>
      </c>
      <c r="B2202" s="24" t="s">
        <v>233</v>
      </c>
      <c r="C2202" s="24" t="s">
        <v>249</v>
      </c>
      <c r="D2202" s="24">
        <v>22.462800000000001</v>
      </c>
    </row>
    <row r="2203" spans="1:4" hidden="1">
      <c r="A2203" s="25">
        <v>43198</v>
      </c>
      <c r="B2203" s="24" t="s">
        <v>233</v>
      </c>
      <c r="C2203" s="24" t="s">
        <v>252</v>
      </c>
      <c r="D2203" s="24">
        <v>4.75</v>
      </c>
    </row>
    <row r="2204" spans="1:4" hidden="1">
      <c r="A2204" s="25">
        <v>43198</v>
      </c>
      <c r="B2204" s="24" t="s">
        <v>233</v>
      </c>
      <c r="C2204" s="24" t="s">
        <v>236</v>
      </c>
      <c r="D2204" s="24">
        <v>9.6151999999999997</v>
      </c>
    </row>
    <row r="2205" spans="1:4" hidden="1">
      <c r="A2205" s="25">
        <v>43198</v>
      </c>
      <c r="B2205" s="24" t="s">
        <v>233</v>
      </c>
      <c r="C2205" s="24" t="s">
        <v>245</v>
      </c>
      <c r="D2205" s="24">
        <v>1.6887000000000001</v>
      </c>
    </row>
    <row r="2206" spans="1:4" hidden="1">
      <c r="A2206" s="25">
        <v>43198</v>
      </c>
      <c r="B2206" s="24" t="s">
        <v>233</v>
      </c>
      <c r="C2206" s="24" t="s">
        <v>260</v>
      </c>
      <c r="D2206" s="24">
        <v>4.1993999999999998</v>
      </c>
    </row>
    <row r="2207" spans="1:4" hidden="1">
      <c r="A2207" s="25">
        <v>43198</v>
      </c>
      <c r="B2207" s="24" t="s">
        <v>233</v>
      </c>
      <c r="C2207" s="24" t="s">
        <v>261</v>
      </c>
      <c r="D2207" s="24">
        <v>71.361000000000004</v>
      </c>
    </row>
    <row r="2208" spans="1:4" hidden="1">
      <c r="A2208" s="25">
        <v>43198</v>
      </c>
      <c r="B2208" s="24" t="s">
        <v>233</v>
      </c>
      <c r="C2208" s="24" t="s">
        <v>237</v>
      </c>
      <c r="D2208" s="24">
        <v>10.303800000000001</v>
      </c>
    </row>
    <row r="2209" spans="1:4" hidden="1">
      <c r="A2209" s="25">
        <v>43198</v>
      </c>
      <c r="B2209" s="24" t="s">
        <v>233</v>
      </c>
      <c r="C2209" s="24" t="s">
        <v>253</v>
      </c>
      <c r="D2209" s="24">
        <v>1.6157999999999999</v>
      </c>
    </row>
    <row r="2210" spans="1:4" hidden="1">
      <c r="A2210" s="25">
        <v>43198</v>
      </c>
      <c r="B2210" s="24" t="s">
        <v>233</v>
      </c>
      <c r="C2210" s="24" t="s">
        <v>262</v>
      </c>
      <c r="D2210" s="24">
        <v>4.9682000000000004</v>
      </c>
    </row>
    <row r="2211" spans="1:4" hidden="1">
      <c r="A2211" s="25">
        <v>43198</v>
      </c>
      <c r="B2211" s="24" t="s">
        <v>233</v>
      </c>
      <c r="C2211" s="24" t="s">
        <v>246</v>
      </c>
      <c r="D2211" s="24">
        <v>36.014600000000002</v>
      </c>
    </row>
    <row r="2212" spans="1:4" hidden="1">
      <c r="A2212" s="25">
        <v>43198</v>
      </c>
      <c r="B2212" s="24" t="s">
        <v>233</v>
      </c>
      <c r="C2212" s="24" t="s">
        <v>238</v>
      </c>
      <c r="D2212" s="24">
        <v>1.2281</v>
      </c>
    </row>
    <row r="2213" spans="1:4" hidden="1">
      <c r="A2213" s="25">
        <v>43198</v>
      </c>
      <c r="B2213" s="24" t="s">
        <v>233</v>
      </c>
      <c r="C2213" s="24" t="s">
        <v>239</v>
      </c>
      <c r="D2213" s="24">
        <v>14.7768</v>
      </c>
    </row>
    <row r="2214" spans="1:4" hidden="1">
      <c r="A2214" s="25">
        <v>43198</v>
      </c>
      <c r="B2214" s="24" t="s">
        <v>263</v>
      </c>
      <c r="C2214" s="24" t="s">
        <v>238</v>
      </c>
      <c r="D2214" s="24">
        <v>0.48970000000000002</v>
      </c>
    </row>
    <row r="2215" spans="1:4" hidden="1">
      <c r="A2215" s="25">
        <v>43198</v>
      </c>
      <c r="B2215" s="24" t="s">
        <v>234</v>
      </c>
      <c r="C2215" s="24" t="s">
        <v>230</v>
      </c>
      <c r="D2215" s="24">
        <v>5.1752000000000002</v>
      </c>
    </row>
    <row r="2216" spans="1:4" hidden="1">
      <c r="A2216" s="25">
        <v>43198</v>
      </c>
      <c r="B2216" s="24" t="s">
        <v>234</v>
      </c>
      <c r="C2216" s="24" t="s">
        <v>240</v>
      </c>
      <c r="D2216" s="24">
        <v>1.8359000000000001</v>
      </c>
    </row>
    <row r="2217" spans="1:4" hidden="1">
      <c r="A2217" s="25">
        <v>43198</v>
      </c>
      <c r="B2217" s="24" t="s">
        <v>234</v>
      </c>
      <c r="C2217" s="24" t="s">
        <v>241</v>
      </c>
      <c r="D2217" s="24">
        <v>1.8008</v>
      </c>
    </row>
    <row r="2218" spans="1:4" hidden="1">
      <c r="A2218" s="25">
        <v>43198</v>
      </c>
      <c r="B2218" s="24" t="s">
        <v>234</v>
      </c>
      <c r="C2218" s="24" t="s">
        <v>231</v>
      </c>
      <c r="D2218" s="24">
        <v>1.3513999999999999</v>
      </c>
    </row>
    <row r="2219" spans="1:4" hidden="1">
      <c r="A2219" s="25">
        <v>43198</v>
      </c>
      <c r="B2219" s="24" t="s">
        <v>234</v>
      </c>
      <c r="C2219" s="24" t="s">
        <v>242</v>
      </c>
      <c r="D2219" s="24">
        <v>8.8843999999999994</v>
      </c>
    </row>
    <row r="2220" spans="1:4" hidden="1">
      <c r="A2220" s="25">
        <v>43198</v>
      </c>
      <c r="B2220" s="24" t="s">
        <v>234</v>
      </c>
      <c r="C2220" s="24" t="s">
        <v>254</v>
      </c>
      <c r="D2220" s="24">
        <v>29.1068</v>
      </c>
    </row>
    <row r="2221" spans="1:4" hidden="1">
      <c r="A2221" s="25">
        <v>43198</v>
      </c>
      <c r="B2221" s="24" t="s">
        <v>234</v>
      </c>
      <c r="C2221" s="24" t="s">
        <v>232</v>
      </c>
      <c r="D2221" s="24">
        <v>8.5440000000000005</v>
      </c>
    </row>
    <row r="2222" spans="1:4" hidden="1">
      <c r="A2222" s="25">
        <v>43198</v>
      </c>
      <c r="B2222" s="24" t="s">
        <v>234</v>
      </c>
      <c r="C2222" s="24" t="s">
        <v>233</v>
      </c>
      <c r="D2222" s="24">
        <v>1.1474</v>
      </c>
    </row>
    <row r="2223" spans="1:4" hidden="1">
      <c r="A2223" s="25">
        <v>43198</v>
      </c>
      <c r="B2223" s="24" t="s">
        <v>234</v>
      </c>
      <c r="C2223" s="24" t="s">
        <v>243</v>
      </c>
      <c r="D2223" s="24">
        <v>11.0587</v>
      </c>
    </row>
    <row r="2224" spans="1:4" hidden="1">
      <c r="A2224" s="25">
        <v>43198</v>
      </c>
      <c r="B2224" s="24" t="s">
        <v>234</v>
      </c>
      <c r="C2224" s="24" t="s">
        <v>235</v>
      </c>
      <c r="D2224" s="24">
        <v>0.99950000000000006</v>
      </c>
    </row>
    <row r="2225" spans="1:4" hidden="1">
      <c r="A2225" s="25">
        <v>43198</v>
      </c>
      <c r="B2225" s="24" t="s">
        <v>234</v>
      </c>
      <c r="C2225" s="24" t="s">
        <v>79</v>
      </c>
      <c r="D2225" s="24">
        <v>150.6722</v>
      </c>
    </row>
    <row r="2226" spans="1:4" hidden="1">
      <c r="A2226" s="25">
        <v>43198</v>
      </c>
      <c r="B2226" s="24" t="s">
        <v>234</v>
      </c>
      <c r="C2226" s="24" t="s">
        <v>244</v>
      </c>
      <c r="D2226" s="24">
        <v>1508.1159</v>
      </c>
    </row>
    <row r="2227" spans="1:4" hidden="1">
      <c r="A2227" s="25">
        <v>43198</v>
      </c>
      <c r="B2227" s="24" t="s">
        <v>234</v>
      </c>
      <c r="C2227" s="24" t="s">
        <v>249</v>
      </c>
      <c r="D2227" s="24">
        <v>25.772400000000001</v>
      </c>
    </row>
    <row r="2228" spans="1:4" hidden="1">
      <c r="A2228" s="25">
        <v>43198</v>
      </c>
      <c r="B2228" s="24" t="s">
        <v>234</v>
      </c>
      <c r="C2228" s="24" t="s">
        <v>252</v>
      </c>
      <c r="D2228" s="24">
        <v>5.4497999999999998</v>
      </c>
    </row>
    <row r="2229" spans="1:4" hidden="1">
      <c r="A2229" s="25">
        <v>43198</v>
      </c>
      <c r="B2229" s="24" t="s">
        <v>234</v>
      </c>
      <c r="C2229" s="24" t="s">
        <v>236</v>
      </c>
      <c r="D2229" s="24">
        <v>11.0326</v>
      </c>
    </row>
    <row r="2230" spans="1:4" hidden="1">
      <c r="A2230" s="25">
        <v>43198</v>
      </c>
      <c r="B2230" s="24" t="s">
        <v>234</v>
      </c>
      <c r="C2230" s="24" t="s">
        <v>245</v>
      </c>
      <c r="D2230" s="24">
        <v>1.9374</v>
      </c>
    </row>
    <row r="2231" spans="1:4" hidden="1">
      <c r="A2231" s="25">
        <v>43198</v>
      </c>
      <c r="B2231" s="24" t="s">
        <v>234</v>
      </c>
      <c r="C2231" s="24" t="s">
        <v>237</v>
      </c>
      <c r="D2231" s="24">
        <v>11.8218</v>
      </c>
    </row>
    <row r="2232" spans="1:4" hidden="1">
      <c r="A2232" s="25">
        <v>43198</v>
      </c>
      <c r="B2232" s="24" t="s">
        <v>234</v>
      </c>
      <c r="C2232" s="24" t="s">
        <v>253</v>
      </c>
      <c r="D2232" s="24">
        <v>1.8537999999999999</v>
      </c>
    </row>
    <row r="2233" spans="1:4" hidden="1">
      <c r="A2233" s="25">
        <v>43198</v>
      </c>
      <c r="B2233" s="24" t="s">
        <v>234</v>
      </c>
      <c r="C2233" s="24" t="s">
        <v>246</v>
      </c>
      <c r="D2233" s="24">
        <v>41.320799999999998</v>
      </c>
    </row>
    <row r="2234" spans="1:4" hidden="1">
      <c r="A2234" s="25">
        <v>43198</v>
      </c>
      <c r="B2234" s="24" t="s">
        <v>234</v>
      </c>
      <c r="C2234" s="24" t="s">
        <v>238</v>
      </c>
      <c r="D2234" s="24">
        <v>1.409</v>
      </c>
    </row>
    <row r="2235" spans="1:4" hidden="1">
      <c r="A2235" s="25">
        <v>43198</v>
      </c>
      <c r="B2235" s="24" t="s">
        <v>234</v>
      </c>
      <c r="C2235" s="24" t="s">
        <v>239</v>
      </c>
      <c r="D2235" s="24">
        <v>16.954000000000001</v>
      </c>
    </row>
    <row r="2236" spans="1:4" hidden="1">
      <c r="A2236" s="25">
        <v>43198</v>
      </c>
      <c r="B2236" s="24" t="s">
        <v>243</v>
      </c>
      <c r="C2236" s="24" t="s">
        <v>240</v>
      </c>
      <c r="D2236" s="24">
        <v>0.16600000000000001</v>
      </c>
    </row>
    <row r="2237" spans="1:4" hidden="1">
      <c r="A2237" s="25">
        <v>43198</v>
      </c>
      <c r="B2237" s="24" t="s">
        <v>243</v>
      </c>
      <c r="C2237" s="24" t="s">
        <v>241</v>
      </c>
      <c r="D2237" s="24">
        <v>0.1628</v>
      </c>
    </row>
    <row r="2238" spans="1:4" hidden="1">
      <c r="A2238" s="25">
        <v>43198</v>
      </c>
      <c r="B2238" s="24" t="s">
        <v>243</v>
      </c>
      <c r="C2238" s="24" t="s">
        <v>231</v>
      </c>
      <c r="D2238" s="24">
        <v>0.1222</v>
      </c>
    </row>
    <row r="2239" spans="1:4" hidden="1">
      <c r="A2239" s="25">
        <v>43198</v>
      </c>
      <c r="B2239" s="24" t="s">
        <v>243</v>
      </c>
      <c r="C2239" s="24" t="s">
        <v>242</v>
      </c>
      <c r="D2239" s="24">
        <v>0.8034</v>
      </c>
    </row>
    <row r="2240" spans="1:4" hidden="1">
      <c r="A2240" s="25">
        <v>43198</v>
      </c>
      <c r="B2240" s="24" t="s">
        <v>243</v>
      </c>
      <c r="C2240" s="24" t="s">
        <v>233</v>
      </c>
      <c r="D2240" s="24">
        <v>0.1038</v>
      </c>
    </row>
    <row r="2241" spans="1:4" hidden="1">
      <c r="A2241" s="25">
        <v>43198</v>
      </c>
      <c r="B2241" s="24" t="s">
        <v>243</v>
      </c>
      <c r="C2241" s="24" t="s">
        <v>234</v>
      </c>
      <c r="D2241" s="24">
        <v>9.0399999999999994E-2</v>
      </c>
    </row>
    <row r="2242" spans="1:4" hidden="1">
      <c r="A2242" s="25">
        <v>43198</v>
      </c>
      <c r="B2242" s="24" t="s">
        <v>243</v>
      </c>
      <c r="C2242" s="24" t="s">
        <v>79</v>
      </c>
      <c r="D2242" s="24">
        <v>13.6248</v>
      </c>
    </row>
    <row r="2243" spans="1:4" hidden="1">
      <c r="A2243" s="25">
        <v>43198</v>
      </c>
      <c r="B2243" s="24" t="s">
        <v>243</v>
      </c>
      <c r="C2243" s="24" t="s">
        <v>244</v>
      </c>
      <c r="D2243" s="24">
        <v>136.37360000000001</v>
      </c>
    </row>
    <row r="2244" spans="1:4" hidden="1">
      <c r="A2244" s="25">
        <v>43198</v>
      </c>
      <c r="B2244" s="24" t="s">
        <v>243</v>
      </c>
      <c r="C2244" s="24" t="s">
        <v>251</v>
      </c>
      <c r="D2244" s="24">
        <v>1.0299</v>
      </c>
    </row>
    <row r="2245" spans="1:4" hidden="1">
      <c r="A2245" s="25">
        <v>43198</v>
      </c>
      <c r="B2245" s="24" t="s">
        <v>243</v>
      </c>
      <c r="C2245" s="24" t="s">
        <v>252</v>
      </c>
      <c r="D2245" s="24">
        <v>0.49280000000000002</v>
      </c>
    </row>
    <row r="2246" spans="1:4" hidden="1">
      <c r="A2246" s="25">
        <v>43198</v>
      </c>
      <c r="B2246" s="24" t="s">
        <v>243</v>
      </c>
      <c r="C2246" s="24" t="s">
        <v>236</v>
      </c>
      <c r="D2246" s="24">
        <v>0.99760000000000004</v>
      </c>
    </row>
    <row r="2247" spans="1:4" hidden="1">
      <c r="A2247" s="25">
        <v>43198</v>
      </c>
      <c r="B2247" s="24" t="s">
        <v>243</v>
      </c>
      <c r="C2247" s="24" t="s">
        <v>245</v>
      </c>
      <c r="D2247" s="24">
        <v>0.17519999999999999</v>
      </c>
    </row>
    <row r="2248" spans="1:4" hidden="1">
      <c r="A2248" s="25">
        <v>43198</v>
      </c>
      <c r="B2248" s="24" t="s">
        <v>243</v>
      </c>
      <c r="C2248" s="24" t="s">
        <v>253</v>
      </c>
      <c r="D2248" s="24">
        <v>0.1676</v>
      </c>
    </row>
    <row r="2249" spans="1:4" hidden="1">
      <c r="A2249" s="25">
        <v>43198</v>
      </c>
      <c r="B2249" s="24" t="s">
        <v>243</v>
      </c>
      <c r="C2249" s="24" t="s">
        <v>246</v>
      </c>
      <c r="D2249" s="24">
        <v>3.7364000000000002</v>
      </c>
    </row>
    <row r="2250" spans="1:4" hidden="1">
      <c r="A2250" s="25">
        <v>43198</v>
      </c>
      <c r="B2250" s="24" t="s">
        <v>243</v>
      </c>
      <c r="C2250" s="24" t="s">
        <v>238</v>
      </c>
      <c r="D2250" s="24">
        <v>0.12740000000000001</v>
      </c>
    </row>
    <row r="2251" spans="1:4" hidden="1">
      <c r="A2251" s="25">
        <v>43198</v>
      </c>
      <c r="B2251" s="24" t="s">
        <v>256</v>
      </c>
      <c r="C2251" s="24" t="s">
        <v>233</v>
      </c>
      <c r="D2251" s="24">
        <v>0.13469999999999999</v>
      </c>
    </row>
    <row r="2252" spans="1:4" hidden="1">
      <c r="A2252" s="25">
        <v>43198</v>
      </c>
      <c r="B2252" s="24" t="s">
        <v>256</v>
      </c>
      <c r="C2252" s="24" t="s">
        <v>238</v>
      </c>
      <c r="D2252" s="24">
        <v>0.16539999999999999</v>
      </c>
    </row>
    <row r="2253" spans="1:4" hidden="1">
      <c r="A2253" s="25">
        <v>43198</v>
      </c>
      <c r="B2253" s="24" t="s">
        <v>257</v>
      </c>
      <c r="C2253" s="24" t="s">
        <v>233</v>
      </c>
      <c r="D2253" s="24">
        <v>3.2000000000000002E-3</v>
      </c>
    </row>
    <row r="2254" spans="1:4" hidden="1">
      <c r="A2254" s="25">
        <v>43198</v>
      </c>
      <c r="B2254" s="24" t="s">
        <v>258</v>
      </c>
      <c r="C2254" s="24" t="s">
        <v>233</v>
      </c>
      <c r="D2254" s="24">
        <v>0.23039999999999999</v>
      </c>
    </row>
    <row r="2255" spans="1:4" hidden="1">
      <c r="A2255" s="25">
        <v>43198</v>
      </c>
      <c r="B2255" s="24" t="s">
        <v>258</v>
      </c>
      <c r="C2255" s="24" t="s">
        <v>238</v>
      </c>
      <c r="D2255" s="24">
        <v>0.28299999999999997</v>
      </c>
    </row>
    <row r="2256" spans="1:4" hidden="1">
      <c r="A2256" s="25">
        <v>43198</v>
      </c>
      <c r="B2256" s="24" t="s">
        <v>259</v>
      </c>
      <c r="C2256" s="24" t="s">
        <v>233</v>
      </c>
      <c r="D2256" s="24">
        <v>8.2000000000000007E-3</v>
      </c>
    </row>
    <row r="2257" spans="1:4" hidden="1">
      <c r="A2257" s="25">
        <v>43198</v>
      </c>
      <c r="B2257" s="24" t="s">
        <v>259</v>
      </c>
      <c r="C2257" s="24" t="s">
        <v>238</v>
      </c>
      <c r="D2257" s="24">
        <v>1.01E-2</v>
      </c>
    </row>
    <row r="2258" spans="1:4" hidden="1">
      <c r="A2258" s="25">
        <v>43198</v>
      </c>
      <c r="B2258" s="24" t="s">
        <v>235</v>
      </c>
      <c r="C2258" s="24" t="s">
        <v>230</v>
      </c>
      <c r="D2258" s="24">
        <v>5.1776</v>
      </c>
    </row>
    <row r="2259" spans="1:4" hidden="1">
      <c r="A2259" s="25">
        <v>43198</v>
      </c>
      <c r="B2259" s="24" t="s">
        <v>235</v>
      </c>
      <c r="C2259" s="24" t="s">
        <v>231</v>
      </c>
      <c r="D2259" s="24">
        <v>1.3520000000000001</v>
      </c>
    </row>
    <row r="2260" spans="1:4" hidden="1">
      <c r="A2260" s="25">
        <v>43198</v>
      </c>
      <c r="B2260" s="24" t="s">
        <v>235</v>
      </c>
      <c r="C2260" s="24" t="s">
        <v>232</v>
      </c>
      <c r="D2260" s="24">
        <v>8.548</v>
      </c>
    </row>
    <row r="2261" spans="1:4" hidden="1">
      <c r="A2261" s="25">
        <v>43198</v>
      </c>
      <c r="B2261" s="24" t="s">
        <v>235</v>
      </c>
      <c r="C2261" s="24" t="s">
        <v>233</v>
      </c>
      <c r="D2261" s="24">
        <v>1.1478999999999999</v>
      </c>
    </row>
    <row r="2262" spans="1:4" hidden="1">
      <c r="A2262" s="25">
        <v>43198</v>
      </c>
      <c r="B2262" s="24" t="s">
        <v>235</v>
      </c>
      <c r="C2262" s="24" t="s">
        <v>234</v>
      </c>
      <c r="D2262" s="24">
        <v>1.0004999999999999</v>
      </c>
    </row>
    <row r="2263" spans="1:4" hidden="1">
      <c r="A2263" s="25">
        <v>43198</v>
      </c>
      <c r="B2263" s="24" t="s">
        <v>235</v>
      </c>
      <c r="C2263" s="24" t="s">
        <v>236</v>
      </c>
      <c r="D2263" s="24">
        <v>11.037800000000001</v>
      </c>
    </row>
    <row r="2264" spans="1:4" hidden="1">
      <c r="A2264" s="25">
        <v>43198</v>
      </c>
      <c r="B2264" s="24" t="s">
        <v>235</v>
      </c>
      <c r="C2264" s="24" t="s">
        <v>237</v>
      </c>
      <c r="D2264" s="24">
        <v>11.827400000000001</v>
      </c>
    </row>
    <row r="2265" spans="1:4" hidden="1">
      <c r="A2265" s="25">
        <v>43198</v>
      </c>
      <c r="B2265" s="24" t="s">
        <v>235</v>
      </c>
      <c r="C2265" s="24" t="s">
        <v>238</v>
      </c>
      <c r="D2265" s="24">
        <v>1.4096</v>
      </c>
    </row>
    <row r="2266" spans="1:4" hidden="1">
      <c r="A2266" s="25">
        <v>43198</v>
      </c>
      <c r="B2266" s="24" t="s">
        <v>79</v>
      </c>
      <c r="C2266" s="24" t="s">
        <v>240</v>
      </c>
      <c r="D2266" s="24">
        <v>1.2200000000000001E-2</v>
      </c>
    </row>
    <row r="2267" spans="1:4" hidden="1">
      <c r="A2267" s="25">
        <v>43198</v>
      </c>
      <c r="B2267" s="24" t="s">
        <v>79</v>
      </c>
      <c r="C2267" s="24" t="s">
        <v>241</v>
      </c>
      <c r="D2267" s="24">
        <v>1.2E-2</v>
      </c>
    </row>
    <row r="2268" spans="1:4" hidden="1">
      <c r="A2268" s="25">
        <v>43198</v>
      </c>
      <c r="B2268" s="24" t="s">
        <v>79</v>
      </c>
      <c r="C2268" s="24" t="s">
        <v>231</v>
      </c>
      <c r="D2268" s="24">
        <v>8.9999999999999993E-3</v>
      </c>
    </row>
    <row r="2269" spans="1:4" hidden="1">
      <c r="A2269" s="25">
        <v>43198</v>
      </c>
      <c r="B2269" s="24" t="s">
        <v>79</v>
      </c>
      <c r="C2269" s="24" t="s">
        <v>242</v>
      </c>
      <c r="D2269" s="24">
        <v>5.8999999999999997E-2</v>
      </c>
    </row>
    <row r="2270" spans="1:4" hidden="1">
      <c r="A2270" s="25">
        <v>43198</v>
      </c>
      <c r="B2270" s="24" t="s">
        <v>79</v>
      </c>
      <c r="C2270" s="24" t="s">
        <v>233</v>
      </c>
      <c r="D2270" s="24">
        <v>7.6E-3</v>
      </c>
    </row>
    <row r="2271" spans="1:4" hidden="1">
      <c r="A2271" s="25">
        <v>43198</v>
      </c>
      <c r="B2271" s="24" t="s">
        <v>79</v>
      </c>
      <c r="C2271" s="24" t="s">
        <v>234</v>
      </c>
      <c r="D2271" s="24">
        <v>6.6E-3</v>
      </c>
    </row>
    <row r="2272" spans="1:4" hidden="1">
      <c r="A2272" s="25">
        <v>43198</v>
      </c>
      <c r="B2272" s="24" t="s">
        <v>79</v>
      </c>
      <c r="C2272" s="24" t="s">
        <v>243</v>
      </c>
      <c r="D2272" s="24">
        <v>7.3400000000000007E-2</v>
      </c>
    </row>
    <row r="2273" spans="1:4" hidden="1">
      <c r="A2273" s="25">
        <v>43198</v>
      </c>
      <c r="B2273" s="24" t="s">
        <v>79</v>
      </c>
      <c r="C2273" s="24" t="s">
        <v>244</v>
      </c>
      <c r="D2273" s="24">
        <v>10.0092</v>
      </c>
    </row>
    <row r="2274" spans="1:4" hidden="1">
      <c r="A2274" s="25">
        <v>43198</v>
      </c>
      <c r="B2274" s="24" t="s">
        <v>79</v>
      </c>
      <c r="C2274" s="24" t="s">
        <v>251</v>
      </c>
      <c r="D2274" s="24">
        <v>7.5600000000000001E-2</v>
      </c>
    </row>
    <row r="2275" spans="1:4" hidden="1">
      <c r="A2275" s="25">
        <v>43198</v>
      </c>
      <c r="B2275" s="24" t="s">
        <v>79</v>
      </c>
      <c r="C2275" s="24" t="s">
        <v>236</v>
      </c>
      <c r="D2275" s="24">
        <v>7.3200000000000001E-2</v>
      </c>
    </row>
    <row r="2276" spans="1:4" hidden="1">
      <c r="A2276" s="25">
        <v>43198</v>
      </c>
      <c r="B2276" s="24" t="s">
        <v>79</v>
      </c>
      <c r="C2276" s="24" t="s">
        <v>245</v>
      </c>
      <c r="D2276" s="24">
        <v>1.2800000000000001E-2</v>
      </c>
    </row>
    <row r="2277" spans="1:4" hidden="1">
      <c r="A2277" s="25">
        <v>43198</v>
      </c>
      <c r="B2277" s="24" t="s">
        <v>79</v>
      </c>
      <c r="C2277" s="24" t="s">
        <v>246</v>
      </c>
      <c r="D2277" s="24">
        <v>0.2742</v>
      </c>
    </row>
    <row r="2278" spans="1:4" hidden="1">
      <c r="A2278" s="25">
        <v>43198</v>
      </c>
      <c r="B2278" s="24" t="s">
        <v>79</v>
      </c>
      <c r="C2278" s="24" t="s">
        <v>238</v>
      </c>
      <c r="D2278" s="24">
        <v>9.4000000000000004E-3</v>
      </c>
    </row>
    <row r="2279" spans="1:4" hidden="1">
      <c r="A2279" s="25">
        <v>43198</v>
      </c>
      <c r="B2279" s="24" t="s">
        <v>244</v>
      </c>
      <c r="C2279" s="24" t="s">
        <v>240</v>
      </c>
      <c r="D2279" s="24">
        <v>1.1999999999999999E-3</v>
      </c>
    </row>
    <row r="2280" spans="1:4" hidden="1">
      <c r="A2280" s="25">
        <v>43198</v>
      </c>
      <c r="B2280" s="24" t="s">
        <v>244</v>
      </c>
      <c r="C2280" s="24" t="s">
        <v>242</v>
      </c>
      <c r="D2280" s="24">
        <v>5.8999999999999999E-3</v>
      </c>
    </row>
    <row r="2281" spans="1:4" hidden="1">
      <c r="A2281" s="25">
        <v>43198</v>
      </c>
      <c r="B2281" s="24" t="s">
        <v>244</v>
      </c>
      <c r="C2281" s="24" t="s">
        <v>233</v>
      </c>
      <c r="D2281" s="24">
        <v>8.0000000000000004E-4</v>
      </c>
    </row>
    <row r="2282" spans="1:4" hidden="1">
      <c r="A2282" s="25">
        <v>43198</v>
      </c>
      <c r="B2282" s="24" t="s">
        <v>244</v>
      </c>
      <c r="C2282" s="24" t="s">
        <v>234</v>
      </c>
      <c r="D2282" s="24">
        <v>6.9999999999999999E-4</v>
      </c>
    </row>
    <row r="2283" spans="1:4" hidden="1">
      <c r="A2283" s="25">
        <v>43198</v>
      </c>
      <c r="B2283" s="24" t="s">
        <v>244</v>
      </c>
      <c r="C2283" s="24" t="s">
        <v>243</v>
      </c>
      <c r="D2283" s="24">
        <v>7.3000000000000001E-3</v>
      </c>
    </row>
    <row r="2284" spans="1:4" hidden="1">
      <c r="A2284" s="25">
        <v>43198</v>
      </c>
      <c r="B2284" s="24" t="s">
        <v>244</v>
      </c>
      <c r="C2284" s="24" t="s">
        <v>79</v>
      </c>
      <c r="D2284" s="24">
        <v>0.1</v>
      </c>
    </row>
    <row r="2285" spans="1:4" hidden="1">
      <c r="A2285" s="25">
        <v>43198</v>
      </c>
      <c r="B2285" s="24" t="s">
        <v>244</v>
      </c>
      <c r="C2285" s="24" t="s">
        <v>236</v>
      </c>
      <c r="D2285" s="24">
        <v>7.3000000000000001E-3</v>
      </c>
    </row>
    <row r="2286" spans="1:4" hidden="1">
      <c r="A2286" s="25">
        <v>43198</v>
      </c>
      <c r="B2286" s="24" t="s">
        <v>244</v>
      </c>
      <c r="C2286" s="24" t="s">
        <v>246</v>
      </c>
      <c r="D2286" s="24">
        <v>2.7400000000000001E-2</v>
      </c>
    </row>
    <row r="2287" spans="1:4" hidden="1">
      <c r="A2287" s="25">
        <v>43198</v>
      </c>
      <c r="B2287" s="24" t="s">
        <v>244</v>
      </c>
      <c r="C2287" s="24" t="s">
        <v>238</v>
      </c>
      <c r="D2287" s="24">
        <v>8.9999999999999998E-4</v>
      </c>
    </row>
    <row r="2288" spans="1:4" hidden="1">
      <c r="A2288" s="25">
        <v>43198</v>
      </c>
      <c r="B2288" s="24" t="s">
        <v>251</v>
      </c>
      <c r="C2288" s="24" t="s">
        <v>242</v>
      </c>
      <c r="D2288" s="24">
        <v>0.78010000000000002</v>
      </c>
    </row>
    <row r="2289" spans="1:4" hidden="1">
      <c r="A2289" s="25">
        <v>43198</v>
      </c>
      <c r="B2289" s="24" t="s">
        <v>251</v>
      </c>
      <c r="C2289" s="24" t="s">
        <v>233</v>
      </c>
      <c r="D2289" s="24">
        <v>0.1008</v>
      </c>
    </row>
    <row r="2290" spans="1:4" hidden="1">
      <c r="A2290" s="25">
        <v>43198</v>
      </c>
      <c r="B2290" s="24" t="s">
        <v>251</v>
      </c>
      <c r="C2290" s="24" t="s">
        <v>243</v>
      </c>
      <c r="D2290" s="24">
        <v>0.97099999999999997</v>
      </c>
    </row>
    <row r="2291" spans="1:4" hidden="1">
      <c r="A2291" s="25">
        <v>43198</v>
      </c>
      <c r="B2291" s="24" t="s">
        <v>251</v>
      </c>
      <c r="C2291" s="24" t="s">
        <v>79</v>
      </c>
      <c r="D2291" s="24">
        <v>13.230399999999999</v>
      </c>
    </row>
    <row r="2292" spans="1:4" hidden="1">
      <c r="A2292" s="25">
        <v>43198</v>
      </c>
      <c r="B2292" s="24" t="s">
        <v>251</v>
      </c>
      <c r="C2292" s="24" t="s">
        <v>236</v>
      </c>
      <c r="D2292" s="24">
        <v>0.96879999999999999</v>
      </c>
    </row>
    <row r="2293" spans="1:4" hidden="1">
      <c r="A2293" s="25">
        <v>43198</v>
      </c>
      <c r="B2293" s="24" t="s">
        <v>251</v>
      </c>
      <c r="C2293" s="24" t="s">
        <v>238</v>
      </c>
      <c r="D2293" s="24">
        <v>0.1237</v>
      </c>
    </row>
    <row r="2294" spans="1:4" hidden="1">
      <c r="A2294" s="25">
        <v>43198</v>
      </c>
      <c r="B2294" s="24" t="s">
        <v>249</v>
      </c>
      <c r="C2294" s="24" t="s">
        <v>241</v>
      </c>
      <c r="D2294" s="24">
        <v>6.9800000000000001E-2</v>
      </c>
    </row>
    <row r="2295" spans="1:4" hidden="1">
      <c r="A2295" s="25">
        <v>43198</v>
      </c>
      <c r="B2295" s="24" t="s">
        <v>249</v>
      </c>
      <c r="C2295" s="24" t="s">
        <v>233</v>
      </c>
      <c r="D2295" s="24">
        <v>4.4499999999999998E-2</v>
      </c>
    </row>
    <row r="2296" spans="1:4" hidden="1">
      <c r="A2296" s="25">
        <v>43198</v>
      </c>
      <c r="B2296" s="24" t="s">
        <v>249</v>
      </c>
      <c r="C2296" s="24" t="s">
        <v>234</v>
      </c>
      <c r="D2296" s="24">
        <v>3.8800000000000001E-2</v>
      </c>
    </row>
    <row r="2297" spans="1:4" hidden="1">
      <c r="A2297" s="25">
        <v>43198</v>
      </c>
      <c r="B2297" s="24" t="s">
        <v>249</v>
      </c>
      <c r="C2297" s="24" t="s">
        <v>238</v>
      </c>
      <c r="D2297" s="24">
        <v>5.4699999999999999E-2</v>
      </c>
    </row>
    <row r="2298" spans="1:4" hidden="1">
      <c r="A2298" s="25">
        <v>43198</v>
      </c>
      <c r="B2298" s="24" t="s">
        <v>252</v>
      </c>
      <c r="C2298" s="24" t="s">
        <v>242</v>
      </c>
      <c r="D2298" s="24">
        <v>1.6302000000000001</v>
      </c>
    </row>
    <row r="2299" spans="1:4" hidden="1">
      <c r="A2299" s="25">
        <v>43198</v>
      </c>
      <c r="B2299" s="24" t="s">
        <v>252</v>
      </c>
      <c r="C2299" s="24" t="s">
        <v>233</v>
      </c>
      <c r="D2299" s="24">
        <v>0.21060000000000001</v>
      </c>
    </row>
    <row r="2300" spans="1:4" hidden="1">
      <c r="A2300" s="25">
        <v>43198</v>
      </c>
      <c r="B2300" s="24" t="s">
        <v>252</v>
      </c>
      <c r="C2300" s="24" t="s">
        <v>234</v>
      </c>
      <c r="D2300" s="24">
        <v>0.1835</v>
      </c>
    </row>
    <row r="2301" spans="1:4" hidden="1">
      <c r="A2301" s="25">
        <v>43198</v>
      </c>
      <c r="B2301" s="24" t="s">
        <v>252</v>
      </c>
      <c r="C2301" s="24" t="s">
        <v>243</v>
      </c>
      <c r="D2301" s="24">
        <v>2.0291999999999999</v>
      </c>
    </row>
    <row r="2302" spans="1:4" hidden="1">
      <c r="A2302" s="25">
        <v>43198</v>
      </c>
      <c r="B2302" s="24" t="s">
        <v>252</v>
      </c>
      <c r="C2302" s="24" t="s">
        <v>238</v>
      </c>
      <c r="D2302" s="24">
        <v>0.2586</v>
      </c>
    </row>
    <row r="2303" spans="1:4" hidden="1">
      <c r="A2303" s="25">
        <v>43198</v>
      </c>
      <c r="B2303" s="24" t="s">
        <v>236</v>
      </c>
      <c r="C2303" s="24" t="s">
        <v>230</v>
      </c>
      <c r="D2303" s="24">
        <v>0.46910000000000002</v>
      </c>
    </row>
    <row r="2304" spans="1:4" hidden="1">
      <c r="A2304" s="25">
        <v>43198</v>
      </c>
      <c r="B2304" s="24" t="s">
        <v>236</v>
      </c>
      <c r="C2304" s="24" t="s">
        <v>240</v>
      </c>
      <c r="D2304" s="24">
        <v>0.16639999999999999</v>
      </c>
    </row>
    <row r="2305" spans="1:4" hidden="1">
      <c r="A2305" s="25">
        <v>43198</v>
      </c>
      <c r="B2305" s="24" t="s">
        <v>236</v>
      </c>
      <c r="C2305" s="24" t="s">
        <v>241</v>
      </c>
      <c r="D2305" s="24">
        <v>0.16320000000000001</v>
      </c>
    </row>
    <row r="2306" spans="1:4" hidden="1">
      <c r="A2306" s="25">
        <v>43198</v>
      </c>
      <c r="B2306" s="24" t="s">
        <v>236</v>
      </c>
      <c r="C2306" s="24" t="s">
        <v>231</v>
      </c>
      <c r="D2306" s="24">
        <v>0.1225</v>
      </c>
    </row>
    <row r="2307" spans="1:4" hidden="1">
      <c r="A2307" s="25">
        <v>43198</v>
      </c>
      <c r="B2307" s="24" t="s">
        <v>236</v>
      </c>
      <c r="C2307" s="24" t="s">
        <v>242</v>
      </c>
      <c r="D2307" s="24">
        <v>0.80520000000000003</v>
      </c>
    </row>
    <row r="2308" spans="1:4" hidden="1">
      <c r="A2308" s="25">
        <v>43198</v>
      </c>
      <c r="B2308" s="24" t="s">
        <v>236</v>
      </c>
      <c r="C2308" s="24" t="s">
        <v>232</v>
      </c>
      <c r="D2308" s="24">
        <v>0.77439999999999998</v>
      </c>
    </row>
    <row r="2309" spans="1:4" hidden="1">
      <c r="A2309" s="25">
        <v>43198</v>
      </c>
      <c r="B2309" s="24" t="s">
        <v>236</v>
      </c>
      <c r="C2309" s="24" t="s">
        <v>233</v>
      </c>
      <c r="D2309" s="24">
        <v>0.104</v>
      </c>
    </row>
    <row r="2310" spans="1:4" hidden="1">
      <c r="A2310" s="25">
        <v>43198</v>
      </c>
      <c r="B2310" s="24" t="s">
        <v>236</v>
      </c>
      <c r="C2310" s="24" t="s">
        <v>234</v>
      </c>
      <c r="D2310" s="24">
        <v>9.06E-2</v>
      </c>
    </row>
    <row r="2311" spans="1:4" hidden="1">
      <c r="A2311" s="25">
        <v>43198</v>
      </c>
      <c r="B2311" s="24" t="s">
        <v>236</v>
      </c>
      <c r="C2311" s="24" t="s">
        <v>243</v>
      </c>
      <c r="D2311" s="24">
        <v>1.0024</v>
      </c>
    </row>
    <row r="2312" spans="1:4" hidden="1">
      <c r="A2312" s="25">
        <v>43198</v>
      </c>
      <c r="B2312" s="24" t="s">
        <v>236</v>
      </c>
      <c r="C2312" s="24" t="s">
        <v>235</v>
      </c>
      <c r="D2312" s="24">
        <v>9.06E-2</v>
      </c>
    </row>
    <row r="2313" spans="1:4" hidden="1">
      <c r="A2313" s="25">
        <v>43198</v>
      </c>
      <c r="B2313" s="24" t="s">
        <v>236</v>
      </c>
      <c r="C2313" s="24" t="s">
        <v>79</v>
      </c>
      <c r="D2313" s="24">
        <v>13.657</v>
      </c>
    </row>
    <row r="2314" spans="1:4" hidden="1">
      <c r="A2314" s="25">
        <v>43198</v>
      </c>
      <c r="B2314" s="24" t="s">
        <v>236</v>
      </c>
      <c r="C2314" s="24" t="s">
        <v>244</v>
      </c>
      <c r="D2314" s="24">
        <v>136.6962</v>
      </c>
    </row>
    <row r="2315" spans="1:4" hidden="1">
      <c r="A2315" s="25">
        <v>43198</v>
      </c>
      <c r="B2315" s="24" t="s">
        <v>236</v>
      </c>
      <c r="C2315" s="24" t="s">
        <v>251</v>
      </c>
      <c r="D2315" s="24">
        <v>1.0324</v>
      </c>
    </row>
    <row r="2316" spans="1:4" hidden="1">
      <c r="A2316" s="25">
        <v>43198</v>
      </c>
      <c r="B2316" s="24" t="s">
        <v>236</v>
      </c>
      <c r="C2316" s="24" t="s">
        <v>237</v>
      </c>
      <c r="D2316" s="24">
        <v>1.0714999999999999</v>
      </c>
    </row>
    <row r="2317" spans="1:4" hidden="1">
      <c r="A2317" s="25">
        <v>43198</v>
      </c>
      <c r="B2317" s="24" t="s">
        <v>236</v>
      </c>
      <c r="C2317" s="24" t="s">
        <v>238</v>
      </c>
      <c r="D2317" s="24">
        <v>0.12770000000000001</v>
      </c>
    </row>
    <row r="2318" spans="1:4" hidden="1">
      <c r="A2318" s="25">
        <v>43198</v>
      </c>
      <c r="B2318" s="24" t="s">
        <v>245</v>
      </c>
      <c r="C2318" s="24" t="s">
        <v>240</v>
      </c>
      <c r="D2318" s="24">
        <v>0.94740000000000002</v>
      </c>
    </row>
    <row r="2319" spans="1:4" hidden="1">
      <c r="A2319" s="25">
        <v>43198</v>
      </c>
      <c r="B2319" s="24" t="s">
        <v>245</v>
      </c>
      <c r="C2319" s="24" t="s">
        <v>242</v>
      </c>
      <c r="D2319" s="24">
        <v>4.5856000000000003</v>
      </c>
    </row>
    <row r="2320" spans="1:4" hidden="1">
      <c r="A2320" s="25">
        <v>43198</v>
      </c>
      <c r="B2320" s="24" t="s">
        <v>245</v>
      </c>
      <c r="C2320" s="24" t="s">
        <v>233</v>
      </c>
      <c r="D2320" s="24">
        <v>0.59219999999999995</v>
      </c>
    </row>
    <row r="2321" spans="1:4" hidden="1">
      <c r="A2321" s="25">
        <v>43198</v>
      </c>
      <c r="B2321" s="24" t="s">
        <v>245</v>
      </c>
      <c r="C2321" s="24" t="s">
        <v>234</v>
      </c>
      <c r="D2321" s="24">
        <v>0.51619999999999999</v>
      </c>
    </row>
    <row r="2322" spans="1:4" hidden="1">
      <c r="A2322" s="25">
        <v>43198</v>
      </c>
      <c r="B2322" s="24" t="s">
        <v>245</v>
      </c>
      <c r="C2322" s="24" t="s">
        <v>243</v>
      </c>
      <c r="D2322" s="24">
        <v>5.7077999999999998</v>
      </c>
    </row>
    <row r="2323" spans="1:4" hidden="1">
      <c r="A2323" s="25">
        <v>43198</v>
      </c>
      <c r="B2323" s="24" t="s">
        <v>245</v>
      </c>
      <c r="C2323" s="24" t="s">
        <v>79</v>
      </c>
      <c r="D2323" s="24">
        <v>77.768600000000006</v>
      </c>
    </row>
    <row r="2324" spans="1:4" hidden="1">
      <c r="A2324" s="25">
        <v>43198</v>
      </c>
      <c r="B2324" s="24" t="s">
        <v>245</v>
      </c>
      <c r="C2324" s="24" t="s">
        <v>238</v>
      </c>
      <c r="D2324" s="24">
        <v>0.72719999999999996</v>
      </c>
    </row>
    <row r="2325" spans="1:4" hidden="1">
      <c r="A2325" s="25">
        <v>43198</v>
      </c>
      <c r="B2325" s="24" t="s">
        <v>264</v>
      </c>
      <c r="C2325" s="24" t="s">
        <v>238</v>
      </c>
      <c r="D2325" s="24">
        <v>1.9199999999999998E-2</v>
      </c>
    </row>
    <row r="2326" spans="1:4" hidden="1">
      <c r="A2326" s="25">
        <v>43198</v>
      </c>
      <c r="B2326" s="24" t="s">
        <v>260</v>
      </c>
      <c r="C2326" s="24" t="s">
        <v>233</v>
      </c>
      <c r="D2326" s="24">
        <v>0.2382</v>
      </c>
    </row>
    <row r="2327" spans="1:4" hidden="1">
      <c r="A2327" s="25">
        <v>43198</v>
      </c>
      <c r="B2327" s="24" t="s">
        <v>260</v>
      </c>
      <c r="C2327" s="24" t="s">
        <v>238</v>
      </c>
      <c r="D2327" s="24">
        <v>0.29239999999999999</v>
      </c>
    </row>
    <row r="2328" spans="1:4" hidden="1">
      <c r="A2328" s="25">
        <v>43198</v>
      </c>
      <c r="B2328" s="24" t="s">
        <v>261</v>
      </c>
      <c r="C2328" s="24" t="s">
        <v>233</v>
      </c>
      <c r="D2328" s="24">
        <v>1.4E-2</v>
      </c>
    </row>
    <row r="2329" spans="1:4" hidden="1">
      <c r="A2329" s="25">
        <v>43198</v>
      </c>
      <c r="B2329" s="24" t="s">
        <v>261</v>
      </c>
      <c r="C2329" s="24" t="s">
        <v>238</v>
      </c>
      <c r="D2329" s="24">
        <v>1.72E-2</v>
      </c>
    </row>
    <row r="2330" spans="1:4" hidden="1">
      <c r="A2330" s="25">
        <v>43198</v>
      </c>
      <c r="B2330" s="24" t="s">
        <v>237</v>
      </c>
      <c r="C2330" s="24" t="s">
        <v>230</v>
      </c>
      <c r="D2330" s="24">
        <v>0.43780000000000002</v>
      </c>
    </row>
    <row r="2331" spans="1:4" hidden="1">
      <c r="A2331" s="25">
        <v>43198</v>
      </c>
      <c r="B2331" s="24" t="s">
        <v>237</v>
      </c>
      <c r="C2331" s="24" t="s">
        <v>240</v>
      </c>
      <c r="D2331" s="24">
        <v>0.15529999999999999</v>
      </c>
    </row>
    <row r="2332" spans="1:4" hidden="1">
      <c r="A2332" s="25">
        <v>43198</v>
      </c>
      <c r="B2332" s="24" t="s">
        <v>237</v>
      </c>
      <c r="C2332" s="24" t="s">
        <v>231</v>
      </c>
      <c r="D2332" s="24">
        <v>0.1143</v>
      </c>
    </row>
    <row r="2333" spans="1:4" hidden="1">
      <c r="A2333" s="25">
        <v>43198</v>
      </c>
      <c r="B2333" s="24" t="s">
        <v>237</v>
      </c>
      <c r="C2333" s="24" t="s">
        <v>232</v>
      </c>
      <c r="D2333" s="24">
        <v>0.7228</v>
      </c>
    </row>
    <row r="2334" spans="1:4" hidden="1">
      <c r="A2334" s="25">
        <v>43198</v>
      </c>
      <c r="B2334" s="24" t="s">
        <v>237</v>
      </c>
      <c r="C2334" s="24" t="s">
        <v>233</v>
      </c>
      <c r="D2334" s="24">
        <v>9.7000000000000003E-2</v>
      </c>
    </row>
    <row r="2335" spans="1:4" hidden="1">
      <c r="A2335" s="25">
        <v>43198</v>
      </c>
      <c r="B2335" s="24" t="s">
        <v>237</v>
      </c>
      <c r="C2335" s="24" t="s">
        <v>234</v>
      </c>
      <c r="D2335" s="24">
        <v>8.4599999999999995E-2</v>
      </c>
    </row>
    <row r="2336" spans="1:4" hidden="1">
      <c r="A2336" s="25">
        <v>43198</v>
      </c>
      <c r="B2336" s="24" t="s">
        <v>237</v>
      </c>
      <c r="C2336" s="24" t="s">
        <v>235</v>
      </c>
      <c r="D2336" s="24">
        <v>8.4599999999999995E-2</v>
      </c>
    </row>
    <row r="2337" spans="1:4" hidden="1">
      <c r="A2337" s="25">
        <v>43198</v>
      </c>
      <c r="B2337" s="24" t="s">
        <v>237</v>
      </c>
      <c r="C2337" s="24" t="s">
        <v>236</v>
      </c>
      <c r="D2337" s="24">
        <v>0.93320000000000003</v>
      </c>
    </row>
    <row r="2338" spans="1:4" hidden="1">
      <c r="A2338" s="25">
        <v>43198</v>
      </c>
      <c r="B2338" s="24" t="s">
        <v>237</v>
      </c>
      <c r="C2338" s="24" t="s">
        <v>262</v>
      </c>
      <c r="D2338" s="24">
        <v>0.48220000000000002</v>
      </c>
    </row>
    <row r="2339" spans="1:4" hidden="1">
      <c r="A2339" s="25">
        <v>43198</v>
      </c>
      <c r="B2339" s="24" t="s">
        <v>237</v>
      </c>
      <c r="C2339" s="24" t="s">
        <v>238</v>
      </c>
      <c r="D2339" s="24">
        <v>0.1192</v>
      </c>
    </row>
    <row r="2340" spans="1:4" hidden="1">
      <c r="A2340" s="25">
        <v>43198</v>
      </c>
      <c r="B2340" s="24" t="s">
        <v>253</v>
      </c>
      <c r="C2340" s="24" t="s">
        <v>242</v>
      </c>
      <c r="D2340" s="24">
        <v>4.7926000000000002</v>
      </c>
    </row>
    <row r="2341" spans="1:4" hidden="1">
      <c r="A2341" s="25">
        <v>43198</v>
      </c>
      <c r="B2341" s="24" t="s">
        <v>253</v>
      </c>
      <c r="C2341" s="24" t="s">
        <v>233</v>
      </c>
      <c r="D2341" s="24">
        <v>0.61890000000000001</v>
      </c>
    </row>
    <row r="2342" spans="1:4" hidden="1">
      <c r="A2342" s="25">
        <v>43198</v>
      </c>
      <c r="B2342" s="24" t="s">
        <v>253</v>
      </c>
      <c r="C2342" s="24" t="s">
        <v>234</v>
      </c>
      <c r="D2342" s="24">
        <v>0.53939999999999999</v>
      </c>
    </row>
    <row r="2343" spans="1:4" hidden="1">
      <c r="A2343" s="25">
        <v>43198</v>
      </c>
      <c r="B2343" s="24" t="s">
        <v>253</v>
      </c>
      <c r="C2343" s="24" t="s">
        <v>243</v>
      </c>
      <c r="D2343" s="24">
        <v>5.9653999999999998</v>
      </c>
    </row>
    <row r="2344" spans="1:4" hidden="1">
      <c r="A2344" s="25">
        <v>43198</v>
      </c>
      <c r="B2344" s="24" t="s">
        <v>253</v>
      </c>
      <c r="C2344" s="24" t="s">
        <v>238</v>
      </c>
      <c r="D2344" s="24">
        <v>0.76</v>
      </c>
    </row>
    <row r="2345" spans="1:4" hidden="1">
      <c r="A2345" s="25">
        <v>43198</v>
      </c>
      <c r="B2345" s="24" t="s">
        <v>265</v>
      </c>
      <c r="C2345" s="24" t="s">
        <v>238</v>
      </c>
      <c r="D2345" s="24">
        <v>3.2000000000000001E-2</v>
      </c>
    </row>
    <row r="2346" spans="1:4" hidden="1">
      <c r="A2346" s="25">
        <v>43198</v>
      </c>
      <c r="B2346" s="24" t="s">
        <v>262</v>
      </c>
      <c r="C2346" s="24" t="s">
        <v>233</v>
      </c>
      <c r="D2346" s="24">
        <v>0.20130000000000001</v>
      </c>
    </row>
    <row r="2347" spans="1:4" hidden="1">
      <c r="A2347" s="25">
        <v>43198</v>
      </c>
      <c r="B2347" s="24" t="s">
        <v>262</v>
      </c>
      <c r="C2347" s="24" t="s">
        <v>237</v>
      </c>
      <c r="D2347" s="24">
        <v>2.0739999999999998</v>
      </c>
    </row>
    <row r="2348" spans="1:4" hidden="1">
      <c r="A2348" s="25">
        <v>43198</v>
      </c>
      <c r="B2348" s="24" t="s">
        <v>262</v>
      </c>
      <c r="C2348" s="24" t="s">
        <v>238</v>
      </c>
      <c r="D2348" s="24">
        <v>0.2472</v>
      </c>
    </row>
    <row r="2349" spans="1:4" hidden="1">
      <c r="A2349" s="25">
        <v>43198</v>
      </c>
      <c r="B2349" s="24" t="s">
        <v>246</v>
      </c>
      <c r="C2349" s="24" t="s">
        <v>240</v>
      </c>
      <c r="D2349" s="24">
        <v>4.4400000000000002E-2</v>
      </c>
    </row>
    <row r="2350" spans="1:4" hidden="1">
      <c r="A2350" s="25">
        <v>43198</v>
      </c>
      <c r="B2350" s="24" t="s">
        <v>246</v>
      </c>
      <c r="C2350" s="24" t="s">
        <v>248</v>
      </c>
      <c r="D2350" s="24">
        <v>0.21529999999999999</v>
      </c>
    </row>
    <row r="2351" spans="1:4" hidden="1">
      <c r="A2351" s="25">
        <v>43198</v>
      </c>
      <c r="B2351" s="24" t="s">
        <v>246</v>
      </c>
      <c r="C2351" s="24" t="s">
        <v>242</v>
      </c>
      <c r="D2351" s="24">
        <v>0.215</v>
      </c>
    </row>
    <row r="2352" spans="1:4" hidden="1">
      <c r="A2352" s="25">
        <v>43198</v>
      </c>
      <c r="B2352" s="24" t="s">
        <v>246</v>
      </c>
      <c r="C2352" s="24" t="s">
        <v>233</v>
      </c>
      <c r="D2352" s="24">
        <v>2.7799999999999998E-2</v>
      </c>
    </row>
    <row r="2353" spans="1:4" hidden="1">
      <c r="A2353" s="25">
        <v>43198</v>
      </c>
      <c r="B2353" s="24" t="s">
        <v>246</v>
      </c>
      <c r="C2353" s="24" t="s">
        <v>234</v>
      </c>
      <c r="D2353" s="24">
        <v>2.4199999999999999E-2</v>
      </c>
    </row>
    <row r="2354" spans="1:4" hidden="1">
      <c r="A2354" s="25">
        <v>43198</v>
      </c>
      <c r="B2354" s="24" t="s">
        <v>246</v>
      </c>
      <c r="C2354" s="24" t="s">
        <v>243</v>
      </c>
      <c r="D2354" s="24">
        <v>0.2676</v>
      </c>
    </row>
    <row r="2355" spans="1:4" hidden="1">
      <c r="A2355" s="25">
        <v>43198</v>
      </c>
      <c r="B2355" s="24" t="s">
        <v>246</v>
      </c>
      <c r="C2355" s="24" t="s">
        <v>79</v>
      </c>
      <c r="D2355" s="24">
        <v>3.6463999999999999</v>
      </c>
    </row>
    <row r="2356" spans="1:4" hidden="1">
      <c r="A2356" s="25">
        <v>43198</v>
      </c>
      <c r="B2356" s="24" t="s">
        <v>246</v>
      </c>
      <c r="C2356" s="24" t="s">
        <v>244</v>
      </c>
      <c r="D2356" s="24">
        <v>36.497799999999998</v>
      </c>
    </row>
    <row r="2357" spans="1:4" hidden="1">
      <c r="A2357" s="25">
        <v>43198</v>
      </c>
      <c r="B2357" s="24" t="s">
        <v>246</v>
      </c>
      <c r="C2357" s="24" t="s">
        <v>238</v>
      </c>
      <c r="D2357" s="24">
        <v>3.4099999999999998E-2</v>
      </c>
    </row>
    <row r="2358" spans="1:4" hidden="1">
      <c r="A2358" s="25">
        <v>43198</v>
      </c>
      <c r="B2358" s="24" t="s">
        <v>266</v>
      </c>
      <c r="C2358" s="24" t="s">
        <v>238</v>
      </c>
      <c r="D2358" s="24">
        <v>3.8199999999999998E-2</v>
      </c>
    </row>
    <row r="2359" spans="1:4" hidden="1">
      <c r="A2359" s="25">
        <v>43198</v>
      </c>
      <c r="B2359" s="24" t="s">
        <v>238</v>
      </c>
      <c r="C2359" s="24" t="s">
        <v>230</v>
      </c>
      <c r="D2359" s="24">
        <v>3.6728999999999998</v>
      </c>
    </row>
    <row r="2360" spans="1:4" hidden="1">
      <c r="A2360" s="25">
        <v>43198</v>
      </c>
      <c r="B2360" s="24" t="s">
        <v>238</v>
      </c>
      <c r="C2360" s="24" t="s">
        <v>240</v>
      </c>
      <c r="D2360" s="24">
        <v>1.3029999999999999</v>
      </c>
    </row>
    <row r="2361" spans="1:4" hidden="1">
      <c r="A2361" s="25">
        <v>43198</v>
      </c>
      <c r="B2361" s="24" t="s">
        <v>238</v>
      </c>
      <c r="C2361" s="24" t="s">
        <v>247</v>
      </c>
      <c r="D2361" s="24">
        <v>1.7875000000000001</v>
      </c>
    </row>
    <row r="2362" spans="1:4" hidden="1">
      <c r="A2362" s="25">
        <v>43198</v>
      </c>
      <c r="B2362" s="24" t="s">
        <v>238</v>
      </c>
      <c r="C2362" s="24" t="s">
        <v>241</v>
      </c>
      <c r="D2362" s="24">
        <v>1.278</v>
      </c>
    </row>
    <row r="2363" spans="1:4" hidden="1">
      <c r="A2363" s="25">
        <v>43198</v>
      </c>
      <c r="B2363" s="24" t="s">
        <v>238</v>
      </c>
      <c r="C2363" s="24" t="s">
        <v>250</v>
      </c>
      <c r="D2363" s="24">
        <v>1592.75</v>
      </c>
    </row>
    <row r="2364" spans="1:4" hidden="1">
      <c r="A2364" s="25">
        <v>43198</v>
      </c>
      <c r="B2364" s="24" t="s">
        <v>238</v>
      </c>
      <c r="C2364" s="24" t="s">
        <v>231</v>
      </c>
      <c r="D2364" s="24">
        <v>0.95920000000000005</v>
      </c>
    </row>
    <row r="2365" spans="1:4" hidden="1">
      <c r="A2365" s="25">
        <v>43198</v>
      </c>
      <c r="B2365" s="24" t="s">
        <v>238</v>
      </c>
      <c r="C2365" s="24" t="s">
        <v>248</v>
      </c>
      <c r="D2365" s="24">
        <v>6.3133999999999997</v>
      </c>
    </row>
    <row r="2366" spans="1:4" hidden="1">
      <c r="A2366" s="25">
        <v>43198</v>
      </c>
      <c r="B2366" s="24" t="s">
        <v>238</v>
      </c>
      <c r="C2366" s="24" t="s">
        <v>242</v>
      </c>
      <c r="D2366" s="24">
        <v>6.3053999999999997</v>
      </c>
    </row>
    <row r="2367" spans="1:4" hidden="1">
      <c r="A2367" s="25">
        <v>43198</v>
      </c>
      <c r="B2367" s="24" t="s">
        <v>238</v>
      </c>
      <c r="C2367" s="24" t="s">
        <v>254</v>
      </c>
      <c r="D2367" s="24">
        <v>20.657499999999999</v>
      </c>
    </row>
    <row r="2368" spans="1:4" hidden="1">
      <c r="A2368" s="25">
        <v>43198</v>
      </c>
      <c r="B2368" s="24" t="s">
        <v>238</v>
      </c>
      <c r="C2368" s="24" t="s">
        <v>232</v>
      </c>
      <c r="D2368" s="24">
        <v>6.0637999999999996</v>
      </c>
    </row>
    <row r="2369" spans="1:4" hidden="1">
      <c r="A2369" s="25">
        <v>43198</v>
      </c>
      <c r="B2369" s="24" t="s">
        <v>238</v>
      </c>
      <c r="C2369" s="24" t="s">
        <v>233</v>
      </c>
      <c r="D2369" s="24">
        <v>0.81430000000000002</v>
      </c>
    </row>
    <row r="2370" spans="1:4" hidden="1">
      <c r="A2370" s="25">
        <v>43198</v>
      </c>
      <c r="B2370" s="24" t="s">
        <v>238</v>
      </c>
      <c r="C2370" s="24" t="s">
        <v>263</v>
      </c>
      <c r="D2370" s="24">
        <v>2.0424000000000002</v>
      </c>
    </row>
    <row r="2371" spans="1:4" hidden="1">
      <c r="A2371" s="25">
        <v>43198</v>
      </c>
      <c r="B2371" s="24" t="s">
        <v>238</v>
      </c>
      <c r="C2371" s="24" t="s">
        <v>234</v>
      </c>
      <c r="D2371" s="24">
        <v>0.7097</v>
      </c>
    </row>
    <row r="2372" spans="1:4" hidden="1">
      <c r="A2372" s="25">
        <v>43198</v>
      </c>
      <c r="B2372" s="24" t="s">
        <v>238</v>
      </c>
      <c r="C2372" s="24" t="s">
        <v>243</v>
      </c>
      <c r="D2372" s="24">
        <v>7.8486000000000002</v>
      </c>
    </row>
    <row r="2373" spans="1:4" hidden="1">
      <c r="A2373" s="25">
        <v>43198</v>
      </c>
      <c r="B2373" s="24" t="s">
        <v>238</v>
      </c>
      <c r="C2373" s="24" t="s">
        <v>256</v>
      </c>
      <c r="D2373" s="24">
        <v>6.0457999999999998</v>
      </c>
    </row>
    <row r="2374" spans="1:4" hidden="1">
      <c r="A2374" s="25">
        <v>43198</v>
      </c>
      <c r="B2374" s="24" t="s">
        <v>238</v>
      </c>
      <c r="C2374" s="24" t="s">
        <v>258</v>
      </c>
      <c r="D2374" s="24">
        <v>3.5341</v>
      </c>
    </row>
    <row r="2375" spans="1:4" hidden="1">
      <c r="A2375" s="25">
        <v>43198</v>
      </c>
      <c r="B2375" s="24" t="s">
        <v>238</v>
      </c>
      <c r="C2375" s="24" t="s">
        <v>259</v>
      </c>
      <c r="D2375" s="24">
        <v>98.754300000000001</v>
      </c>
    </row>
    <row r="2376" spans="1:4" hidden="1">
      <c r="A2376" s="25">
        <v>43198</v>
      </c>
      <c r="B2376" s="24" t="s">
        <v>238</v>
      </c>
      <c r="C2376" s="24" t="s">
        <v>235</v>
      </c>
      <c r="D2376" s="24">
        <v>0.70940000000000003</v>
      </c>
    </row>
    <row r="2377" spans="1:4">
      <c r="A2377" s="25">
        <v>43198</v>
      </c>
      <c r="B2377" s="24" t="s">
        <v>238</v>
      </c>
      <c r="C2377" s="24" t="s">
        <v>79</v>
      </c>
      <c r="D2377" s="24">
        <v>106.9349</v>
      </c>
    </row>
    <row r="2378" spans="1:4" hidden="1">
      <c r="A2378" s="25">
        <v>43198</v>
      </c>
      <c r="B2378" s="24" t="s">
        <v>238</v>
      </c>
      <c r="C2378" s="24" t="s">
        <v>244</v>
      </c>
      <c r="D2378" s="24">
        <v>1070.3323</v>
      </c>
    </row>
    <row r="2379" spans="1:4" hidden="1">
      <c r="A2379" s="25">
        <v>43198</v>
      </c>
      <c r="B2379" s="24" t="s">
        <v>238</v>
      </c>
      <c r="C2379" s="24" t="s">
        <v>251</v>
      </c>
      <c r="D2379" s="24">
        <v>8.0833999999999993</v>
      </c>
    </row>
    <row r="2380" spans="1:4" hidden="1">
      <c r="A2380" s="25">
        <v>43198</v>
      </c>
      <c r="B2380" s="24" t="s">
        <v>238</v>
      </c>
      <c r="C2380" s="24" t="s">
        <v>249</v>
      </c>
      <c r="D2380" s="24">
        <v>18.2911</v>
      </c>
    </row>
    <row r="2381" spans="1:4" hidden="1">
      <c r="A2381" s="25">
        <v>43198</v>
      </c>
      <c r="B2381" s="24" t="s">
        <v>238</v>
      </c>
      <c r="C2381" s="24" t="s">
        <v>252</v>
      </c>
      <c r="D2381" s="24">
        <v>3.8677999999999999</v>
      </c>
    </row>
    <row r="2382" spans="1:4" hidden="1">
      <c r="A2382" s="25">
        <v>43198</v>
      </c>
      <c r="B2382" s="24" t="s">
        <v>238</v>
      </c>
      <c r="C2382" s="24" t="s">
        <v>236</v>
      </c>
      <c r="D2382" s="24">
        <v>7.83</v>
      </c>
    </row>
    <row r="2383" spans="1:4" hidden="1">
      <c r="A2383" s="25">
        <v>43198</v>
      </c>
      <c r="B2383" s="24" t="s">
        <v>238</v>
      </c>
      <c r="C2383" s="24" t="s">
        <v>245</v>
      </c>
      <c r="D2383" s="24">
        <v>1.375</v>
      </c>
    </row>
    <row r="2384" spans="1:4" hidden="1">
      <c r="A2384" s="25">
        <v>43198</v>
      </c>
      <c r="B2384" s="24" t="s">
        <v>238</v>
      </c>
      <c r="C2384" s="24" t="s">
        <v>264</v>
      </c>
      <c r="D2384" s="24">
        <v>52.027099999999997</v>
      </c>
    </row>
    <row r="2385" spans="1:4" hidden="1">
      <c r="A2385" s="25">
        <v>43198</v>
      </c>
      <c r="B2385" s="24" t="s">
        <v>238</v>
      </c>
      <c r="C2385" s="24" t="s">
        <v>260</v>
      </c>
      <c r="D2385" s="24">
        <v>3.4194</v>
      </c>
    </row>
    <row r="2386" spans="1:4" hidden="1">
      <c r="A2386" s="25">
        <v>43198</v>
      </c>
      <c r="B2386" s="24" t="s">
        <v>238</v>
      </c>
      <c r="C2386" s="24" t="s">
        <v>261</v>
      </c>
      <c r="D2386" s="24">
        <v>58.107999999999997</v>
      </c>
    </row>
    <row r="2387" spans="1:4" hidden="1">
      <c r="A2387" s="25">
        <v>43198</v>
      </c>
      <c r="B2387" s="24" t="s">
        <v>238</v>
      </c>
      <c r="C2387" s="24" t="s">
        <v>237</v>
      </c>
      <c r="D2387" s="24">
        <v>8.3902000000000001</v>
      </c>
    </row>
    <row r="2388" spans="1:4" hidden="1">
      <c r="A2388" s="25">
        <v>43198</v>
      </c>
      <c r="B2388" s="24" t="s">
        <v>238</v>
      </c>
      <c r="C2388" s="24" t="s">
        <v>253</v>
      </c>
      <c r="D2388" s="24">
        <v>1.3157000000000001</v>
      </c>
    </row>
    <row r="2389" spans="1:4" hidden="1">
      <c r="A2389" s="25">
        <v>43198</v>
      </c>
      <c r="B2389" s="24" t="s">
        <v>238</v>
      </c>
      <c r="C2389" s="24" t="s">
        <v>265</v>
      </c>
      <c r="D2389" s="24">
        <v>31.275400000000001</v>
      </c>
    </row>
    <row r="2390" spans="1:4" hidden="1">
      <c r="A2390" s="25">
        <v>43198</v>
      </c>
      <c r="B2390" s="24" t="s">
        <v>238</v>
      </c>
      <c r="C2390" s="24" t="s">
        <v>262</v>
      </c>
      <c r="D2390" s="24">
        <v>4.0454999999999997</v>
      </c>
    </row>
    <row r="2391" spans="1:4" hidden="1">
      <c r="A2391" s="25">
        <v>43198</v>
      </c>
      <c r="B2391" s="24" t="s">
        <v>238</v>
      </c>
      <c r="C2391" s="24" t="s">
        <v>246</v>
      </c>
      <c r="D2391" s="24">
        <v>29.326000000000001</v>
      </c>
    </row>
    <row r="2392" spans="1:4" hidden="1">
      <c r="A2392" s="25">
        <v>43198</v>
      </c>
      <c r="B2392" s="24" t="s">
        <v>238</v>
      </c>
      <c r="C2392" s="24" t="s">
        <v>266</v>
      </c>
      <c r="D2392" s="24">
        <v>26.186800000000002</v>
      </c>
    </row>
    <row r="2393" spans="1:4" hidden="1">
      <c r="A2393" s="25">
        <v>43198</v>
      </c>
      <c r="B2393" s="24" t="s">
        <v>238</v>
      </c>
      <c r="C2393" s="24" t="s">
        <v>267</v>
      </c>
      <c r="D2393" s="24">
        <v>534.13400000000001</v>
      </c>
    </row>
    <row r="2394" spans="1:4" hidden="1">
      <c r="A2394" s="25">
        <v>43198</v>
      </c>
      <c r="B2394" s="24" t="s">
        <v>238</v>
      </c>
      <c r="C2394" s="24" t="s">
        <v>268</v>
      </c>
      <c r="D2394" s="24">
        <v>2.7</v>
      </c>
    </row>
    <row r="2395" spans="1:4" hidden="1">
      <c r="A2395" s="25">
        <v>43198</v>
      </c>
      <c r="B2395" s="24" t="s">
        <v>238</v>
      </c>
      <c r="C2395" s="24" t="s">
        <v>239</v>
      </c>
      <c r="D2395" s="24">
        <v>12.032500000000001</v>
      </c>
    </row>
    <row r="2396" spans="1:4" hidden="1">
      <c r="A2396" s="25">
        <v>43198</v>
      </c>
      <c r="B2396" s="24" t="s">
        <v>267</v>
      </c>
      <c r="C2396" s="24" t="s">
        <v>238</v>
      </c>
      <c r="D2396" s="24">
        <v>1.9E-3</v>
      </c>
    </row>
    <row r="2397" spans="1:4" hidden="1">
      <c r="A2397" s="25">
        <v>43198</v>
      </c>
      <c r="B2397" s="24" t="s">
        <v>268</v>
      </c>
      <c r="C2397" s="24" t="s">
        <v>238</v>
      </c>
      <c r="D2397" s="24">
        <v>0.37040000000000001</v>
      </c>
    </row>
    <row r="2398" spans="1:4" hidden="1">
      <c r="A2398" s="25">
        <v>43198</v>
      </c>
      <c r="B2398" s="24" t="s">
        <v>239</v>
      </c>
      <c r="C2398" s="24" t="s">
        <v>230</v>
      </c>
      <c r="D2398" s="24">
        <v>0.30520000000000003</v>
      </c>
    </row>
    <row r="2399" spans="1:4" hidden="1">
      <c r="A2399" s="25">
        <v>43198</v>
      </c>
      <c r="B2399" s="24" t="s">
        <v>239</v>
      </c>
      <c r="C2399" s="24" t="s">
        <v>233</v>
      </c>
      <c r="D2399" s="24">
        <v>6.7699999999999996E-2</v>
      </c>
    </row>
    <row r="2400" spans="1:4" hidden="1">
      <c r="A2400" s="25">
        <v>43198</v>
      </c>
      <c r="B2400" s="24" t="s">
        <v>239</v>
      </c>
      <c r="C2400" s="24" t="s">
        <v>234</v>
      </c>
      <c r="D2400" s="24">
        <v>5.8999999999999997E-2</v>
      </c>
    </row>
    <row r="2401" spans="1:4" hidden="1">
      <c r="A2401" s="25">
        <v>43198</v>
      </c>
      <c r="B2401" s="24" t="s">
        <v>239</v>
      </c>
      <c r="C2401" s="24" t="s">
        <v>238</v>
      </c>
      <c r="D2401" s="24">
        <v>8.3099999999999993E-2</v>
      </c>
    </row>
    <row r="2402" spans="1:4" hidden="1">
      <c r="A2402" s="25">
        <v>43199</v>
      </c>
      <c r="B2402" s="24" t="s">
        <v>230</v>
      </c>
      <c r="C2402" s="24" t="s">
        <v>231</v>
      </c>
      <c r="D2402" s="24">
        <v>0.26090000000000002</v>
      </c>
    </row>
    <row r="2403" spans="1:4" hidden="1">
      <c r="A2403" s="25">
        <v>43199</v>
      </c>
      <c r="B2403" s="24" t="s">
        <v>230</v>
      </c>
      <c r="C2403" s="24" t="s">
        <v>232</v>
      </c>
      <c r="D2403" s="24">
        <v>1.6488</v>
      </c>
    </row>
    <row r="2404" spans="1:4" hidden="1">
      <c r="A2404" s="25">
        <v>43199</v>
      </c>
      <c r="B2404" s="24" t="s">
        <v>230</v>
      </c>
      <c r="C2404" s="24" t="s">
        <v>233</v>
      </c>
      <c r="D2404" s="24">
        <v>0.22140000000000001</v>
      </c>
    </row>
    <row r="2405" spans="1:4" hidden="1">
      <c r="A2405" s="25">
        <v>43199</v>
      </c>
      <c r="B2405" s="24" t="s">
        <v>230</v>
      </c>
      <c r="C2405" s="24" t="s">
        <v>234</v>
      </c>
      <c r="D2405" s="24">
        <v>0.1928</v>
      </c>
    </row>
    <row r="2406" spans="1:4" hidden="1">
      <c r="A2406" s="25">
        <v>43199</v>
      </c>
      <c r="B2406" s="24" t="s">
        <v>230</v>
      </c>
      <c r="C2406" s="24" t="s">
        <v>235</v>
      </c>
      <c r="D2406" s="24">
        <v>0.19320000000000001</v>
      </c>
    </row>
    <row r="2407" spans="1:4" hidden="1">
      <c r="A2407" s="25">
        <v>43199</v>
      </c>
      <c r="B2407" s="24" t="s">
        <v>230</v>
      </c>
      <c r="C2407" s="24" t="s">
        <v>236</v>
      </c>
      <c r="D2407" s="24">
        <v>2.1246999999999998</v>
      </c>
    </row>
    <row r="2408" spans="1:4" hidden="1">
      <c r="A2408" s="25">
        <v>43199</v>
      </c>
      <c r="B2408" s="24" t="s">
        <v>230</v>
      </c>
      <c r="C2408" s="24" t="s">
        <v>237</v>
      </c>
      <c r="D2408" s="24">
        <v>2.2799</v>
      </c>
    </row>
    <row r="2409" spans="1:4" hidden="1">
      <c r="A2409" s="25">
        <v>43199</v>
      </c>
      <c r="B2409" s="24" t="s">
        <v>230</v>
      </c>
      <c r="C2409" s="24" t="s">
        <v>238</v>
      </c>
      <c r="D2409" s="24">
        <v>0.2722</v>
      </c>
    </row>
    <row r="2410" spans="1:4" hidden="1">
      <c r="A2410" s="25">
        <v>43199</v>
      </c>
      <c r="B2410" s="24" t="s">
        <v>230</v>
      </c>
      <c r="C2410" s="24" t="s">
        <v>239</v>
      </c>
      <c r="D2410" s="24">
        <v>3.2848000000000002</v>
      </c>
    </row>
    <row r="2411" spans="1:4" hidden="1">
      <c r="A2411" s="25">
        <v>43199</v>
      </c>
      <c r="B2411" s="24" t="s">
        <v>240</v>
      </c>
      <c r="C2411" s="24" t="s">
        <v>241</v>
      </c>
      <c r="D2411" s="24">
        <v>0.98019999999999996</v>
      </c>
    </row>
    <row r="2412" spans="1:4" hidden="1">
      <c r="A2412" s="25">
        <v>43199</v>
      </c>
      <c r="B2412" s="24" t="s">
        <v>240</v>
      </c>
      <c r="C2412" s="24" t="s">
        <v>231</v>
      </c>
      <c r="D2412" s="24">
        <v>0.73660000000000003</v>
      </c>
    </row>
    <row r="2413" spans="1:4" hidden="1">
      <c r="A2413" s="25">
        <v>43199</v>
      </c>
      <c r="B2413" s="24" t="s">
        <v>240</v>
      </c>
      <c r="C2413" s="24" t="s">
        <v>242</v>
      </c>
      <c r="D2413" s="24">
        <v>4.8482000000000003</v>
      </c>
    </row>
    <row r="2414" spans="1:4" hidden="1">
      <c r="A2414" s="25">
        <v>43199</v>
      </c>
      <c r="B2414" s="24" t="s">
        <v>240</v>
      </c>
      <c r="C2414" s="24" t="s">
        <v>232</v>
      </c>
      <c r="D2414" s="24">
        <v>4.6553000000000004</v>
      </c>
    </row>
    <row r="2415" spans="1:4" hidden="1">
      <c r="A2415" s="25">
        <v>43199</v>
      </c>
      <c r="B2415" s="24" t="s">
        <v>240</v>
      </c>
      <c r="C2415" s="24" t="s">
        <v>233</v>
      </c>
      <c r="D2415" s="24">
        <v>0.62519999999999998</v>
      </c>
    </row>
    <row r="2416" spans="1:4" hidden="1">
      <c r="A2416" s="25">
        <v>43199</v>
      </c>
      <c r="B2416" s="24" t="s">
        <v>240</v>
      </c>
      <c r="C2416" s="24" t="s">
        <v>234</v>
      </c>
      <c r="D2416" s="24">
        <v>0.54449999999999998</v>
      </c>
    </row>
    <row r="2417" spans="1:4" hidden="1">
      <c r="A2417" s="25">
        <v>43199</v>
      </c>
      <c r="B2417" s="24" t="s">
        <v>240</v>
      </c>
      <c r="C2417" s="24" t="s">
        <v>243</v>
      </c>
      <c r="D2417" s="24">
        <v>6.0335999999999999</v>
      </c>
    </row>
    <row r="2418" spans="1:4" hidden="1">
      <c r="A2418" s="25">
        <v>43199</v>
      </c>
      <c r="B2418" s="24" t="s">
        <v>240</v>
      </c>
      <c r="C2418" s="24" t="s">
        <v>79</v>
      </c>
      <c r="D2418" s="24">
        <v>82.216999999999999</v>
      </c>
    </row>
    <row r="2419" spans="1:4" hidden="1">
      <c r="A2419" s="25">
        <v>43199</v>
      </c>
      <c r="B2419" s="24" t="s">
        <v>240</v>
      </c>
      <c r="C2419" s="24" t="s">
        <v>244</v>
      </c>
      <c r="D2419" s="24">
        <v>821.45640000000003</v>
      </c>
    </row>
    <row r="2420" spans="1:4" hidden="1">
      <c r="A2420" s="25">
        <v>43199</v>
      </c>
      <c r="B2420" s="24" t="s">
        <v>240</v>
      </c>
      <c r="C2420" s="24" t="s">
        <v>236</v>
      </c>
      <c r="D2420" s="24">
        <v>5.9988000000000001</v>
      </c>
    </row>
    <row r="2421" spans="1:4" hidden="1">
      <c r="A2421" s="25">
        <v>43199</v>
      </c>
      <c r="B2421" s="24" t="s">
        <v>240</v>
      </c>
      <c r="C2421" s="24" t="s">
        <v>245</v>
      </c>
      <c r="D2421" s="24">
        <v>1.0529999999999999</v>
      </c>
    </row>
    <row r="2422" spans="1:4" hidden="1">
      <c r="A2422" s="25">
        <v>43199</v>
      </c>
      <c r="B2422" s="24" t="s">
        <v>240</v>
      </c>
      <c r="C2422" s="24" t="s">
        <v>237</v>
      </c>
      <c r="D2422" s="24">
        <v>6.4370000000000003</v>
      </c>
    </row>
    <row r="2423" spans="1:4" hidden="1">
      <c r="A2423" s="25">
        <v>43199</v>
      </c>
      <c r="B2423" s="24" t="s">
        <v>240</v>
      </c>
      <c r="C2423" s="24" t="s">
        <v>246</v>
      </c>
      <c r="D2423" s="24">
        <v>22.487200000000001</v>
      </c>
    </row>
    <row r="2424" spans="1:4" hidden="1">
      <c r="A2424" s="25">
        <v>43199</v>
      </c>
      <c r="B2424" s="24" t="s">
        <v>240</v>
      </c>
      <c r="C2424" s="24" t="s">
        <v>238</v>
      </c>
      <c r="D2424" s="24">
        <v>0.76870000000000005</v>
      </c>
    </row>
    <row r="2425" spans="1:4" hidden="1">
      <c r="A2425" s="25">
        <v>43199</v>
      </c>
      <c r="B2425" s="24" t="s">
        <v>247</v>
      </c>
      <c r="C2425" s="24" t="s">
        <v>238</v>
      </c>
      <c r="D2425" s="24">
        <v>0.55940000000000001</v>
      </c>
    </row>
    <row r="2426" spans="1:4" hidden="1">
      <c r="A2426" s="25">
        <v>43199</v>
      </c>
      <c r="B2426" s="24" t="s">
        <v>241</v>
      </c>
      <c r="C2426" s="24" t="s">
        <v>240</v>
      </c>
      <c r="D2426" s="24">
        <v>1.0202</v>
      </c>
    </row>
    <row r="2427" spans="1:4" hidden="1">
      <c r="A2427" s="25">
        <v>43199</v>
      </c>
      <c r="B2427" s="24" t="s">
        <v>241</v>
      </c>
      <c r="C2427" s="24" t="s">
        <v>231</v>
      </c>
      <c r="D2427" s="24">
        <v>0.75160000000000005</v>
      </c>
    </row>
    <row r="2428" spans="1:4" hidden="1">
      <c r="A2428" s="25">
        <v>43199</v>
      </c>
      <c r="B2428" s="24" t="s">
        <v>241</v>
      </c>
      <c r="C2428" s="24" t="s">
        <v>248</v>
      </c>
      <c r="D2428" s="24">
        <v>4.9447000000000001</v>
      </c>
    </row>
    <row r="2429" spans="1:4" hidden="1">
      <c r="A2429" s="25">
        <v>43199</v>
      </c>
      <c r="B2429" s="24" t="s">
        <v>241</v>
      </c>
      <c r="C2429" s="24" t="s">
        <v>242</v>
      </c>
      <c r="D2429" s="24">
        <v>4.9462000000000002</v>
      </c>
    </row>
    <row r="2430" spans="1:4" hidden="1">
      <c r="A2430" s="25">
        <v>43199</v>
      </c>
      <c r="B2430" s="24" t="s">
        <v>241</v>
      </c>
      <c r="C2430" s="24" t="s">
        <v>233</v>
      </c>
      <c r="D2430" s="24">
        <v>0.63780000000000003</v>
      </c>
    </row>
    <row r="2431" spans="1:4" hidden="1">
      <c r="A2431" s="25">
        <v>43199</v>
      </c>
      <c r="B2431" s="24" t="s">
        <v>241</v>
      </c>
      <c r="C2431" s="24" t="s">
        <v>234</v>
      </c>
      <c r="D2431" s="24">
        <v>0.55559999999999998</v>
      </c>
    </row>
    <row r="2432" spans="1:4" hidden="1">
      <c r="A2432" s="25">
        <v>43199</v>
      </c>
      <c r="B2432" s="24" t="s">
        <v>241</v>
      </c>
      <c r="C2432" s="24" t="s">
        <v>243</v>
      </c>
      <c r="D2432" s="24">
        <v>6.1555999999999997</v>
      </c>
    </row>
    <row r="2433" spans="1:4" hidden="1">
      <c r="A2433" s="25">
        <v>43199</v>
      </c>
      <c r="B2433" s="24" t="s">
        <v>241</v>
      </c>
      <c r="C2433" s="24" t="s">
        <v>79</v>
      </c>
      <c r="D2433" s="24">
        <v>83.878699999999995</v>
      </c>
    </row>
    <row r="2434" spans="1:4" hidden="1">
      <c r="A2434" s="25">
        <v>43199</v>
      </c>
      <c r="B2434" s="24" t="s">
        <v>241</v>
      </c>
      <c r="C2434" s="24" t="s">
        <v>249</v>
      </c>
      <c r="D2434" s="24">
        <v>14.356400000000001</v>
      </c>
    </row>
    <row r="2435" spans="1:4" hidden="1">
      <c r="A2435" s="25">
        <v>43199</v>
      </c>
      <c r="B2435" s="24" t="s">
        <v>241</v>
      </c>
      <c r="C2435" s="24" t="s">
        <v>236</v>
      </c>
      <c r="D2435" s="24">
        <v>6.12</v>
      </c>
    </row>
    <row r="2436" spans="1:4" hidden="1">
      <c r="A2436" s="25">
        <v>43199</v>
      </c>
      <c r="B2436" s="24" t="s">
        <v>241</v>
      </c>
      <c r="C2436" s="24" t="s">
        <v>238</v>
      </c>
      <c r="D2436" s="24">
        <v>0.78420000000000001</v>
      </c>
    </row>
    <row r="2437" spans="1:4" hidden="1">
      <c r="A2437" s="25">
        <v>43199</v>
      </c>
      <c r="B2437" s="24" t="s">
        <v>250</v>
      </c>
      <c r="C2437" s="24" t="s">
        <v>238</v>
      </c>
      <c r="D2437" s="24">
        <v>5.9999999999999995E-4</v>
      </c>
    </row>
    <row r="2438" spans="1:4" hidden="1">
      <c r="A2438" s="25">
        <v>43199</v>
      </c>
      <c r="B2438" s="24" t="s">
        <v>231</v>
      </c>
      <c r="C2438" s="24" t="s">
        <v>230</v>
      </c>
      <c r="D2438" s="24">
        <v>3.8327</v>
      </c>
    </row>
    <row r="2439" spans="1:4" hidden="1">
      <c r="A2439" s="25">
        <v>43199</v>
      </c>
      <c r="B2439" s="24" t="s">
        <v>231</v>
      </c>
      <c r="C2439" s="24" t="s">
        <v>240</v>
      </c>
      <c r="D2439" s="24">
        <v>1.3574999999999999</v>
      </c>
    </row>
    <row r="2440" spans="1:4" hidden="1">
      <c r="A2440" s="25">
        <v>43199</v>
      </c>
      <c r="B2440" s="24" t="s">
        <v>231</v>
      </c>
      <c r="C2440" s="24" t="s">
        <v>241</v>
      </c>
      <c r="D2440" s="24">
        <v>1.3306</v>
      </c>
    </row>
    <row r="2441" spans="1:4" hidden="1">
      <c r="A2441" s="25">
        <v>43199</v>
      </c>
      <c r="B2441" s="24" t="s">
        <v>231</v>
      </c>
      <c r="C2441" s="24" t="s">
        <v>232</v>
      </c>
      <c r="D2441" s="24">
        <v>6.3196000000000003</v>
      </c>
    </row>
    <row r="2442" spans="1:4" hidden="1">
      <c r="A2442" s="25">
        <v>43199</v>
      </c>
      <c r="B2442" s="24" t="s">
        <v>231</v>
      </c>
      <c r="C2442" s="24" t="s">
        <v>233</v>
      </c>
      <c r="D2442" s="24">
        <v>0.84860000000000002</v>
      </c>
    </row>
    <row r="2443" spans="1:4" hidden="1">
      <c r="A2443" s="25">
        <v>43199</v>
      </c>
      <c r="B2443" s="24" t="s">
        <v>231</v>
      </c>
      <c r="C2443" s="24" t="s">
        <v>234</v>
      </c>
      <c r="D2443" s="24">
        <v>0.73919999999999997</v>
      </c>
    </row>
    <row r="2444" spans="1:4" hidden="1">
      <c r="A2444" s="25">
        <v>43199</v>
      </c>
      <c r="B2444" s="24" t="s">
        <v>231</v>
      </c>
      <c r="C2444" s="24" t="s">
        <v>243</v>
      </c>
      <c r="D2444" s="24">
        <v>8.1905999999999999</v>
      </c>
    </row>
    <row r="2445" spans="1:4" hidden="1">
      <c r="A2445" s="25">
        <v>43199</v>
      </c>
      <c r="B2445" s="24" t="s">
        <v>231</v>
      </c>
      <c r="C2445" s="24" t="s">
        <v>235</v>
      </c>
      <c r="D2445" s="24">
        <v>0.74019999999999997</v>
      </c>
    </row>
    <row r="2446" spans="1:4" hidden="1">
      <c r="A2446" s="25">
        <v>43199</v>
      </c>
      <c r="B2446" s="24" t="s">
        <v>231</v>
      </c>
      <c r="C2446" s="24" t="s">
        <v>79</v>
      </c>
      <c r="D2446" s="24">
        <v>111.6101</v>
      </c>
    </row>
    <row r="2447" spans="1:4" hidden="1">
      <c r="A2447" s="25">
        <v>43199</v>
      </c>
      <c r="B2447" s="24" t="s">
        <v>231</v>
      </c>
      <c r="C2447" s="24" t="s">
        <v>236</v>
      </c>
      <c r="D2447" s="24">
        <v>8.1433</v>
      </c>
    </row>
    <row r="2448" spans="1:4" hidden="1">
      <c r="A2448" s="25">
        <v>43199</v>
      </c>
      <c r="B2448" s="24" t="s">
        <v>231</v>
      </c>
      <c r="C2448" s="24" t="s">
        <v>237</v>
      </c>
      <c r="D2448" s="24">
        <v>8.7382000000000009</v>
      </c>
    </row>
    <row r="2449" spans="1:4" hidden="1">
      <c r="A2449" s="25">
        <v>43199</v>
      </c>
      <c r="B2449" s="24" t="s">
        <v>231</v>
      </c>
      <c r="C2449" s="24" t="s">
        <v>238</v>
      </c>
      <c r="D2449" s="24">
        <v>1.0435000000000001</v>
      </c>
    </row>
    <row r="2450" spans="1:4" hidden="1">
      <c r="A2450" s="25">
        <v>43199</v>
      </c>
      <c r="B2450" s="24" t="s">
        <v>248</v>
      </c>
      <c r="C2450" s="24" t="s">
        <v>241</v>
      </c>
      <c r="D2450" s="24">
        <v>0.20219999999999999</v>
      </c>
    </row>
    <row r="2451" spans="1:4" hidden="1">
      <c r="A2451" s="25">
        <v>43199</v>
      </c>
      <c r="B2451" s="24" t="s">
        <v>248</v>
      </c>
      <c r="C2451" s="24" t="s">
        <v>233</v>
      </c>
      <c r="D2451" s="24">
        <v>0.129</v>
      </c>
    </row>
    <row r="2452" spans="1:4" hidden="1">
      <c r="A2452" s="25">
        <v>43199</v>
      </c>
      <c r="B2452" s="24" t="s">
        <v>248</v>
      </c>
      <c r="C2452" s="24" t="s">
        <v>246</v>
      </c>
      <c r="D2452" s="24">
        <v>4.6395999999999997</v>
      </c>
    </row>
    <row r="2453" spans="1:4" hidden="1">
      <c r="A2453" s="25">
        <v>43199</v>
      </c>
      <c r="B2453" s="24" t="s">
        <v>248</v>
      </c>
      <c r="C2453" s="24" t="s">
        <v>238</v>
      </c>
      <c r="D2453" s="24">
        <v>0.15859999999999999</v>
      </c>
    </row>
    <row r="2454" spans="1:4" hidden="1">
      <c r="A2454" s="25">
        <v>43199</v>
      </c>
      <c r="B2454" s="24" t="s">
        <v>242</v>
      </c>
      <c r="C2454" s="24" t="s">
        <v>240</v>
      </c>
      <c r="D2454" s="24">
        <v>0.20619999999999999</v>
      </c>
    </row>
    <row r="2455" spans="1:4" hidden="1">
      <c r="A2455" s="25">
        <v>43199</v>
      </c>
      <c r="B2455" s="24" t="s">
        <v>242</v>
      </c>
      <c r="C2455" s="24" t="s">
        <v>241</v>
      </c>
      <c r="D2455" s="24">
        <v>0.20219999999999999</v>
      </c>
    </row>
    <row r="2456" spans="1:4" hidden="1">
      <c r="A2456" s="25">
        <v>43199</v>
      </c>
      <c r="B2456" s="24" t="s">
        <v>242</v>
      </c>
      <c r="C2456" s="24" t="s">
        <v>232</v>
      </c>
      <c r="D2456" s="24">
        <v>0.96020000000000005</v>
      </c>
    </row>
    <row r="2457" spans="1:4" hidden="1">
      <c r="A2457" s="25">
        <v>43199</v>
      </c>
      <c r="B2457" s="24" t="s">
        <v>242</v>
      </c>
      <c r="C2457" s="24" t="s">
        <v>233</v>
      </c>
      <c r="D2457" s="24">
        <v>0.129</v>
      </c>
    </row>
    <row r="2458" spans="1:4" hidden="1">
      <c r="A2458" s="25">
        <v>43199</v>
      </c>
      <c r="B2458" s="24" t="s">
        <v>242</v>
      </c>
      <c r="C2458" s="24" t="s">
        <v>234</v>
      </c>
      <c r="D2458" s="24">
        <v>0.1124</v>
      </c>
    </row>
    <row r="2459" spans="1:4" hidden="1">
      <c r="A2459" s="25">
        <v>43199</v>
      </c>
      <c r="B2459" s="24" t="s">
        <v>242</v>
      </c>
      <c r="C2459" s="24" t="s">
        <v>243</v>
      </c>
      <c r="D2459" s="24">
        <v>1.2444</v>
      </c>
    </row>
    <row r="2460" spans="1:4" hidden="1">
      <c r="A2460" s="25">
        <v>43199</v>
      </c>
      <c r="B2460" s="24" t="s">
        <v>242</v>
      </c>
      <c r="C2460" s="24" t="s">
        <v>79</v>
      </c>
      <c r="D2460" s="24">
        <v>16.957999999999998</v>
      </c>
    </row>
    <row r="2461" spans="1:4" hidden="1">
      <c r="A2461" s="25">
        <v>43199</v>
      </c>
      <c r="B2461" s="24" t="s">
        <v>242</v>
      </c>
      <c r="C2461" s="24" t="s">
        <v>244</v>
      </c>
      <c r="D2461" s="24">
        <v>169.43209999999999</v>
      </c>
    </row>
    <row r="2462" spans="1:4" hidden="1">
      <c r="A2462" s="25">
        <v>43199</v>
      </c>
      <c r="B2462" s="24" t="s">
        <v>242</v>
      </c>
      <c r="C2462" s="24" t="s">
        <v>251</v>
      </c>
      <c r="D2462" s="24">
        <v>1.2806</v>
      </c>
    </row>
    <row r="2463" spans="1:4" hidden="1">
      <c r="A2463" s="25">
        <v>43199</v>
      </c>
      <c r="B2463" s="24" t="s">
        <v>242</v>
      </c>
      <c r="C2463" s="24" t="s">
        <v>252</v>
      </c>
      <c r="D2463" s="24">
        <v>0.61329999999999996</v>
      </c>
    </row>
    <row r="2464" spans="1:4" hidden="1">
      <c r="A2464" s="25">
        <v>43199</v>
      </c>
      <c r="B2464" s="24" t="s">
        <v>242</v>
      </c>
      <c r="C2464" s="24" t="s">
        <v>236</v>
      </c>
      <c r="D2464" s="24">
        <v>1.2373000000000001</v>
      </c>
    </row>
    <row r="2465" spans="1:4" hidden="1">
      <c r="A2465" s="25">
        <v>43199</v>
      </c>
      <c r="B2465" s="24" t="s">
        <v>242</v>
      </c>
      <c r="C2465" s="24" t="s">
        <v>245</v>
      </c>
      <c r="D2465" s="24">
        <v>0.2172</v>
      </c>
    </row>
    <row r="2466" spans="1:4" hidden="1">
      <c r="A2466" s="25">
        <v>43199</v>
      </c>
      <c r="B2466" s="24" t="s">
        <v>242</v>
      </c>
      <c r="C2466" s="24" t="s">
        <v>253</v>
      </c>
      <c r="D2466" s="24">
        <v>0.2082</v>
      </c>
    </row>
    <row r="2467" spans="1:4" hidden="1">
      <c r="A2467" s="25">
        <v>43199</v>
      </c>
      <c r="B2467" s="24" t="s">
        <v>242</v>
      </c>
      <c r="C2467" s="24" t="s">
        <v>246</v>
      </c>
      <c r="D2467" s="24">
        <v>4.6382000000000003</v>
      </c>
    </row>
    <row r="2468" spans="1:4" hidden="1">
      <c r="A2468" s="25">
        <v>43199</v>
      </c>
      <c r="B2468" s="24" t="s">
        <v>242</v>
      </c>
      <c r="C2468" s="24" t="s">
        <v>238</v>
      </c>
      <c r="D2468" s="24">
        <v>0.15859999999999999</v>
      </c>
    </row>
    <row r="2469" spans="1:4" hidden="1">
      <c r="A2469" s="25">
        <v>43199</v>
      </c>
      <c r="B2469" s="24" t="s">
        <v>254</v>
      </c>
      <c r="C2469" s="24" t="s">
        <v>233</v>
      </c>
      <c r="D2469" s="24">
        <v>3.9399999999999998E-2</v>
      </c>
    </row>
    <row r="2470" spans="1:4" hidden="1">
      <c r="A2470" s="25">
        <v>43199</v>
      </c>
      <c r="B2470" s="24" t="s">
        <v>254</v>
      </c>
      <c r="C2470" s="24" t="s">
        <v>234</v>
      </c>
      <c r="D2470" s="24">
        <v>3.44E-2</v>
      </c>
    </row>
    <row r="2471" spans="1:4" hidden="1">
      <c r="A2471" s="25">
        <v>43199</v>
      </c>
      <c r="B2471" s="24" t="s">
        <v>254</v>
      </c>
      <c r="C2471" s="24" t="s">
        <v>238</v>
      </c>
      <c r="D2471" s="24">
        <v>4.8500000000000001E-2</v>
      </c>
    </row>
    <row r="2472" spans="1:4" hidden="1">
      <c r="A2472" s="25">
        <v>43199</v>
      </c>
      <c r="B2472" s="24" t="s">
        <v>232</v>
      </c>
      <c r="C2472" s="24" t="s">
        <v>230</v>
      </c>
      <c r="D2472" s="24">
        <v>0.60640000000000005</v>
      </c>
    </row>
    <row r="2473" spans="1:4" hidden="1">
      <c r="A2473" s="25">
        <v>43199</v>
      </c>
      <c r="B2473" s="24" t="s">
        <v>232</v>
      </c>
      <c r="C2473" s="24" t="s">
        <v>240</v>
      </c>
      <c r="D2473" s="24">
        <v>0.21479999999999999</v>
      </c>
    </row>
    <row r="2474" spans="1:4" hidden="1">
      <c r="A2474" s="25">
        <v>43199</v>
      </c>
      <c r="B2474" s="24" t="s">
        <v>232</v>
      </c>
      <c r="C2474" s="24" t="s">
        <v>231</v>
      </c>
      <c r="D2474" s="24">
        <v>0.15820000000000001</v>
      </c>
    </row>
    <row r="2475" spans="1:4" hidden="1">
      <c r="A2475" s="25">
        <v>43199</v>
      </c>
      <c r="B2475" s="24" t="s">
        <v>232</v>
      </c>
      <c r="C2475" s="24" t="s">
        <v>242</v>
      </c>
      <c r="D2475" s="24">
        <v>1.0414000000000001</v>
      </c>
    </row>
    <row r="2476" spans="1:4" hidden="1">
      <c r="A2476" s="25">
        <v>43199</v>
      </c>
      <c r="B2476" s="24" t="s">
        <v>232</v>
      </c>
      <c r="C2476" s="24" t="s">
        <v>233</v>
      </c>
      <c r="D2476" s="24">
        <v>0.1343</v>
      </c>
    </row>
    <row r="2477" spans="1:4" hidden="1">
      <c r="A2477" s="25">
        <v>43199</v>
      </c>
      <c r="B2477" s="24" t="s">
        <v>232</v>
      </c>
      <c r="C2477" s="24" t="s">
        <v>234</v>
      </c>
      <c r="D2477" s="24">
        <v>0.11700000000000001</v>
      </c>
    </row>
    <row r="2478" spans="1:4" hidden="1">
      <c r="A2478" s="25">
        <v>43199</v>
      </c>
      <c r="B2478" s="24" t="s">
        <v>232</v>
      </c>
      <c r="C2478" s="24" t="s">
        <v>235</v>
      </c>
      <c r="D2478" s="24">
        <v>0.1172</v>
      </c>
    </row>
    <row r="2479" spans="1:4" hidden="1">
      <c r="A2479" s="25">
        <v>43199</v>
      </c>
      <c r="B2479" s="24" t="s">
        <v>232</v>
      </c>
      <c r="C2479" s="24" t="s">
        <v>236</v>
      </c>
      <c r="D2479" s="24">
        <v>1.2886</v>
      </c>
    </row>
    <row r="2480" spans="1:4" hidden="1">
      <c r="A2480" s="25">
        <v>43199</v>
      </c>
      <c r="B2480" s="24" t="s">
        <v>232</v>
      </c>
      <c r="C2480" s="24" t="s">
        <v>237</v>
      </c>
      <c r="D2480" s="24">
        <v>1.3827</v>
      </c>
    </row>
    <row r="2481" spans="1:4" hidden="1">
      <c r="A2481" s="25">
        <v>43199</v>
      </c>
      <c r="B2481" s="24" t="s">
        <v>232</v>
      </c>
      <c r="C2481" s="24" t="s">
        <v>238</v>
      </c>
      <c r="D2481" s="24">
        <v>0.1651</v>
      </c>
    </row>
    <row r="2482" spans="1:4" hidden="1">
      <c r="A2482" s="25">
        <v>43199</v>
      </c>
      <c r="B2482" s="24" t="s">
        <v>255</v>
      </c>
      <c r="C2482" s="24" t="s">
        <v>233</v>
      </c>
      <c r="D2482" s="24">
        <v>5.4199999999999998E-2</v>
      </c>
    </row>
    <row r="2483" spans="1:4" hidden="1">
      <c r="A2483" s="25">
        <v>43199</v>
      </c>
      <c r="B2483" s="24" t="s">
        <v>233</v>
      </c>
      <c r="C2483" s="24" t="s">
        <v>230</v>
      </c>
      <c r="D2483" s="24">
        <v>4.5164</v>
      </c>
    </row>
    <row r="2484" spans="1:4" hidden="1">
      <c r="A2484" s="25">
        <v>43199</v>
      </c>
      <c r="B2484" s="24" t="s">
        <v>233</v>
      </c>
      <c r="C2484" s="24" t="s">
        <v>240</v>
      </c>
      <c r="D2484" s="24">
        <v>1.5995999999999999</v>
      </c>
    </row>
    <row r="2485" spans="1:4" hidden="1">
      <c r="A2485" s="25">
        <v>43199</v>
      </c>
      <c r="B2485" s="24" t="s">
        <v>233</v>
      </c>
      <c r="C2485" s="24" t="s">
        <v>241</v>
      </c>
      <c r="D2485" s="24">
        <v>1.5680000000000001</v>
      </c>
    </row>
    <row r="2486" spans="1:4" hidden="1">
      <c r="A2486" s="25">
        <v>43199</v>
      </c>
      <c r="B2486" s="24" t="s">
        <v>233</v>
      </c>
      <c r="C2486" s="24" t="s">
        <v>231</v>
      </c>
      <c r="D2486" s="24">
        <v>1.1783999999999999</v>
      </c>
    </row>
    <row r="2487" spans="1:4" hidden="1">
      <c r="A2487" s="25">
        <v>43199</v>
      </c>
      <c r="B2487" s="24" t="s">
        <v>233</v>
      </c>
      <c r="C2487" s="24" t="s">
        <v>248</v>
      </c>
      <c r="D2487" s="24">
        <v>7.7531999999999996</v>
      </c>
    </row>
    <row r="2488" spans="1:4" hidden="1">
      <c r="A2488" s="25">
        <v>43199</v>
      </c>
      <c r="B2488" s="24" t="s">
        <v>233</v>
      </c>
      <c r="C2488" s="24" t="s">
        <v>242</v>
      </c>
      <c r="D2488" s="24">
        <v>7.7556000000000003</v>
      </c>
    </row>
    <row r="2489" spans="1:4" hidden="1">
      <c r="A2489" s="25">
        <v>43199</v>
      </c>
      <c r="B2489" s="24" t="s">
        <v>233</v>
      </c>
      <c r="C2489" s="24" t="s">
        <v>254</v>
      </c>
      <c r="D2489" s="24">
        <v>25.3597</v>
      </c>
    </row>
    <row r="2490" spans="1:4" hidden="1">
      <c r="A2490" s="25">
        <v>43199</v>
      </c>
      <c r="B2490" s="24" t="s">
        <v>233</v>
      </c>
      <c r="C2490" s="24" t="s">
        <v>232</v>
      </c>
      <c r="D2490" s="24">
        <v>7.4469000000000003</v>
      </c>
    </row>
    <row r="2491" spans="1:4" hidden="1">
      <c r="A2491" s="25">
        <v>43199</v>
      </c>
      <c r="B2491" s="24" t="s">
        <v>233</v>
      </c>
      <c r="C2491" s="24" t="s">
        <v>255</v>
      </c>
      <c r="D2491" s="24">
        <v>18.444800000000001</v>
      </c>
    </row>
    <row r="2492" spans="1:4" hidden="1">
      <c r="A2492" s="25">
        <v>43199</v>
      </c>
      <c r="B2492" s="24" t="s">
        <v>233</v>
      </c>
      <c r="C2492" s="24" t="s">
        <v>234</v>
      </c>
      <c r="D2492" s="24">
        <v>0.87109999999999999</v>
      </c>
    </row>
    <row r="2493" spans="1:4" hidden="1">
      <c r="A2493" s="25">
        <v>43199</v>
      </c>
      <c r="B2493" s="24" t="s">
        <v>233</v>
      </c>
      <c r="C2493" s="24" t="s">
        <v>243</v>
      </c>
      <c r="D2493" s="24">
        <v>9.6517999999999997</v>
      </c>
    </row>
    <row r="2494" spans="1:4" hidden="1">
      <c r="A2494" s="25">
        <v>43199</v>
      </c>
      <c r="B2494" s="24" t="s">
        <v>233</v>
      </c>
      <c r="C2494" s="24" t="s">
        <v>256</v>
      </c>
      <c r="D2494" s="24">
        <v>7.4279999999999999</v>
      </c>
    </row>
    <row r="2495" spans="1:4" hidden="1">
      <c r="A2495" s="25">
        <v>43199</v>
      </c>
      <c r="B2495" s="24" t="s">
        <v>233</v>
      </c>
      <c r="C2495" s="24" t="s">
        <v>257</v>
      </c>
      <c r="D2495" s="24">
        <v>311.87090000000001</v>
      </c>
    </row>
    <row r="2496" spans="1:4" hidden="1">
      <c r="A2496" s="25">
        <v>43199</v>
      </c>
      <c r="B2496" s="24" t="s">
        <v>233</v>
      </c>
      <c r="C2496" s="24" t="s">
        <v>258</v>
      </c>
      <c r="D2496" s="24">
        <v>4.335</v>
      </c>
    </row>
    <row r="2497" spans="1:4" hidden="1">
      <c r="A2497" s="25">
        <v>43199</v>
      </c>
      <c r="B2497" s="24" t="s">
        <v>233</v>
      </c>
      <c r="C2497" s="24" t="s">
        <v>259</v>
      </c>
      <c r="D2497" s="24">
        <v>121.3477</v>
      </c>
    </row>
    <row r="2498" spans="1:4" hidden="1">
      <c r="A2498" s="25">
        <v>43199</v>
      </c>
      <c r="B2498" s="24" t="s">
        <v>233</v>
      </c>
      <c r="C2498" s="24" t="s">
        <v>235</v>
      </c>
      <c r="D2498" s="24">
        <v>0.87239999999999995</v>
      </c>
    </row>
    <row r="2499" spans="1:4" hidden="1">
      <c r="A2499" s="25">
        <v>43199</v>
      </c>
      <c r="B2499" s="24" t="s">
        <v>233</v>
      </c>
      <c r="C2499" s="24" t="s">
        <v>79</v>
      </c>
      <c r="D2499" s="24">
        <v>131.51939999999999</v>
      </c>
    </row>
    <row r="2500" spans="1:4" hidden="1">
      <c r="A2500" s="25">
        <v>43199</v>
      </c>
      <c r="B2500" s="24" t="s">
        <v>233</v>
      </c>
      <c r="C2500" s="24" t="s">
        <v>244</v>
      </c>
      <c r="D2500" s="24">
        <v>1314.0516</v>
      </c>
    </row>
    <row r="2501" spans="1:4" hidden="1">
      <c r="A2501" s="25">
        <v>43199</v>
      </c>
      <c r="B2501" s="24" t="s">
        <v>233</v>
      </c>
      <c r="C2501" s="24" t="s">
        <v>251</v>
      </c>
      <c r="D2501" s="24">
        <v>9.9314999999999998</v>
      </c>
    </row>
    <row r="2502" spans="1:4" hidden="1">
      <c r="A2502" s="25">
        <v>43199</v>
      </c>
      <c r="B2502" s="24" t="s">
        <v>233</v>
      </c>
      <c r="C2502" s="24" t="s">
        <v>249</v>
      </c>
      <c r="D2502" s="24">
        <v>22.5106</v>
      </c>
    </row>
    <row r="2503" spans="1:4" hidden="1">
      <c r="A2503" s="25">
        <v>43199</v>
      </c>
      <c r="B2503" s="24" t="s">
        <v>233</v>
      </c>
      <c r="C2503" s="24" t="s">
        <v>252</v>
      </c>
      <c r="D2503" s="24">
        <v>4.7565999999999997</v>
      </c>
    </row>
    <row r="2504" spans="1:4" hidden="1">
      <c r="A2504" s="25">
        <v>43199</v>
      </c>
      <c r="B2504" s="24" t="s">
        <v>233</v>
      </c>
      <c r="C2504" s="24" t="s">
        <v>236</v>
      </c>
      <c r="D2504" s="24">
        <v>9.5960000000000001</v>
      </c>
    </row>
    <row r="2505" spans="1:4" hidden="1">
      <c r="A2505" s="25">
        <v>43199</v>
      </c>
      <c r="B2505" s="24" t="s">
        <v>233</v>
      </c>
      <c r="C2505" s="24" t="s">
        <v>245</v>
      </c>
      <c r="D2505" s="24">
        <v>1.6843999999999999</v>
      </c>
    </row>
    <row r="2506" spans="1:4" hidden="1">
      <c r="A2506" s="25">
        <v>43199</v>
      </c>
      <c r="B2506" s="24" t="s">
        <v>233</v>
      </c>
      <c r="C2506" s="24" t="s">
        <v>260</v>
      </c>
      <c r="D2506" s="24">
        <v>4.1952999999999996</v>
      </c>
    </row>
    <row r="2507" spans="1:4" hidden="1">
      <c r="A2507" s="25">
        <v>43199</v>
      </c>
      <c r="B2507" s="24" t="s">
        <v>233</v>
      </c>
      <c r="C2507" s="24" t="s">
        <v>261</v>
      </c>
      <c r="D2507" s="24">
        <v>73.117400000000004</v>
      </c>
    </row>
    <row r="2508" spans="1:4" hidden="1">
      <c r="A2508" s="25">
        <v>43199</v>
      </c>
      <c r="B2508" s="24" t="s">
        <v>233</v>
      </c>
      <c r="C2508" s="24" t="s">
        <v>237</v>
      </c>
      <c r="D2508" s="24">
        <v>10.296900000000001</v>
      </c>
    </row>
    <row r="2509" spans="1:4" hidden="1">
      <c r="A2509" s="25">
        <v>43199</v>
      </c>
      <c r="B2509" s="24" t="s">
        <v>233</v>
      </c>
      <c r="C2509" s="24" t="s">
        <v>253</v>
      </c>
      <c r="D2509" s="24">
        <v>1.6142000000000001</v>
      </c>
    </row>
    <row r="2510" spans="1:4" hidden="1">
      <c r="A2510" s="25">
        <v>43199</v>
      </c>
      <c r="B2510" s="24" t="s">
        <v>233</v>
      </c>
      <c r="C2510" s="24" t="s">
        <v>262</v>
      </c>
      <c r="D2510" s="24">
        <v>4.9905999999999997</v>
      </c>
    </row>
    <row r="2511" spans="1:4" hidden="1">
      <c r="A2511" s="25">
        <v>43199</v>
      </c>
      <c r="B2511" s="24" t="s">
        <v>233</v>
      </c>
      <c r="C2511" s="24" t="s">
        <v>246</v>
      </c>
      <c r="D2511" s="24">
        <v>35.971800000000002</v>
      </c>
    </row>
    <row r="2512" spans="1:4" hidden="1">
      <c r="A2512" s="25">
        <v>43199</v>
      </c>
      <c r="B2512" s="24" t="s">
        <v>233</v>
      </c>
      <c r="C2512" s="24" t="s">
        <v>238</v>
      </c>
      <c r="D2512" s="24">
        <v>1.2296</v>
      </c>
    </row>
    <row r="2513" spans="1:4" hidden="1">
      <c r="A2513" s="25">
        <v>43199</v>
      </c>
      <c r="B2513" s="24" t="s">
        <v>233</v>
      </c>
      <c r="C2513" s="24" t="s">
        <v>239</v>
      </c>
      <c r="D2513" s="24">
        <v>14.8352</v>
      </c>
    </row>
    <row r="2514" spans="1:4" hidden="1">
      <c r="A2514" s="25">
        <v>43199</v>
      </c>
      <c r="B2514" s="24" t="s">
        <v>263</v>
      </c>
      <c r="C2514" s="24" t="s">
        <v>238</v>
      </c>
      <c r="D2514" s="24">
        <v>0.49099999999999999</v>
      </c>
    </row>
    <row r="2515" spans="1:4" hidden="1">
      <c r="A2515" s="25">
        <v>43199</v>
      </c>
      <c r="B2515" s="24" t="s">
        <v>234</v>
      </c>
      <c r="C2515" s="24" t="s">
        <v>230</v>
      </c>
      <c r="D2515" s="24">
        <v>5.1848000000000001</v>
      </c>
    </row>
    <row r="2516" spans="1:4" hidden="1">
      <c r="A2516" s="25">
        <v>43199</v>
      </c>
      <c r="B2516" s="24" t="s">
        <v>234</v>
      </c>
      <c r="C2516" s="24" t="s">
        <v>240</v>
      </c>
      <c r="D2516" s="24">
        <v>1.8364</v>
      </c>
    </row>
    <row r="2517" spans="1:4" hidden="1">
      <c r="A2517" s="25">
        <v>43199</v>
      </c>
      <c r="B2517" s="24" t="s">
        <v>234</v>
      </c>
      <c r="C2517" s="24" t="s">
        <v>241</v>
      </c>
      <c r="D2517" s="24">
        <v>1.8</v>
      </c>
    </row>
    <row r="2518" spans="1:4" hidden="1">
      <c r="A2518" s="25">
        <v>43199</v>
      </c>
      <c r="B2518" s="24" t="s">
        <v>234</v>
      </c>
      <c r="C2518" s="24" t="s">
        <v>231</v>
      </c>
      <c r="D2518" s="24">
        <v>1.3528</v>
      </c>
    </row>
    <row r="2519" spans="1:4" hidden="1">
      <c r="A2519" s="25">
        <v>43199</v>
      </c>
      <c r="B2519" s="24" t="s">
        <v>234</v>
      </c>
      <c r="C2519" s="24" t="s">
        <v>242</v>
      </c>
      <c r="D2519" s="24">
        <v>8.9036000000000008</v>
      </c>
    </row>
    <row r="2520" spans="1:4" hidden="1">
      <c r="A2520" s="25">
        <v>43199</v>
      </c>
      <c r="B2520" s="24" t="s">
        <v>234</v>
      </c>
      <c r="C2520" s="24" t="s">
        <v>254</v>
      </c>
      <c r="D2520" s="24">
        <v>29.113199999999999</v>
      </c>
    </row>
    <row r="2521" spans="1:4" hidden="1">
      <c r="A2521" s="25">
        <v>43199</v>
      </c>
      <c r="B2521" s="24" t="s">
        <v>234</v>
      </c>
      <c r="C2521" s="24" t="s">
        <v>232</v>
      </c>
      <c r="D2521" s="24">
        <v>8.5492000000000008</v>
      </c>
    </row>
    <row r="2522" spans="1:4" hidden="1">
      <c r="A2522" s="25">
        <v>43199</v>
      </c>
      <c r="B2522" s="24" t="s">
        <v>234</v>
      </c>
      <c r="C2522" s="24" t="s">
        <v>233</v>
      </c>
      <c r="D2522" s="24">
        <v>1.1479999999999999</v>
      </c>
    </row>
    <row r="2523" spans="1:4" hidden="1">
      <c r="A2523" s="25">
        <v>43199</v>
      </c>
      <c r="B2523" s="24" t="s">
        <v>234</v>
      </c>
      <c r="C2523" s="24" t="s">
        <v>243</v>
      </c>
      <c r="D2523" s="24">
        <v>11.080299999999999</v>
      </c>
    </row>
    <row r="2524" spans="1:4" hidden="1">
      <c r="A2524" s="25">
        <v>43199</v>
      </c>
      <c r="B2524" s="24" t="s">
        <v>234</v>
      </c>
      <c r="C2524" s="24" t="s">
        <v>235</v>
      </c>
      <c r="D2524" s="24">
        <v>1.0014000000000001</v>
      </c>
    </row>
    <row r="2525" spans="1:4" hidden="1">
      <c r="A2525" s="25">
        <v>43199</v>
      </c>
      <c r="B2525" s="24" t="s">
        <v>234</v>
      </c>
      <c r="C2525" s="24" t="s">
        <v>79</v>
      </c>
      <c r="D2525" s="24">
        <v>150.98589999999999</v>
      </c>
    </row>
    <row r="2526" spans="1:4" hidden="1">
      <c r="A2526" s="25">
        <v>43199</v>
      </c>
      <c r="B2526" s="24" t="s">
        <v>234</v>
      </c>
      <c r="C2526" s="24" t="s">
        <v>244</v>
      </c>
      <c r="D2526" s="24">
        <v>1508.5488</v>
      </c>
    </row>
    <row r="2527" spans="1:4" hidden="1">
      <c r="A2527" s="25">
        <v>43199</v>
      </c>
      <c r="B2527" s="24" t="s">
        <v>234</v>
      </c>
      <c r="C2527" s="24" t="s">
        <v>249</v>
      </c>
      <c r="D2527" s="24">
        <v>25.842400000000001</v>
      </c>
    </row>
    <row r="2528" spans="1:4" hidden="1">
      <c r="A2528" s="25">
        <v>43199</v>
      </c>
      <c r="B2528" s="24" t="s">
        <v>234</v>
      </c>
      <c r="C2528" s="24" t="s">
        <v>252</v>
      </c>
      <c r="D2528" s="24">
        <v>5.4604999999999997</v>
      </c>
    </row>
    <row r="2529" spans="1:4" hidden="1">
      <c r="A2529" s="25">
        <v>43199</v>
      </c>
      <c r="B2529" s="24" t="s">
        <v>234</v>
      </c>
      <c r="C2529" s="24" t="s">
        <v>236</v>
      </c>
      <c r="D2529" s="24">
        <v>11.016400000000001</v>
      </c>
    </row>
    <row r="2530" spans="1:4" hidden="1">
      <c r="A2530" s="25">
        <v>43199</v>
      </c>
      <c r="B2530" s="24" t="s">
        <v>234</v>
      </c>
      <c r="C2530" s="24" t="s">
        <v>245</v>
      </c>
      <c r="D2530" s="24">
        <v>1.9338</v>
      </c>
    </row>
    <row r="2531" spans="1:4" hidden="1">
      <c r="A2531" s="25">
        <v>43199</v>
      </c>
      <c r="B2531" s="24" t="s">
        <v>234</v>
      </c>
      <c r="C2531" s="24" t="s">
        <v>237</v>
      </c>
      <c r="D2531" s="24">
        <v>11.821</v>
      </c>
    </row>
    <row r="2532" spans="1:4" hidden="1">
      <c r="A2532" s="25">
        <v>43199</v>
      </c>
      <c r="B2532" s="24" t="s">
        <v>234</v>
      </c>
      <c r="C2532" s="24" t="s">
        <v>253</v>
      </c>
      <c r="D2532" s="24">
        <v>1.8532</v>
      </c>
    </row>
    <row r="2533" spans="1:4" hidden="1">
      <c r="A2533" s="25">
        <v>43199</v>
      </c>
      <c r="B2533" s="24" t="s">
        <v>234</v>
      </c>
      <c r="C2533" s="24" t="s">
        <v>246</v>
      </c>
      <c r="D2533" s="24">
        <v>41.296199999999999</v>
      </c>
    </row>
    <row r="2534" spans="1:4" hidden="1">
      <c r="A2534" s="25">
        <v>43199</v>
      </c>
      <c r="B2534" s="24" t="s">
        <v>234</v>
      </c>
      <c r="C2534" s="24" t="s">
        <v>238</v>
      </c>
      <c r="D2534" s="24">
        <v>1.4116</v>
      </c>
    </row>
    <row r="2535" spans="1:4" hidden="1">
      <c r="A2535" s="25">
        <v>43199</v>
      </c>
      <c r="B2535" s="24" t="s">
        <v>234</v>
      </c>
      <c r="C2535" s="24" t="s">
        <v>239</v>
      </c>
      <c r="D2535" s="24">
        <v>17.030999999999999</v>
      </c>
    </row>
    <row r="2536" spans="1:4" hidden="1">
      <c r="A2536" s="25">
        <v>43199</v>
      </c>
      <c r="B2536" s="24" t="s">
        <v>243</v>
      </c>
      <c r="C2536" s="24" t="s">
        <v>240</v>
      </c>
      <c r="D2536" s="24">
        <v>0.1658</v>
      </c>
    </row>
    <row r="2537" spans="1:4" hidden="1">
      <c r="A2537" s="25">
        <v>43199</v>
      </c>
      <c r="B2537" s="24" t="s">
        <v>243</v>
      </c>
      <c r="C2537" s="24" t="s">
        <v>241</v>
      </c>
      <c r="D2537" s="24">
        <v>0.16239999999999999</v>
      </c>
    </row>
    <row r="2538" spans="1:4" hidden="1">
      <c r="A2538" s="25">
        <v>43199</v>
      </c>
      <c r="B2538" s="24" t="s">
        <v>243</v>
      </c>
      <c r="C2538" s="24" t="s">
        <v>231</v>
      </c>
      <c r="D2538" s="24">
        <v>0.1221</v>
      </c>
    </row>
    <row r="2539" spans="1:4" hidden="1">
      <c r="A2539" s="25">
        <v>43199</v>
      </c>
      <c r="B2539" s="24" t="s">
        <v>243</v>
      </c>
      <c r="C2539" s="24" t="s">
        <v>242</v>
      </c>
      <c r="D2539" s="24">
        <v>0.80359999999999998</v>
      </c>
    </row>
    <row r="2540" spans="1:4" hidden="1">
      <c r="A2540" s="25">
        <v>43199</v>
      </c>
      <c r="B2540" s="24" t="s">
        <v>243</v>
      </c>
      <c r="C2540" s="24" t="s">
        <v>233</v>
      </c>
      <c r="D2540" s="24">
        <v>0.1036</v>
      </c>
    </row>
    <row r="2541" spans="1:4" hidden="1">
      <c r="A2541" s="25">
        <v>43199</v>
      </c>
      <c r="B2541" s="24" t="s">
        <v>243</v>
      </c>
      <c r="C2541" s="24" t="s">
        <v>234</v>
      </c>
      <c r="D2541" s="24">
        <v>9.0200000000000002E-2</v>
      </c>
    </row>
    <row r="2542" spans="1:4" hidden="1">
      <c r="A2542" s="25">
        <v>43199</v>
      </c>
      <c r="B2542" s="24" t="s">
        <v>243</v>
      </c>
      <c r="C2542" s="24" t="s">
        <v>79</v>
      </c>
      <c r="D2542" s="24">
        <v>13.6266</v>
      </c>
    </row>
    <row r="2543" spans="1:4" hidden="1">
      <c r="A2543" s="25">
        <v>43199</v>
      </c>
      <c r="B2543" s="24" t="s">
        <v>243</v>
      </c>
      <c r="C2543" s="24" t="s">
        <v>244</v>
      </c>
      <c r="D2543" s="24">
        <v>136.14689999999999</v>
      </c>
    </row>
    <row r="2544" spans="1:4" hidden="1">
      <c r="A2544" s="25">
        <v>43199</v>
      </c>
      <c r="B2544" s="24" t="s">
        <v>243</v>
      </c>
      <c r="C2544" s="24" t="s">
        <v>251</v>
      </c>
      <c r="D2544" s="24">
        <v>1.0289999999999999</v>
      </c>
    </row>
    <row r="2545" spans="1:4" hidden="1">
      <c r="A2545" s="25">
        <v>43199</v>
      </c>
      <c r="B2545" s="24" t="s">
        <v>243</v>
      </c>
      <c r="C2545" s="24" t="s">
        <v>252</v>
      </c>
      <c r="D2545" s="24">
        <v>0.49280000000000002</v>
      </c>
    </row>
    <row r="2546" spans="1:4" hidden="1">
      <c r="A2546" s="25">
        <v>43199</v>
      </c>
      <c r="B2546" s="24" t="s">
        <v>243</v>
      </c>
      <c r="C2546" s="24" t="s">
        <v>236</v>
      </c>
      <c r="D2546" s="24">
        <v>0.99419999999999997</v>
      </c>
    </row>
    <row r="2547" spans="1:4" hidden="1">
      <c r="A2547" s="25">
        <v>43199</v>
      </c>
      <c r="B2547" s="24" t="s">
        <v>243</v>
      </c>
      <c r="C2547" s="24" t="s">
        <v>245</v>
      </c>
      <c r="D2547" s="24">
        <v>0.17449999999999999</v>
      </c>
    </row>
    <row r="2548" spans="1:4" hidden="1">
      <c r="A2548" s="25">
        <v>43199</v>
      </c>
      <c r="B2548" s="24" t="s">
        <v>243</v>
      </c>
      <c r="C2548" s="24" t="s">
        <v>253</v>
      </c>
      <c r="D2548" s="24">
        <v>0.16719999999999999</v>
      </c>
    </row>
    <row r="2549" spans="1:4" hidden="1">
      <c r="A2549" s="25">
        <v>43199</v>
      </c>
      <c r="B2549" s="24" t="s">
        <v>243</v>
      </c>
      <c r="C2549" s="24" t="s">
        <v>246</v>
      </c>
      <c r="D2549" s="24">
        <v>3.7269999999999999</v>
      </c>
    </row>
    <row r="2550" spans="1:4" hidden="1">
      <c r="A2550" s="25">
        <v>43199</v>
      </c>
      <c r="B2550" s="24" t="s">
        <v>243</v>
      </c>
      <c r="C2550" s="24" t="s">
        <v>238</v>
      </c>
      <c r="D2550" s="24">
        <v>0.12740000000000001</v>
      </c>
    </row>
    <row r="2551" spans="1:4" hidden="1">
      <c r="A2551" s="25">
        <v>43199</v>
      </c>
      <c r="B2551" s="24" t="s">
        <v>256</v>
      </c>
      <c r="C2551" s="24" t="s">
        <v>233</v>
      </c>
      <c r="D2551" s="24">
        <v>0.1346</v>
      </c>
    </row>
    <row r="2552" spans="1:4" hidden="1">
      <c r="A2552" s="25">
        <v>43199</v>
      </c>
      <c r="B2552" s="24" t="s">
        <v>256</v>
      </c>
      <c r="C2552" s="24" t="s">
        <v>238</v>
      </c>
      <c r="D2552" s="24">
        <v>0.1656</v>
      </c>
    </row>
    <row r="2553" spans="1:4" hidden="1">
      <c r="A2553" s="25">
        <v>43199</v>
      </c>
      <c r="B2553" s="24" t="s">
        <v>257</v>
      </c>
      <c r="C2553" s="24" t="s">
        <v>233</v>
      </c>
      <c r="D2553" s="24">
        <v>3.2000000000000002E-3</v>
      </c>
    </row>
    <row r="2554" spans="1:4" hidden="1">
      <c r="A2554" s="25">
        <v>43199</v>
      </c>
      <c r="B2554" s="24" t="s">
        <v>258</v>
      </c>
      <c r="C2554" s="24" t="s">
        <v>233</v>
      </c>
      <c r="D2554" s="24">
        <v>0.23069999999999999</v>
      </c>
    </row>
    <row r="2555" spans="1:4" hidden="1">
      <c r="A2555" s="25">
        <v>43199</v>
      </c>
      <c r="B2555" s="24" t="s">
        <v>258</v>
      </c>
      <c r="C2555" s="24" t="s">
        <v>238</v>
      </c>
      <c r="D2555" s="24">
        <v>0.28360000000000002</v>
      </c>
    </row>
    <row r="2556" spans="1:4" hidden="1">
      <c r="A2556" s="25">
        <v>43199</v>
      </c>
      <c r="B2556" s="24" t="s">
        <v>259</v>
      </c>
      <c r="C2556" s="24" t="s">
        <v>233</v>
      </c>
      <c r="D2556" s="24">
        <v>8.2000000000000007E-3</v>
      </c>
    </row>
    <row r="2557" spans="1:4" hidden="1">
      <c r="A2557" s="25">
        <v>43199</v>
      </c>
      <c r="B2557" s="24" t="s">
        <v>259</v>
      </c>
      <c r="C2557" s="24" t="s">
        <v>238</v>
      </c>
      <c r="D2557" s="24">
        <v>1.0200000000000001E-2</v>
      </c>
    </row>
    <row r="2558" spans="1:4" hidden="1">
      <c r="A2558" s="25">
        <v>43199</v>
      </c>
      <c r="B2558" s="24" t="s">
        <v>235</v>
      </c>
      <c r="C2558" s="24" t="s">
        <v>230</v>
      </c>
      <c r="D2558" s="24">
        <v>5.1773999999999996</v>
      </c>
    </row>
    <row r="2559" spans="1:4" hidden="1">
      <c r="A2559" s="25">
        <v>43199</v>
      </c>
      <c r="B2559" s="24" t="s">
        <v>235</v>
      </c>
      <c r="C2559" s="24" t="s">
        <v>231</v>
      </c>
      <c r="D2559" s="24">
        <v>1.3508</v>
      </c>
    </row>
    <row r="2560" spans="1:4" hidden="1">
      <c r="A2560" s="25">
        <v>43199</v>
      </c>
      <c r="B2560" s="24" t="s">
        <v>235</v>
      </c>
      <c r="C2560" s="24" t="s">
        <v>232</v>
      </c>
      <c r="D2560" s="24">
        <v>8.5368999999999993</v>
      </c>
    </row>
    <row r="2561" spans="1:4" hidden="1">
      <c r="A2561" s="25">
        <v>43199</v>
      </c>
      <c r="B2561" s="24" t="s">
        <v>235</v>
      </c>
      <c r="C2561" s="24" t="s">
        <v>233</v>
      </c>
      <c r="D2561" s="24">
        <v>1.1464000000000001</v>
      </c>
    </row>
    <row r="2562" spans="1:4" hidden="1">
      <c r="A2562" s="25">
        <v>43199</v>
      </c>
      <c r="B2562" s="24" t="s">
        <v>235</v>
      </c>
      <c r="C2562" s="24" t="s">
        <v>234</v>
      </c>
      <c r="D2562" s="24">
        <v>0.99860000000000004</v>
      </c>
    </row>
    <row r="2563" spans="1:4" hidden="1">
      <c r="A2563" s="25">
        <v>43199</v>
      </c>
      <c r="B2563" s="24" t="s">
        <v>235</v>
      </c>
      <c r="C2563" s="24" t="s">
        <v>236</v>
      </c>
      <c r="D2563" s="24">
        <v>11.000500000000001</v>
      </c>
    </row>
    <row r="2564" spans="1:4" hidden="1">
      <c r="A2564" s="25">
        <v>43199</v>
      </c>
      <c r="B2564" s="24" t="s">
        <v>235</v>
      </c>
      <c r="C2564" s="24" t="s">
        <v>237</v>
      </c>
      <c r="D2564" s="24">
        <v>11.804</v>
      </c>
    </row>
    <row r="2565" spans="1:4" hidden="1">
      <c r="A2565" s="25">
        <v>43199</v>
      </c>
      <c r="B2565" s="24" t="s">
        <v>235</v>
      </c>
      <c r="C2565" s="24" t="s">
        <v>238</v>
      </c>
      <c r="D2565" s="24">
        <v>1.4096</v>
      </c>
    </row>
    <row r="2566" spans="1:4" hidden="1">
      <c r="A2566" s="25">
        <v>43199</v>
      </c>
      <c r="B2566" s="24" t="s">
        <v>79</v>
      </c>
      <c r="C2566" s="24" t="s">
        <v>240</v>
      </c>
      <c r="D2566" s="24">
        <v>1.2200000000000001E-2</v>
      </c>
    </row>
    <row r="2567" spans="1:4" hidden="1">
      <c r="A2567" s="25">
        <v>43199</v>
      </c>
      <c r="B2567" s="24" t="s">
        <v>79</v>
      </c>
      <c r="C2567" s="24" t="s">
        <v>241</v>
      </c>
      <c r="D2567" s="24">
        <v>1.1900000000000001E-2</v>
      </c>
    </row>
    <row r="2568" spans="1:4" hidden="1">
      <c r="A2568" s="25">
        <v>43199</v>
      </c>
      <c r="B2568" s="24" t="s">
        <v>79</v>
      </c>
      <c r="C2568" s="24" t="s">
        <v>231</v>
      </c>
      <c r="D2568" s="24">
        <v>8.9999999999999993E-3</v>
      </c>
    </row>
    <row r="2569" spans="1:4" hidden="1">
      <c r="A2569" s="25">
        <v>43199</v>
      </c>
      <c r="B2569" s="24" t="s">
        <v>79</v>
      </c>
      <c r="C2569" s="24" t="s">
        <v>242</v>
      </c>
      <c r="D2569" s="24">
        <v>5.8999999999999997E-2</v>
      </c>
    </row>
    <row r="2570" spans="1:4" hidden="1">
      <c r="A2570" s="25">
        <v>43199</v>
      </c>
      <c r="B2570" s="24" t="s">
        <v>79</v>
      </c>
      <c r="C2570" s="24" t="s">
        <v>233</v>
      </c>
      <c r="D2570" s="24">
        <v>7.6E-3</v>
      </c>
    </row>
    <row r="2571" spans="1:4" hidden="1">
      <c r="A2571" s="25">
        <v>43199</v>
      </c>
      <c r="B2571" s="24" t="s">
        <v>79</v>
      </c>
      <c r="C2571" s="24" t="s">
        <v>234</v>
      </c>
      <c r="D2571" s="24">
        <v>6.6E-3</v>
      </c>
    </row>
    <row r="2572" spans="1:4" hidden="1">
      <c r="A2572" s="25">
        <v>43199</v>
      </c>
      <c r="B2572" s="24" t="s">
        <v>79</v>
      </c>
      <c r="C2572" s="24" t="s">
        <v>243</v>
      </c>
      <c r="D2572" s="24">
        <v>7.3400000000000007E-2</v>
      </c>
    </row>
    <row r="2573" spans="1:4" hidden="1">
      <c r="A2573" s="25">
        <v>43199</v>
      </c>
      <c r="B2573" s="24" t="s">
        <v>79</v>
      </c>
      <c r="C2573" s="24" t="s">
        <v>244</v>
      </c>
      <c r="D2573" s="24">
        <v>9.9913000000000007</v>
      </c>
    </row>
    <row r="2574" spans="1:4" hidden="1">
      <c r="A2574" s="25">
        <v>43199</v>
      </c>
      <c r="B2574" s="24" t="s">
        <v>79</v>
      </c>
      <c r="C2574" s="24" t="s">
        <v>251</v>
      </c>
      <c r="D2574" s="24">
        <v>7.5499999999999998E-2</v>
      </c>
    </row>
    <row r="2575" spans="1:4" hidden="1">
      <c r="A2575" s="25">
        <v>43199</v>
      </c>
      <c r="B2575" s="24" t="s">
        <v>79</v>
      </c>
      <c r="C2575" s="24" t="s">
        <v>236</v>
      </c>
      <c r="D2575" s="24">
        <v>7.2999999999999995E-2</v>
      </c>
    </row>
    <row r="2576" spans="1:4" hidden="1">
      <c r="A2576" s="25">
        <v>43199</v>
      </c>
      <c r="B2576" s="24" t="s">
        <v>79</v>
      </c>
      <c r="C2576" s="24" t="s">
        <v>245</v>
      </c>
      <c r="D2576" s="24">
        <v>1.2800000000000001E-2</v>
      </c>
    </row>
    <row r="2577" spans="1:4" hidden="1">
      <c r="A2577" s="25">
        <v>43199</v>
      </c>
      <c r="B2577" s="24" t="s">
        <v>79</v>
      </c>
      <c r="C2577" s="24" t="s">
        <v>246</v>
      </c>
      <c r="D2577" s="24">
        <v>0.27350000000000002</v>
      </c>
    </row>
    <row r="2578" spans="1:4" hidden="1">
      <c r="A2578" s="25">
        <v>43199</v>
      </c>
      <c r="B2578" s="24" t="s">
        <v>79</v>
      </c>
      <c r="C2578" s="24" t="s">
        <v>238</v>
      </c>
      <c r="D2578" s="24">
        <v>9.4000000000000004E-3</v>
      </c>
    </row>
    <row r="2579" spans="1:4" hidden="1">
      <c r="A2579" s="25">
        <v>43199</v>
      </c>
      <c r="B2579" s="24" t="s">
        <v>244</v>
      </c>
      <c r="C2579" s="24" t="s">
        <v>240</v>
      </c>
      <c r="D2579" s="24">
        <v>1.1999999999999999E-3</v>
      </c>
    </row>
    <row r="2580" spans="1:4" hidden="1">
      <c r="A2580" s="25">
        <v>43199</v>
      </c>
      <c r="B2580" s="24" t="s">
        <v>244</v>
      </c>
      <c r="C2580" s="24" t="s">
        <v>242</v>
      </c>
      <c r="D2580" s="24">
        <v>5.8999999999999999E-3</v>
      </c>
    </row>
    <row r="2581" spans="1:4" hidden="1">
      <c r="A2581" s="25">
        <v>43199</v>
      </c>
      <c r="B2581" s="24" t="s">
        <v>244</v>
      </c>
      <c r="C2581" s="24" t="s">
        <v>233</v>
      </c>
      <c r="D2581" s="24">
        <v>8.0000000000000004E-4</v>
      </c>
    </row>
    <row r="2582" spans="1:4" hidden="1">
      <c r="A2582" s="25">
        <v>43199</v>
      </c>
      <c r="B2582" s="24" t="s">
        <v>244</v>
      </c>
      <c r="C2582" s="24" t="s">
        <v>234</v>
      </c>
      <c r="D2582" s="24">
        <v>6.9999999999999999E-4</v>
      </c>
    </row>
    <row r="2583" spans="1:4" hidden="1">
      <c r="A2583" s="25">
        <v>43199</v>
      </c>
      <c r="B2583" s="24" t="s">
        <v>244</v>
      </c>
      <c r="C2583" s="24" t="s">
        <v>243</v>
      </c>
      <c r="D2583" s="24">
        <v>7.4000000000000003E-3</v>
      </c>
    </row>
    <row r="2584" spans="1:4" hidden="1">
      <c r="A2584" s="25">
        <v>43199</v>
      </c>
      <c r="B2584" s="24" t="s">
        <v>244</v>
      </c>
      <c r="C2584" s="24" t="s">
        <v>79</v>
      </c>
      <c r="D2584" s="24">
        <v>0.10009999999999999</v>
      </c>
    </row>
    <row r="2585" spans="1:4" hidden="1">
      <c r="A2585" s="25">
        <v>43199</v>
      </c>
      <c r="B2585" s="24" t="s">
        <v>244</v>
      </c>
      <c r="C2585" s="24" t="s">
        <v>236</v>
      </c>
      <c r="D2585" s="24">
        <v>7.3000000000000001E-3</v>
      </c>
    </row>
    <row r="2586" spans="1:4" hidden="1">
      <c r="A2586" s="25">
        <v>43199</v>
      </c>
      <c r="B2586" s="24" t="s">
        <v>244</v>
      </c>
      <c r="C2586" s="24" t="s">
        <v>246</v>
      </c>
      <c r="D2586" s="24">
        <v>2.7400000000000001E-2</v>
      </c>
    </row>
    <row r="2587" spans="1:4" hidden="1">
      <c r="A2587" s="25">
        <v>43199</v>
      </c>
      <c r="B2587" s="24" t="s">
        <v>244</v>
      </c>
      <c r="C2587" s="24" t="s">
        <v>238</v>
      </c>
      <c r="D2587" s="24">
        <v>8.9999999999999998E-4</v>
      </c>
    </row>
    <row r="2588" spans="1:4" hidden="1">
      <c r="A2588" s="25">
        <v>43199</v>
      </c>
      <c r="B2588" s="24" t="s">
        <v>251</v>
      </c>
      <c r="C2588" s="24" t="s">
        <v>242</v>
      </c>
      <c r="D2588" s="24">
        <v>0.78100000000000003</v>
      </c>
    </row>
    <row r="2589" spans="1:4" hidden="1">
      <c r="A2589" s="25">
        <v>43199</v>
      </c>
      <c r="B2589" s="24" t="s">
        <v>251</v>
      </c>
      <c r="C2589" s="24" t="s">
        <v>233</v>
      </c>
      <c r="D2589" s="24">
        <v>0.1007</v>
      </c>
    </row>
    <row r="2590" spans="1:4" hidden="1">
      <c r="A2590" s="25">
        <v>43199</v>
      </c>
      <c r="B2590" s="24" t="s">
        <v>251</v>
      </c>
      <c r="C2590" s="24" t="s">
        <v>243</v>
      </c>
      <c r="D2590" s="24">
        <v>0.97199999999999998</v>
      </c>
    </row>
    <row r="2591" spans="1:4" hidden="1">
      <c r="A2591" s="25">
        <v>43199</v>
      </c>
      <c r="B2591" s="24" t="s">
        <v>251</v>
      </c>
      <c r="C2591" s="24" t="s">
        <v>79</v>
      </c>
      <c r="D2591" s="24">
        <v>13.244199999999999</v>
      </c>
    </row>
    <row r="2592" spans="1:4" hidden="1">
      <c r="A2592" s="25">
        <v>43199</v>
      </c>
      <c r="B2592" s="24" t="s">
        <v>251</v>
      </c>
      <c r="C2592" s="24" t="s">
        <v>236</v>
      </c>
      <c r="D2592" s="24">
        <v>0.96630000000000005</v>
      </c>
    </row>
    <row r="2593" spans="1:4" hidden="1">
      <c r="A2593" s="25">
        <v>43199</v>
      </c>
      <c r="B2593" s="24" t="s">
        <v>251</v>
      </c>
      <c r="C2593" s="24" t="s">
        <v>238</v>
      </c>
      <c r="D2593" s="24">
        <v>0.12379999999999999</v>
      </c>
    </row>
    <row r="2594" spans="1:4" hidden="1">
      <c r="A2594" s="25">
        <v>43199</v>
      </c>
      <c r="B2594" s="24" t="s">
        <v>249</v>
      </c>
      <c r="C2594" s="24" t="s">
        <v>241</v>
      </c>
      <c r="D2594" s="24">
        <v>6.9599999999999995E-2</v>
      </c>
    </row>
    <row r="2595" spans="1:4" hidden="1">
      <c r="A2595" s="25">
        <v>43199</v>
      </c>
      <c r="B2595" s="24" t="s">
        <v>249</v>
      </c>
      <c r="C2595" s="24" t="s">
        <v>233</v>
      </c>
      <c r="D2595" s="24">
        <v>4.4400000000000002E-2</v>
      </c>
    </row>
    <row r="2596" spans="1:4" hidden="1">
      <c r="A2596" s="25">
        <v>43199</v>
      </c>
      <c r="B2596" s="24" t="s">
        <v>249</v>
      </c>
      <c r="C2596" s="24" t="s">
        <v>234</v>
      </c>
      <c r="D2596" s="24">
        <v>3.8699999999999998E-2</v>
      </c>
    </row>
    <row r="2597" spans="1:4" hidden="1">
      <c r="A2597" s="25">
        <v>43199</v>
      </c>
      <c r="B2597" s="24" t="s">
        <v>249</v>
      </c>
      <c r="C2597" s="24" t="s">
        <v>238</v>
      </c>
      <c r="D2597" s="24">
        <v>5.4600000000000003E-2</v>
      </c>
    </row>
    <row r="2598" spans="1:4" hidden="1">
      <c r="A2598" s="25">
        <v>43199</v>
      </c>
      <c r="B2598" s="24" t="s">
        <v>252</v>
      </c>
      <c r="C2598" s="24" t="s">
        <v>242</v>
      </c>
      <c r="D2598" s="24">
        <v>1.6306</v>
      </c>
    </row>
    <row r="2599" spans="1:4" hidden="1">
      <c r="A2599" s="25">
        <v>43199</v>
      </c>
      <c r="B2599" s="24" t="s">
        <v>252</v>
      </c>
      <c r="C2599" s="24" t="s">
        <v>233</v>
      </c>
      <c r="D2599" s="24">
        <v>0.2102</v>
      </c>
    </row>
    <row r="2600" spans="1:4" hidden="1">
      <c r="A2600" s="25">
        <v>43199</v>
      </c>
      <c r="B2600" s="24" t="s">
        <v>252</v>
      </c>
      <c r="C2600" s="24" t="s">
        <v>234</v>
      </c>
      <c r="D2600" s="24">
        <v>0.18310000000000001</v>
      </c>
    </row>
    <row r="2601" spans="1:4" hidden="1">
      <c r="A2601" s="25">
        <v>43199</v>
      </c>
      <c r="B2601" s="24" t="s">
        <v>252</v>
      </c>
      <c r="C2601" s="24" t="s">
        <v>243</v>
      </c>
      <c r="D2601" s="24">
        <v>2.0291999999999999</v>
      </c>
    </row>
    <row r="2602" spans="1:4" hidden="1">
      <c r="A2602" s="25">
        <v>43199</v>
      </c>
      <c r="B2602" s="24" t="s">
        <v>252</v>
      </c>
      <c r="C2602" s="24" t="s">
        <v>238</v>
      </c>
      <c r="D2602" s="24">
        <v>0.25850000000000001</v>
      </c>
    </row>
    <row r="2603" spans="1:4" hidden="1">
      <c r="A2603" s="25">
        <v>43199</v>
      </c>
      <c r="B2603" s="24" t="s">
        <v>236</v>
      </c>
      <c r="C2603" s="24" t="s">
        <v>230</v>
      </c>
      <c r="D2603" s="24">
        <v>0.47060000000000002</v>
      </c>
    </row>
    <row r="2604" spans="1:4" hidden="1">
      <c r="A2604" s="25">
        <v>43199</v>
      </c>
      <c r="B2604" s="24" t="s">
        <v>236</v>
      </c>
      <c r="C2604" s="24" t="s">
        <v>240</v>
      </c>
      <c r="D2604" s="24">
        <v>0.16669999999999999</v>
      </c>
    </row>
    <row r="2605" spans="1:4" hidden="1">
      <c r="A2605" s="25">
        <v>43199</v>
      </c>
      <c r="B2605" s="24" t="s">
        <v>236</v>
      </c>
      <c r="C2605" s="24" t="s">
        <v>241</v>
      </c>
      <c r="D2605" s="24">
        <v>0.16339999999999999</v>
      </c>
    </row>
    <row r="2606" spans="1:4" hidden="1">
      <c r="A2606" s="25">
        <v>43199</v>
      </c>
      <c r="B2606" s="24" t="s">
        <v>236</v>
      </c>
      <c r="C2606" s="24" t="s">
        <v>231</v>
      </c>
      <c r="D2606" s="24">
        <v>0.12280000000000001</v>
      </c>
    </row>
    <row r="2607" spans="1:4" hidden="1">
      <c r="A2607" s="25">
        <v>43199</v>
      </c>
      <c r="B2607" s="24" t="s">
        <v>236</v>
      </c>
      <c r="C2607" s="24" t="s">
        <v>242</v>
      </c>
      <c r="D2607" s="24">
        <v>0.80820000000000003</v>
      </c>
    </row>
    <row r="2608" spans="1:4" hidden="1">
      <c r="A2608" s="25">
        <v>43199</v>
      </c>
      <c r="B2608" s="24" t="s">
        <v>236</v>
      </c>
      <c r="C2608" s="24" t="s">
        <v>232</v>
      </c>
      <c r="D2608" s="24">
        <v>0.77600000000000002</v>
      </c>
    </row>
    <row r="2609" spans="1:4" hidden="1">
      <c r="A2609" s="25">
        <v>43199</v>
      </c>
      <c r="B2609" s="24" t="s">
        <v>236</v>
      </c>
      <c r="C2609" s="24" t="s">
        <v>233</v>
      </c>
      <c r="D2609" s="24">
        <v>0.1042</v>
      </c>
    </row>
    <row r="2610" spans="1:4" hidden="1">
      <c r="A2610" s="25">
        <v>43199</v>
      </c>
      <c r="B2610" s="24" t="s">
        <v>236</v>
      </c>
      <c r="C2610" s="24" t="s">
        <v>234</v>
      </c>
      <c r="D2610" s="24">
        <v>9.0800000000000006E-2</v>
      </c>
    </row>
    <row r="2611" spans="1:4" hidden="1">
      <c r="A2611" s="25">
        <v>43199</v>
      </c>
      <c r="B2611" s="24" t="s">
        <v>236</v>
      </c>
      <c r="C2611" s="24" t="s">
        <v>243</v>
      </c>
      <c r="D2611" s="24">
        <v>1.0058</v>
      </c>
    </row>
    <row r="2612" spans="1:4" hidden="1">
      <c r="A2612" s="25">
        <v>43199</v>
      </c>
      <c r="B2612" s="24" t="s">
        <v>236</v>
      </c>
      <c r="C2612" s="24" t="s">
        <v>235</v>
      </c>
      <c r="D2612" s="24">
        <v>9.0899999999999995E-2</v>
      </c>
    </row>
    <row r="2613" spans="1:4" hidden="1">
      <c r="A2613" s="25">
        <v>43199</v>
      </c>
      <c r="B2613" s="24" t="s">
        <v>236</v>
      </c>
      <c r="C2613" s="24" t="s">
        <v>79</v>
      </c>
      <c r="D2613" s="24">
        <v>13.7057</v>
      </c>
    </row>
    <row r="2614" spans="1:4" hidden="1">
      <c r="A2614" s="25">
        <v>43199</v>
      </c>
      <c r="B2614" s="24" t="s">
        <v>236</v>
      </c>
      <c r="C2614" s="24" t="s">
        <v>244</v>
      </c>
      <c r="D2614" s="24">
        <v>136.93770000000001</v>
      </c>
    </row>
    <row r="2615" spans="1:4" hidden="1">
      <c r="A2615" s="25">
        <v>43199</v>
      </c>
      <c r="B2615" s="24" t="s">
        <v>236</v>
      </c>
      <c r="C2615" s="24" t="s">
        <v>251</v>
      </c>
      <c r="D2615" s="24">
        <v>1.0349999999999999</v>
      </c>
    </row>
    <row r="2616" spans="1:4" hidden="1">
      <c r="A2616" s="25">
        <v>43199</v>
      </c>
      <c r="B2616" s="24" t="s">
        <v>236</v>
      </c>
      <c r="C2616" s="24" t="s">
        <v>237</v>
      </c>
      <c r="D2616" s="24">
        <v>1.073</v>
      </c>
    </row>
    <row r="2617" spans="1:4" hidden="1">
      <c r="A2617" s="25">
        <v>43199</v>
      </c>
      <c r="B2617" s="24" t="s">
        <v>236</v>
      </c>
      <c r="C2617" s="24" t="s">
        <v>238</v>
      </c>
      <c r="D2617" s="24">
        <v>0.12820000000000001</v>
      </c>
    </row>
    <row r="2618" spans="1:4" hidden="1">
      <c r="A2618" s="25">
        <v>43199</v>
      </c>
      <c r="B2618" s="24" t="s">
        <v>245</v>
      </c>
      <c r="C2618" s="24" t="s">
        <v>240</v>
      </c>
      <c r="D2618" s="24">
        <v>0.9496</v>
      </c>
    </row>
    <row r="2619" spans="1:4" hidden="1">
      <c r="A2619" s="25">
        <v>43199</v>
      </c>
      <c r="B2619" s="24" t="s">
        <v>245</v>
      </c>
      <c r="C2619" s="24" t="s">
        <v>242</v>
      </c>
      <c r="D2619" s="24">
        <v>4.6041999999999996</v>
      </c>
    </row>
    <row r="2620" spans="1:4" hidden="1">
      <c r="A2620" s="25">
        <v>43199</v>
      </c>
      <c r="B2620" s="24" t="s">
        <v>245</v>
      </c>
      <c r="C2620" s="24" t="s">
        <v>233</v>
      </c>
      <c r="D2620" s="24">
        <v>0.59370000000000001</v>
      </c>
    </row>
    <row r="2621" spans="1:4" hidden="1">
      <c r="A2621" s="25">
        <v>43199</v>
      </c>
      <c r="B2621" s="24" t="s">
        <v>245</v>
      </c>
      <c r="C2621" s="24" t="s">
        <v>234</v>
      </c>
      <c r="D2621" s="24">
        <v>0.5171</v>
      </c>
    </row>
    <row r="2622" spans="1:4" hidden="1">
      <c r="A2622" s="25">
        <v>43199</v>
      </c>
      <c r="B2622" s="24" t="s">
        <v>245</v>
      </c>
      <c r="C2622" s="24" t="s">
        <v>243</v>
      </c>
      <c r="D2622" s="24">
        <v>5.7298999999999998</v>
      </c>
    </row>
    <row r="2623" spans="1:4" hidden="1">
      <c r="A2623" s="25">
        <v>43199</v>
      </c>
      <c r="B2623" s="24" t="s">
        <v>245</v>
      </c>
      <c r="C2623" s="24" t="s">
        <v>79</v>
      </c>
      <c r="D2623" s="24">
        <v>78.078800000000001</v>
      </c>
    </row>
    <row r="2624" spans="1:4" hidden="1">
      <c r="A2624" s="25">
        <v>43199</v>
      </c>
      <c r="B2624" s="24" t="s">
        <v>245</v>
      </c>
      <c r="C2624" s="24" t="s">
        <v>238</v>
      </c>
      <c r="D2624" s="24">
        <v>0.73</v>
      </c>
    </row>
    <row r="2625" spans="1:4" hidden="1">
      <c r="A2625" s="25">
        <v>43199</v>
      </c>
      <c r="B2625" s="24" t="s">
        <v>264</v>
      </c>
      <c r="C2625" s="24" t="s">
        <v>238</v>
      </c>
      <c r="D2625" s="24">
        <v>1.9199999999999998E-2</v>
      </c>
    </row>
    <row r="2626" spans="1:4" hidden="1">
      <c r="A2626" s="25">
        <v>43199</v>
      </c>
      <c r="B2626" s="24" t="s">
        <v>260</v>
      </c>
      <c r="C2626" s="24" t="s">
        <v>233</v>
      </c>
      <c r="D2626" s="24">
        <v>0.2384</v>
      </c>
    </row>
    <row r="2627" spans="1:4" hidden="1">
      <c r="A2627" s="25">
        <v>43199</v>
      </c>
      <c r="B2627" s="24" t="s">
        <v>260</v>
      </c>
      <c r="C2627" s="24" t="s">
        <v>238</v>
      </c>
      <c r="D2627" s="24">
        <v>0.29310000000000003</v>
      </c>
    </row>
    <row r="2628" spans="1:4" hidden="1">
      <c r="A2628" s="25">
        <v>43199</v>
      </c>
      <c r="B2628" s="24" t="s">
        <v>261</v>
      </c>
      <c r="C2628" s="24" t="s">
        <v>233</v>
      </c>
      <c r="D2628" s="24">
        <v>1.37E-2</v>
      </c>
    </row>
    <row r="2629" spans="1:4" hidden="1">
      <c r="A2629" s="25">
        <v>43199</v>
      </c>
      <c r="B2629" s="24" t="s">
        <v>261</v>
      </c>
      <c r="C2629" s="24" t="s">
        <v>238</v>
      </c>
      <c r="D2629" s="24">
        <v>1.6799999999999999E-2</v>
      </c>
    </row>
    <row r="2630" spans="1:4" hidden="1">
      <c r="A2630" s="25">
        <v>43199</v>
      </c>
      <c r="B2630" s="24" t="s">
        <v>237</v>
      </c>
      <c r="C2630" s="24" t="s">
        <v>230</v>
      </c>
      <c r="D2630" s="24">
        <v>0.43859999999999999</v>
      </c>
    </row>
    <row r="2631" spans="1:4" hidden="1">
      <c r="A2631" s="25">
        <v>43199</v>
      </c>
      <c r="B2631" s="24" t="s">
        <v>237</v>
      </c>
      <c r="C2631" s="24" t="s">
        <v>240</v>
      </c>
      <c r="D2631" s="24">
        <v>0.15540000000000001</v>
      </c>
    </row>
    <row r="2632" spans="1:4" hidden="1">
      <c r="A2632" s="25">
        <v>43199</v>
      </c>
      <c r="B2632" s="24" t="s">
        <v>237</v>
      </c>
      <c r="C2632" s="24" t="s">
        <v>231</v>
      </c>
      <c r="D2632" s="24">
        <v>0.1144</v>
      </c>
    </row>
    <row r="2633" spans="1:4" hidden="1">
      <c r="A2633" s="25">
        <v>43199</v>
      </c>
      <c r="B2633" s="24" t="s">
        <v>237</v>
      </c>
      <c r="C2633" s="24" t="s">
        <v>232</v>
      </c>
      <c r="D2633" s="24">
        <v>0.72319999999999995</v>
      </c>
    </row>
    <row r="2634" spans="1:4" hidden="1">
      <c r="A2634" s="25">
        <v>43199</v>
      </c>
      <c r="B2634" s="24" t="s">
        <v>237</v>
      </c>
      <c r="C2634" s="24" t="s">
        <v>233</v>
      </c>
      <c r="D2634" s="24">
        <v>9.7100000000000006E-2</v>
      </c>
    </row>
    <row r="2635" spans="1:4" hidden="1">
      <c r="A2635" s="25">
        <v>43199</v>
      </c>
      <c r="B2635" s="24" t="s">
        <v>237</v>
      </c>
      <c r="C2635" s="24" t="s">
        <v>234</v>
      </c>
      <c r="D2635" s="24">
        <v>8.4599999999999995E-2</v>
      </c>
    </row>
    <row r="2636" spans="1:4" hidden="1">
      <c r="A2636" s="25">
        <v>43199</v>
      </c>
      <c r="B2636" s="24" t="s">
        <v>237</v>
      </c>
      <c r="C2636" s="24" t="s">
        <v>235</v>
      </c>
      <c r="D2636" s="24">
        <v>8.4699999999999998E-2</v>
      </c>
    </row>
    <row r="2637" spans="1:4" hidden="1">
      <c r="A2637" s="25">
        <v>43199</v>
      </c>
      <c r="B2637" s="24" t="s">
        <v>237</v>
      </c>
      <c r="C2637" s="24" t="s">
        <v>236</v>
      </c>
      <c r="D2637" s="24">
        <v>0.93200000000000005</v>
      </c>
    </row>
    <row r="2638" spans="1:4" hidden="1">
      <c r="A2638" s="25">
        <v>43199</v>
      </c>
      <c r="B2638" s="24" t="s">
        <v>237</v>
      </c>
      <c r="C2638" s="24" t="s">
        <v>262</v>
      </c>
      <c r="D2638" s="24">
        <v>0.48459999999999998</v>
      </c>
    </row>
    <row r="2639" spans="1:4" hidden="1">
      <c r="A2639" s="25">
        <v>43199</v>
      </c>
      <c r="B2639" s="24" t="s">
        <v>237</v>
      </c>
      <c r="C2639" s="24" t="s">
        <v>238</v>
      </c>
      <c r="D2639" s="24">
        <v>0.11940000000000001</v>
      </c>
    </row>
    <row r="2640" spans="1:4" hidden="1">
      <c r="A2640" s="25">
        <v>43199</v>
      </c>
      <c r="B2640" s="24" t="s">
        <v>253</v>
      </c>
      <c r="C2640" s="24" t="s">
        <v>242</v>
      </c>
      <c r="D2640" s="24">
        <v>4.8044000000000002</v>
      </c>
    </row>
    <row r="2641" spans="1:4" hidden="1">
      <c r="A2641" s="25">
        <v>43199</v>
      </c>
      <c r="B2641" s="24" t="s">
        <v>253</v>
      </c>
      <c r="C2641" s="24" t="s">
        <v>233</v>
      </c>
      <c r="D2641" s="24">
        <v>0.61950000000000005</v>
      </c>
    </row>
    <row r="2642" spans="1:4" hidden="1">
      <c r="A2642" s="25">
        <v>43199</v>
      </c>
      <c r="B2642" s="24" t="s">
        <v>253</v>
      </c>
      <c r="C2642" s="24" t="s">
        <v>234</v>
      </c>
      <c r="D2642" s="24">
        <v>0.53959999999999997</v>
      </c>
    </row>
    <row r="2643" spans="1:4" hidden="1">
      <c r="A2643" s="25">
        <v>43199</v>
      </c>
      <c r="B2643" s="24" t="s">
        <v>253</v>
      </c>
      <c r="C2643" s="24" t="s">
        <v>243</v>
      </c>
      <c r="D2643" s="24">
        <v>5.9790000000000001</v>
      </c>
    </row>
    <row r="2644" spans="1:4" hidden="1">
      <c r="A2644" s="25">
        <v>43199</v>
      </c>
      <c r="B2644" s="24" t="s">
        <v>253</v>
      </c>
      <c r="C2644" s="24" t="s">
        <v>238</v>
      </c>
      <c r="D2644" s="24">
        <v>0.76180000000000003</v>
      </c>
    </row>
    <row r="2645" spans="1:4" hidden="1">
      <c r="A2645" s="25">
        <v>43199</v>
      </c>
      <c r="B2645" s="24" t="s">
        <v>265</v>
      </c>
      <c r="C2645" s="24" t="s">
        <v>238</v>
      </c>
      <c r="D2645" s="24">
        <v>3.2000000000000001E-2</v>
      </c>
    </row>
    <row r="2646" spans="1:4" hidden="1">
      <c r="A2646" s="25">
        <v>43199</v>
      </c>
      <c r="B2646" s="24" t="s">
        <v>262</v>
      </c>
      <c r="C2646" s="24" t="s">
        <v>233</v>
      </c>
      <c r="D2646" s="24">
        <v>0.20039999999999999</v>
      </c>
    </row>
    <row r="2647" spans="1:4" hidden="1">
      <c r="A2647" s="25">
        <v>43199</v>
      </c>
      <c r="B2647" s="24" t="s">
        <v>262</v>
      </c>
      <c r="C2647" s="24" t="s">
        <v>237</v>
      </c>
      <c r="D2647" s="24">
        <v>2.0632999999999999</v>
      </c>
    </row>
    <row r="2648" spans="1:4" hidden="1">
      <c r="A2648" s="25">
        <v>43199</v>
      </c>
      <c r="B2648" s="24" t="s">
        <v>262</v>
      </c>
      <c r="C2648" s="24" t="s">
        <v>238</v>
      </c>
      <c r="D2648" s="24">
        <v>0.24640000000000001</v>
      </c>
    </row>
    <row r="2649" spans="1:4" hidden="1">
      <c r="A2649" s="25">
        <v>43199</v>
      </c>
      <c r="B2649" s="24" t="s">
        <v>246</v>
      </c>
      <c r="C2649" s="24" t="s">
        <v>240</v>
      </c>
      <c r="D2649" s="24">
        <v>4.4400000000000002E-2</v>
      </c>
    </row>
    <row r="2650" spans="1:4" hidden="1">
      <c r="A2650" s="25">
        <v>43199</v>
      </c>
      <c r="B2650" s="24" t="s">
        <v>246</v>
      </c>
      <c r="C2650" s="24" t="s">
        <v>248</v>
      </c>
      <c r="D2650" s="24">
        <v>0.21560000000000001</v>
      </c>
    </row>
    <row r="2651" spans="1:4" hidden="1">
      <c r="A2651" s="25">
        <v>43199</v>
      </c>
      <c r="B2651" s="24" t="s">
        <v>246</v>
      </c>
      <c r="C2651" s="24" t="s">
        <v>242</v>
      </c>
      <c r="D2651" s="24">
        <v>0.21560000000000001</v>
      </c>
    </row>
    <row r="2652" spans="1:4" hidden="1">
      <c r="A2652" s="25">
        <v>43199</v>
      </c>
      <c r="B2652" s="24" t="s">
        <v>246</v>
      </c>
      <c r="C2652" s="24" t="s">
        <v>233</v>
      </c>
      <c r="D2652" s="24">
        <v>2.7799999999999998E-2</v>
      </c>
    </row>
    <row r="2653" spans="1:4" hidden="1">
      <c r="A2653" s="25">
        <v>43199</v>
      </c>
      <c r="B2653" s="24" t="s">
        <v>246</v>
      </c>
      <c r="C2653" s="24" t="s">
        <v>234</v>
      </c>
      <c r="D2653" s="24">
        <v>2.4199999999999999E-2</v>
      </c>
    </row>
    <row r="2654" spans="1:4" hidden="1">
      <c r="A2654" s="25">
        <v>43199</v>
      </c>
      <c r="B2654" s="24" t="s">
        <v>246</v>
      </c>
      <c r="C2654" s="24" t="s">
        <v>243</v>
      </c>
      <c r="D2654" s="24">
        <v>0.26829999999999998</v>
      </c>
    </row>
    <row r="2655" spans="1:4" hidden="1">
      <c r="A2655" s="25">
        <v>43199</v>
      </c>
      <c r="B2655" s="24" t="s">
        <v>246</v>
      </c>
      <c r="C2655" s="24" t="s">
        <v>79</v>
      </c>
      <c r="D2655" s="24">
        <v>3.6562000000000001</v>
      </c>
    </row>
    <row r="2656" spans="1:4" hidden="1">
      <c r="A2656" s="25">
        <v>43199</v>
      </c>
      <c r="B2656" s="24" t="s">
        <v>246</v>
      </c>
      <c r="C2656" s="24" t="s">
        <v>244</v>
      </c>
      <c r="D2656" s="24">
        <v>36.530099999999997</v>
      </c>
    </row>
    <row r="2657" spans="1:4" hidden="1">
      <c r="A2657" s="25">
        <v>43199</v>
      </c>
      <c r="B2657" s="24" t="s">
        <v>246</v>
      </c>
      <c r="C2657" s="24" t="s">
        <v>238</v>
      </c>
      <c r="D2657" s="24">
        <v>3.4200000000000001E-2</v>
      </c>
    </row>
    <row r="2658" spans="1:4" hidden="1">
      <c r="A2658" s="25">
        <v>43199</v>
      </c>
      <c r="B2658" s="24" t="s">
        <v>266</v>
      </c>
      <c r="C2658" s="24" t="s">
        <v>238</v>
      </c>
      <c r="D2658" s="24">
        <v>3.8399999999999997E-2</v>
      </c>
    </row>
    <row r="2659" spans="1:4" hidden="1">
      <c r="A2659" s="25">
        <v>43199</v>
      </c>
      <c r="B2659" s="24" t="s">
        <v>238</v>
      </c>
      <c r="C2659" s="24" t="s">
        <v>230</v>
      </c>
      <c r="D2659" s="24">
        <v>3.6728999999999998</v>
      </c>
    </row>
    <row r="2660" spans="1:4" hidden="1">
      <c r="A2660" s="25">
        <v>43199</v>
      </c>
      <c r="B2660" s="24" t="s">
        <v>238</v>
      </c>
      <c r="C2660" s="24" t="s">
        <v>240</v>
      </c>
      <c r="D2660" s="24">
        <v>1.3008999999999999</v>
      </c>
    </row>
    <row r="2661" spans="1:4" hidden="1">
      <c r="A2661" s="25">
        <v>43199</v>
      </c>
      <c r="B2661" s="24" t="s">
        <v>238</v>
      </c>
      <c r="C2661" s="24" t="s">
        <v>247</v>
      </c>
      <c r="D2661" s="24">
        <v>1.7876000000000001</v>
      </c>
    </row>
    <row r="2662" spans="1:4" hidden="1">
      <c r="A2662" s="25">
        <v>43199</v>
      </c>
      <c r="B2662" s="24" t="s">
        <v>238</v>
      </c>
      <c r="C2662" s="24" t="s">
        <v>241</v>
      </c>
      <c r="D2662" s="24">
        <v>1.2750999999999999</v>
      </c>
    </row>
    <row r="2663" spans="1:4" hidden="1">
      <c r="A2663" s="25">
        <v>43199</v>
      </c>
      <c r="B2663" s="24" t="s">
        <v>238</v>
      </c>
      <c r="C2663" s="24" t="s">
        <v>250</v>
      </c>
      <c r="D2663" s="24">
        <v>1592.9756</v>
      </c>
    </row>
    <row r="2664" spans="1:4" hidden="1">
      <c r="A2664" s="25">
        <v>43199</v>
      </c>
      <c r="B2664" s="24" t="s">
        <v>238</v>
      </c>
      <c r="C2664" s="24" t="s">
        <v>231</v>
      </c>
      <c r="D2664" s="24">
        <v>0.95830000000000004</v>
      </c>
    </row>
    <row r="2665" spans="1:4" hidden="1">
      <c r="A2665" s="25">
        <v>43199</v>
      </c>
      <c r="B2665" s="24" t="s">
        <v>238</v>
      </c>
      <c r="C2665" s="24" t="s">
        <v>248</v>
      </c>
      <c r="D2665" s="24">
        <v>6.3052000000000001</v>
      </c>
    </row>
    <row r="2666" spans="1:4" hidden="1">
      <c r="A2666" s="25">
        <v>43199</v>
      </c>
      <c r="B2666" s="24" t="s">
        <v>238</v>
      </c>
      <c r="C2666" s="24" t="s">
        <v>242</v>
      </c>
      <c r="D2666" s="24">
        <v>6.3071999999999999</v>
      </c>
    </row>
    <row r="2667" spans="1:4" hidden="1">
      <c r="A2667" s="25">
        <v>43199</v>
      </c>
      <c r="B2667" s="24" t="s">
        <v>238</v>
      </c>
      <c r="C2667" s="24" t="s">
        <v>254</v>
      </c>
      <c r="D2667" s="24">
        <v>20.6234</v>
      </c>
    </row>
    <row r="2668" spans="1:4" hidden="1">
      <c r="A2668" s="25">
        <v>43199</v>
      </c>
      <c r="B2668" s="24" t="s">
        <v>238</v>
      </c>
      <c r="C2668" s="24" t="s">
        <v>232</v>
      </c>
      <c r="D2668" s="24">
        <v>6.0561999999999996</v>
      </c>
    </row>
    <row r="2669" spans="1:4" hidden="1">
      <c r="A2669" s="25">
        <v>43199</v>
      </c>
      <c r="B2669" s="24" t="s">
        <v>238</v>
      </c>
      <c r="C2669" s="24" t="s">
        <v>233</v>
      </c>
      <c r="D2669" s="24">
        <v>0.81320000000000003</v>
      </c>
    </row>
    <row r="2670" spans="1:4" hidden="1">
      <c r="A2670" s="25">
        <v>43199</v>
      </c>
      <c r="B2670" s="24" t="s">
        <v>238</v>
      </c>
      <c r="C2670" s="24" t="s">
        <v>263</v>
      </c>
      <c r="D2670" s="24">
        <v>2.0369000000000002</v>
      </c>
    </row>
    <row r="2671" spans="1:4" hidden="1">
      <c r="A2671" s="25">
        <v>43199</v>
      </c>
      <c r="B2671" s="24" t="s">
        <v>238</v>
      </c>
      <c r="C2671" s="24" t="s">
        <v>234</v>
      </c>
      <c r="D2671" s="24">
        <v>0.70840000000000003</v>
      </c>
    </row>
    <row r="2672" spans="1:4" hidden="1">
      <c r="A2672" s="25">
        <v>43199</v>
      </c>
      <c r="B2672" s="24" t="s">
        <v>238</v>
      </c>
      <c r="C2672" s="24" t="s">
        <v>243</v>
      </c>
      <c r="D2672" s="24">
        <v>7.8491999999999997</v>
      </c>
    </row>
    <row r="2673" spans="1:4" hidden="1">
      <c r="A2673" s="25">
        <v>43199</v>
      </c>
      <c r="B2673" s="24" t="s">
        <v>238</v>
      </c>
      <c r="C2673" s="24" t="s">
        <v>256</v>
      </c>
      <c r="D2673" s="24">
        <v>6.0407999999999999</v>
      </c>
    </row>
    <row r="2674" spans="1:4" hidden="1">
      <c r="A2674" s="25">
        <v>43199</v>
      </c>
      <c r="B2674" s="24" t="s">
        <v>238</v>
      </c>
      <c r="C2674" s="24" t="s">
        <v>258</v>
      </c>
      <c r="D2674" s="24">
        <v>3.5253999999999999</v>
      </c>
    </row>
    <row r="2675" spans="1:4" hidden="1">
      <c r="A2675" s="25">
        <v>43199</v>
      </c>
      <c r="B2675" s="24" t="s">
        <v>238</v>
      </c>
      <c r="C2675" s="24" t="s">
        <v>259</v>
      </c>
      <c r="D2675" s="24">
        <v>98.684899999999999</v>
      </c>
    </row>
    <row r="2676" spans="1:4" hidden="1">
      <c r="A2676" s="25">
        <v>43199</v>
      </c>
      <c r="B2676" s="24" t="s">
        <v>238</v>
      </c>
      <c r="C2676" s="24" t="s">
        <v>235</v>
      </c>
      <c r="D2676" s="24">
        <v>0.70940000000000003</v>
      </c>
    </row>
    <row r="2677" spans="1:4">
      <c r="A2677" s="25">
        <v>43199</v>
      </c>
      <c r="B2677" s="24" t="s">
        <v>238</v>
      </c>
      <c r="C2677" s="24" t="s">
        <v>79</v>
      </c>
      <c r="D2677" s="24">
        <v>106.9572</v>
      </c>
    </row>
    <row r="2678" spans="1:4" hidden="1">
      <c r="A2678" s="25">
        <v>43199</v>
      </c>
      <c r="B2678" s="24" t="s">
        <v>238</v>
      </c>
      <c r="C2678" s="24" t="s">
        <v>244</v>
      </c>
      <c r="D2678" s="24">
        <v>1068.6400000000001</v>
      </c>
    </row>
    <row r="2679" spans="1:4" hidden="1">
      <c r="A2679" s="25">
        <v>43199</v>
      </c>
      <c r="B2679" s="24" t="s">
        <v>238</v>
      </c>
      <c r="C2679" s="24" t="s">
        <v>251</v>
      </c>
      <c r="D2679" s="24">
        <v>8.0767000000000007</v>
      </c>
    </row>
    <row r="2680" spans="1:4" hidden="1">
      <c r="A2680" s="25">
        <v>43199</v>
      </c>
      <c r="B2680" s="24" t="s">
        <v>238</v>
      </c>
      <c r="C2680" s="24" t="s">
        <v>249</v>
      </c>
      <c r="D2680" s="24">
        <v>18.3064</v>
      </c>
    </row>
    <row r="2681" spans="1:4" hidden="1">
      <c r="A2681" s="25">
        <v>43199</v>
      </c>
      <c r="B2681" s="24" t="s">
        <v>238</v>
      </c>
      <c r="C2681" s="24" t="s">
        <v>252</v>
      </c>
      <c r="D2681" s="24">
        <v>3.8681999999999999</v>
      </c>
    </row>
    <row r="2682" spans="1:4" hidden="1">
      <c r="A2682" s="25">
        <v>43199</v>
      </c>
      <c r="B2682" s="24" t="s">
        <v>238</v>
      </c>
      <c r="C2682" s="24" t="s">
        <v>236</v>
      </c>
      <c r="D2682" s="24">
        <v>7.8037999999999998</v>
      </c>
    </row>
    <row r="2683" spans="1:4" hidden="1">
      <c r="A2683" s="25">
        <v>43199</v>
      </c>
      <c r="B2683" s="24" t="s">
        <v>238</v>
      </c>
      <c r="C2683" s="24" t="s">
        <v>245</v>
      </c>
      <c r="D2683" s="24">
        <v>1.3697999999999999</v>
      </c>
    </row>
    <row r="2684" spans="1:4" hidden="1">
      <c r="A2684" s="25">
        <v>43199</v>
      </c>
      <c r="B2684" s="24" t="s">
        <v>238</v>
      </c>
      <c r="C2684" s="24" t="s">
        <v>264</v>
      </c>
      <c r="D2684" s="24">
        <v>52.036900000000003</v>
      </c>
    </row>
    <row r="2685" spans="1:4" hidden="1">
      <c r="A2685" s="25">
        <v>43199</v>
      </c>
      <c r="B2685" s="24" t="s">
        <v>238</v>
      </c>
      <c r="C2685" s="24" t="s">
        <v>260</v>
      </c>
      <c r="D2685" s="24">
        <v>3.4117999999999999</v>
      </c>
    </row>
    <row r="2686" spans="1:4" hidden="1">
      <c r="A2686" s="25">
        <v>43199</v>
      </c>
      <c r="B2686" s="24" t="s">
        <v>238</v>
      </c>
      <c r="C2686" s="24" t="s">
        <v>261</v>
      </c>
      <c r="D2686" s="24">
        <v>59.462000000000003</v>
      </c>
    </row>
    <row r="2687" spans="1:4" hidden="1">
      <c r="A2687" s="25">
        <v>43199</v>
      </c>
      <c r="B2687" s="24" t="s">
        <v>238</v>
      </c>
      <c r="C2687" s="24" t="s">
        <v>237</v>
      </c>
      <c r="D2687" s="24">
        <v>8.3739000000000008</v>
      </c>
    </row>
    <row r="2688" spans="1:4" hidden="1">
      <c r="A2688" s="25">
        <v>43199</v>
      </c>
      <c r="B2688" s="24" t="s">
        <v>238</v>
      </c>
      <c r="C2688" s="24" t="s">
        <v>253</v>
      </c>
      <c r="D2688" s="24">
        <v>1.3128</v>
      </c>
    </row>
    <row r="2689" spans="1:4" hidden="1">
      <c r="A2689" s="25">
        <v>43199</v>
      </c>
      <c r="B2689" s="24" t="s">
        <v>238</v>
      </c>
      <c r="C2689" s="24" t="s">
        <v>265</v>
      </c>
      <c r="D2689" s="24">
        <v>31.2638</v>
      </c>
    </row>
    <row r="2690" spans="1:4" hidden="1">
      <c r="A2690" s="25">
        <v>43199</v>
      </c>
      <c r="B2690" s="24" t="s">
        <v>238</v>
      </c>
      <c r="C2690" s="24" t="s">
        <v>262</v>
      </c>
      <c r="D2690" s="24">
        <v>4.0585000000000004</v>
      </c>
    </row>
    <row r="2691" spans="1:4" hidden="1">
      <c r="A2691" s="25">
        <v>43199</v>
      </c>
      <c r="B2691" s="24" t="s">
        <v>238</v>
      </c>
      <c r="C2691" s="24" t="s">
        <v>246</v>
      </c>
      <c r="D2691" s="24">
        <v>29.253799999999998</v>
      </c>
    </row>
    <row r="2692" spans="1:4" hidden="1">
      <c r="A2692" s="25">
        <v>43199</v>
      </c>
      <c r="B2692" s="24" t="s">
        <v>238</v>
      </c>
      <c r="C2692" s="24" t="s">
        <v>266</v>
      </c>
      <c r="D2692" s="24">
        <v>26.0322</v>
      </c>
    </row>
    <row r="2693" spans="1:4" hidden="1">
      <c r="A2693" s="25">
        <v>43199</v>
      </c>
      <c r="B2693" s="24" t="s">
        <v>238</v>
      </c>
      <c r="C2693" s="24" t="s">
        <v>267</v>
      </c>
      <c r="D2693" s="24">
        <v>533.45079999999996</v>
      </c>
    </row>
    <row r="2694" spans="1:4" hidden="1">
      <c r="A2694" s="25">
        <v>43199</v>
      </c>
      <c r="B2694" s="24" t="s">
        <v>238</v>
      </c>
      <c r="C2694" s="24" t="s">
        <v>268</v>
      </c>
      <c r="D2694" s="24">
        <v>2.7</v>
      </c>
    </row>
    <row r="2695" spans="1:4" hidden="1">
      <c r="A2695" s="25">
        <v>43199</v>
      </c>
      <c r="B2695" s="24" t="s">
        <v>238</v>
      </c>
      <c r="C2695" s="24" t="s">
        <v>239</v>
      </c>
      <c r="D2695" s="24">
        <v>12.064500000000001</v>
      </c>
    </row>
    <row r="2696" spans="1:4" hidden="1">
      <c r="A2696" s="25">
        <v>43199</v>
      </c>
      <c r="B2696" s="24" t="s">
        <v>267</v>
      </c>
      <c r="C2696" s="24" t="s">
        <v>238</v>
      </c>
      <c r="D2696" s="24">
        <v>1.9E-3</v>
      </c>
    </row>
    <row r="2697" spans="1:4" hidden="1">
      <c r="A2697" s="25">
        <v>43199</v>
      </c>
      <c r="B2697" s="24" t="s">
        <v>268</v>
      </c>
      <c r="C2697" s="24" t="s">
        <v>238</v>
      </c>
      <c r="D2697" s="24">
        <v>0.37040000000000001</v>
      </c>
    </row>
    <row r="2698" spans="1:4" hidden="1">
      <c r="A2698" s="25">
        <v>43199</v>
      </c>
      <c r="B2698" s="24" t="s">
        <v>239</v>
      </c>
      <c r="C2698" s="24" t="s">
        <v>230</v>
      </c>
      <c r="D2698" s="24">
        <v>0.3044</v>
      </c>
    </row>
    <row r="2699" spans="1:4" hidden="1">
      <c r="A2699" s="25">
        <v>43199</v>
      </c>
      <c r="B2699" s="24" t="s">
        <v>239</v>
      </c>
      <c r="C2699" s="24" t="s">
        <v>233</v>
      </c>
      <c r="D2699" s="24">
        <v>6.7400000000000002E-2</v>
      </c>
    </row>
    <row r="2700" spans="1:4" hidden="1">
      <c r="A2700" s="25">
        <v>43199</v>
      </c>
      <c r="B2700" s="24" t="s">
        <v>239</v>
      </c>
      <c r="C2700" s="24" t="s">
        <v>234</v>
      </c>
      <c r="D2700" s="24">
        <v>5.8799999999999998E-2</v>
      </c>
    </row>
    <row r="2701" spans="1:4" hidden="1">
      <c r="A2701" s="25">
        <v>43199</v>
      </c>
      <c r="B2701" s="24" t="s">
        <v>239</v>
      </c>
      <c r="C2701" s="24" t="s">
        <v>238</v>
      </c>
      <c r="D2701" s="24">
        <v>8.2799999999999999E-2</v>
      </c>
    </row>
    <row r="2702" spans="1:4" hidden="1">
      <c r="A2702" s="25">
        <v>43200</v>
      </c>
      <c r="B2702" s="24" t="s">
        <v>230</v>
      </c>
      <c r="C2702" s="24" t="s">
        <v>231</v>
      </c>
      <c r="D2702" s="24">
        <v>0.26040000000000002</v>
      </c>
    </row>
    <row r="2703" spans="1:4" hidden="1">
      <c r="A2703" s="25">
        <v>43200</v>
      </c>
      <c r="B2703" s="24" t="s">
        <v>230</v>
      </c>
      <c r="C2703" s="24" t="s">
        <v>232</v>
      </c>
      <c r="D2703" s="24">
        <v>1.6434</v>
      </c>
    </row>
    <row r="2704" spans="1:4" hidden="1">
      <c r="A2704" s="25">
        <v>43200</v>
      </c>
      <c r="B2704" s="24" t="s">
        <v>230</v>
      </c>
      <c r="C2704" s="24" t="s">
        <v>233</v>
      </c>
      <c r="D2704" s="24">
        <v>0.22059999999999999</v>
      </c>
    </row>
    <row r="2705" spans="1:4" hidden="1">
      <c r="A2705" s="25">
        <v>43200</v>
      </c>
      <c r="B2705" s="24" t="s">
        <v>230</v>
      </c>
      <c r="C2705" s="24" t="s">
        <v>234</v>
      </c>
      <c r="D2705" s="24">
        <v>0.19220000000000001</v>
      </c>
    </row>
    <row r="2706" spans="1:4" hidden="1">
      <c r="A2706" s="25">
        <v>43200</v>
      </c>
      <c r="B2706" s="24" t="s">
        <v>230</v>
      </c>
      <c r="C2706" s="24" t="s">
        <v>235</v>
      </c>
      <c r="D2706" s="24">
        <v>0.19320000000000001</v>
      </c>
    </row>
    <row r="2707" spans="1:4" hidden="1">
      <c r="A2707" s="25">
        <v>43200</v>
      </c>
      <c r="B2707" s="24" t="s">
        <v>230</v>
      </c>
      <c r="C2707" s="24" t="s">
        <v>236</v>
      </c>
      <c r="D2707" s="24">
        <v>2.1236000000000002</v>
      </c>
    </row>
    <row r="2708" spans="1:4" hidden="1">
      <c r="A2708" s="25">
        <v>43200</v>
      </c>
      <c r="B2708" s="24" t="s">
        <v>230</v>
      </c>
      <c r="C2708" s="24" t="s">
        <v>237</v>
      </c>
      <c r="D2708" s="24">
        <v>2.2682000000000002</v>
      </c>
    </row>
    <row r="2709" spans="1:4" hidden="1">
      <c r="A2709" s="25">
        <v>43200</v>
      </c>
      <c r="B2709" s="24" t="s">
        <v>230</v>
      </c>
      <c r="C2709" s="24" t="s">
        <v>238</v>
      </c>
      <c r="D2709" s="24">
        <v>0.2722</v>
      </c>
    </row>
    <row r="2710" spans="1:4" hidden="1">
      <c r="A2710" s="25">
        <v>43200</v>
      </c>
      <c r="B2710" s="24" t="s">
        <v>230</v>
      </c>
      <c r="C2710" s="24" t="s">
        <v>239</v>
      </c>
      <c r="D2710" s="24">
        <v>3.2833999999999999</v>
      </c>
    </row>
    <row r="2711" spans="1:4" hidden="1">
      <c r="A2711" s="25">
        <v>43200</v>
      </c>
      <c r="B2711" s="24" t="s">
        <v>240</v>
      </c>
      <c r="C2711" s="24" t="s">
        <v>241</v>
      </c>
      <c r="D2711" s="24">
        <v>0.97940000000000005</v>
      </c>
    </row>
    <row r="2712" spans="1:4" hidden="1">
      <c r="A2712" s="25">
        <v>43200</v>
      </c>
      <c r="B2712" s="24" t="s">
        <v>240</v>
      </c>
      <c r="C2712" s="24" t="s">
        <v>231</v>
      </c>
      <c r="D2712" s="24">
        <v>0.74039999999999995</v>
      </c>
    </row>
    <row r="2713" spans="1:4" hidden="1">
      <c r="A2713" s="25">
        <v>43200</v>
      </c>
      <c r="B2713" s="24" t="s">
        <v>240</v>
      </c>
      <c r="C2713" s="24" t="s">
        <v>242</v>
      </c>
      <c r="D2713" s="24">
        <v>4.8693999999999997</v>
      </c>
    </row>
    <row r="2714" spans="1:4" hidden="1">
      <c r="A2714" s="25">
        <v>43200</v>
      </c>
      <c r="B2714" s="24" t="s">
        <v>240</v>
      </c>
      <c r="C2714" s="24" t="s">
        <v>232</v>
      </c>
      <c r="D2714" s="24">
        <v>4.6727999999999996</v>
      </c>
    </row>
    <row r="2715" spans="1:4" hidden="1">
      <c r="A2715" s="25">
        <v>43200</v>
      </c>
      <c r="B2715" s="24" t="s">
        <v>240</v>
      </c>
      <c r="C2715" s="24" t="s">
        <v>233</v>
      </c>
      <c r="D2715" s="24">
        <v>0.62739999999999996</v>
      </c>
    </row>
    <row r="2716" spans="1:4" hidden="1">
      <c r="A2716" s="25">
        <v>43200</v>
      </c>
      <c r="B2716" s="24" t="s">
        <v>240</v>
      </c>
      <c r="C2716" s="24" t="s">
        <v>234</v>
      </c>
      <c r="D2716" s="24">
        <v>0.54679999999999995</v>
      </c>
    </row>
    <row r="2717" spans="1:4" hidden="1">
      <c r="A2717" s="25">
        <v>43200</v>
      </c>
      <c r="B2717" s="24" t="s">
        <v>240</v>
      </c>
      <c r="C2717" s="24" t="s">
        <v>243</v>
      </c>
      <c r="D2717" s="24">
        <v>6.0766</v>
      </c>
    </row>
    <row r="2718" spans="1:4" hidden="1">
      <c r="A2718" s="25">
        <v>43200</v>
      </c>
      <c r="B2718" s="24" t="s">
        <v>240</v>
      </c>
      <c r="C2718" s="24" t="s">
        <v>79</v>
      </c>
      <c r="D2718" s="24">
        <v>82.908799999999999</v>
      </c>
    </row>
    <row r="2719" spans="1:4" hidden="1">
      <c r="A2719" s="25">
        <v>43200</v>
      </c>
      <c r="B2719" s="24" t="s">
        <v>240</v>
      </c>
      <c r="C2719" s="24" t="s">
        <v>244</v>
      </c>
      <c r="D2719" s="24">
        <v>825.36170000000004</v>
      </c>
    </row>
    <row r="2720" spans="1:4" hidden="1">
      <c r="A2720" s="25">
        <v>43200</v>
      </c>
      <c r="B2720" s="24" t="s">
        <v>240</v>
      </c>
      <c r="C2720" s="24" t="s">
        <v>236</v>
      </c>
      <c r="D2720" s="24">
        <v>6.0381999999999998</v>
      </c>
    </row>
    <row r="2721" spans="1:4" hidden="1">
      <c r="A2721" s="25">
        <v>43200</v>
      </c>
      <c r="B2721" s="24" t="s">
        <v>240</v>
      </c>
      <c r="C2721" s="24" t="s">
        <v>245</v>
      </c>
      <c r="D2721" s="24">
        <v>1.0533999999999999</v>
      </c>
    </row>
    <row r="2722" spans="1:4" hidden="1">
      <c r="A2722" s="25">
        <v>43200</v>
      </c>
      <c r="B2722" s="24" t="s">
        <v>240</v>
      </c>
      <c r="C2722" s="24" t="s">
        <v>237</v>
      </c>
      <c r="D2722" s="24">
        <v>6.4492000000000003</v>
      </c>
    </row>
    <row r="2723" spans="1:4" hidden="1">
      <c r="A2723" s="25">
        <v>43200</v>
      </c>
      <c r="B2723" s="24" t="s">
        <v>240</v>
      </c>
      <c r="C2723" s="24" t="s">
        <v>246</v>
      </c>
      <c r="D2723" s="24">
        <v>22.617599999999999</v>
      </c>
    </row>
    <row r="2724" spans="1:4" hidden="1">
      <c r="A2724" s="25">
        <v>43200</v>
      </c>
      <c r="B2724" s="24" t="s">
        <v>240</v>
      </c>
      <c r="C2724" s="24" t="s">
        <v>238</v>
      </c>
      <c r="D2724" s="24">
        <v>0.7742</v>
      </c>
    </row>
    <row r="2725" spans="1:4" hidden="1">
      <c r="A2725" s="25">
        <v>43200</v>
      </c>
      <c r="B2725" s="24" t="s">
        <v>247</v>
      </c>
      <c r="C2725" s="24" t="s">
        <v>238</v>
      </c>
      <c r="D2725" s="24">
        <v>0.55930000000000002</v>
      </c>
    </row>
    <row r="2726" spans="1:4" hidden="1">
      <c r="A2726" s="25">
        <v>43200</v>
      </c>
      <c r="B2726" s="24" t="s">
        <v>241</v>
      </c>
      <c r="C2726" s="24" t="s">
        <v>240</v>
      </c>
      <c r="D2726" s="24">
        <v>1.0209999999999999</v>
      </c>
    </row>
    <row r="2727" spans="1:4" hidden="1">
      <c r="A2727" s="25">
        <v>43200</v>
      </c>
      <c r="B2727" s="24" t="s">
        <v>241</v>
      </c>
      <c r="C2727" s="24" t="s">
        <v>231</v>
      </c>
      <c r="D2727" s="24">
        <v>0.75600000000000001</v>
      </c>
    </row>
    <row r="2728" spans="1:4" hidden="1">
      <c r="A2728" s="25">
        <v>43200</v>
      </c>
      <c r="B2728" s="24" t="s">
        <v>241</v>
      </c>
      <c r="C2728" s="24" t="s">
        <v>248</v>
      </c>
      <c r="D2728" s="24">
        <v>4.9695999999999998</v>
      </c>
    </row>
    <row r="2729" spans="1:4" hidden="1">
      <c r="A2729" s="25">
        <v>43200</v>
      </c>
      <c r="B2729" s="24" t="s">
        <v>241</v>
      </c>
      <c r="C2729" s="24" t="s">
        <v>242</v>
      </c>
      <c r="D2729" s="24">
        <v>4.9720000000000004</v>
      </c>
    </row>
    <row r="2730" spans="1:4" hidden="1">
      <c r="A2730" s="25">
        <v>43200</v>
      </c>
      <c r="B2730" s="24" t="s">
        <v>241</v>
      </c>
      <c r="C2730" s="24" t="s">
        <v>233</v>
      </c>
      <c r="D2730" s="24">
        <v>0.64070000000000005</v>
      </c>
    </row>
    <row r="2731" spans="1:4" hidden="1">
      <c r="A2731" s="25">
        <v>43200</v>
      </c>
      <c r="B2731" s="24" t="s">
        <v>241</v>
      </c>
      <c r="C2731" s="24" t="s">
        <v>234</v>
      </c>
      <c r="D2731" s="24">
        <v>0.55820000000000003</v>
      </c>
    </row>
    <row r="2732" spans="1:4" hidden="1">
      <c r="A2732" s="25">
        <v>43200</v>
      </c>
      <c r="B2732" s="24" t="s">
        <v>241</v>
      </c>
      <c r="C2732" s="24" t="s">
        <v>243</v>
      </c>
      <c r="D2732" s="24">
        <v>6.2046000000000001</v>
      </c>
    </row>
    <row r="2733" spans="1:4" hidden="1">
      <c r="A2733" s="25">
        <v>43200</v>
      </c>
      <c r="B2733" s="24" t="s">
        <v>241</v>
      </c>
      <c r="C2733" s="24" t="s">
        <v>79</v>
      </c>
      <c r="D2733" s="24">
        <v>84.655000000000001</v>
      </c>
    </row>
    <row r="2734" spans="1:4" hidden="1">
      <c r="A2734" s="25">
        <v>43200</v>
      </c>
      <c r="B2734" s="24" t="s">
        <v>241</v>
      </c>
      <c r="C2734" s="24" t="s">
        <v>249</v>
      </c>
      <c r="D2734" s="24">
        <v>14.4558</v>
      </c>
    </row>
    <row r="2735" spans="1:4" hidden="1">
      <c r="A2735" s="25">
        <v>43200</v>
      </c>
      <c r="B2735" s="24" t="s">
        <v>241</v>
      </c>
      <c r="C2735" s="24" t="s">
        <v>236</v>
      </c>
      <c r="D2735" s="24">
        <v>6.1654</v>
      </c>
    </row>
    <row r="2736" spans="1:4" hidden="1">
      <c r="A2736" s="25">
        <v>43200</v>
      </c>
      <c r="B2736" s="24" t="s">
        <v>241</v>
      </c>
      <c r="C2736" s="24" t="s">
        <v>238</v>
      </c>
      <c r="D2736" s="24">
        <v>0.79039999999999999</v>
      </c>
    </row>
    <row r="2737" spans="1:4" hidden="1">
      <c r="A2737" s="25">
        <v>43200</v>
      </c>
      <c r="B2737" s="24" t="s">
        <v>250</v>
      </c>
      <c r="C2737" s="24" t="s">
        <v>238</v>
      </c>
      <c r="D2737" s="24">
        <v>5.9999999999999995E-4</v>
      </c>
    </row>
    <row r="2738" spans="1:4" hidden="1">
      <c r="A2738" s="25">
        <v>43200</v>
      </c>
      <c r="B2738" s="24" t="s">
        <v>231</v>
      </c>
      <c r="C2738" s="24" t="s">
        <v>230</v>
      </c>
      <c r="D2738" s="24">
        <v>3.8405999999999998</v>
      </c>
    </row>
    <row r="2739" spans="1:4" hidden="1">
      <c r="A2739" s="25">
        <v>43200</v>
      </c>
      <c r="B2739" s="24" t="s">
        <v>231</v>
      </c>
      <c r="C2739" s="24" t="s">
        <v>240</v>
      </c>
      <c r="D2739" s="24">
        <v>1.3507</v>
      </c>
    </row>
    <row r="2740" spans="1:4" hidden="1">
      <c r="A2740" s="25">
        <v>43200</v>
      </c>
      <c r="B2740" s="24" t="s">
        <v>231</v>
      </c>
      <c r="C2740" s="24" t="s">
        <v>241</v>
      </c>
      <c r="D2740" s="24">
        <v>1.3228</v>
      </c>
    </row>
    <row r="2741" spans="1:4" hidden="1">
      <c r="A2741" s="25">
        <v>43200</v>
      </c>
      <c r="B2741" s="24" t="s">
        <v>231</v>
      </c>
      <c r="C2741" s="24" t="s">
        <v>232</v>
      </c>
      <c r="D2741" s="24">
        <v>6.3116000000000003</v>
      </c>
    </row>
    <row r="2742" spans="1:4" hidden="1">
      <c r="A2742" s="25">
        <v>43200</v>
      </c>
      <c r="B2742" s="24" t="s">
        <v>231</v>
      </c>
      <c r="C2742" s="24" t="s">
        <v>233</v>
      </c>
      <c r="D2742" s="24">
        <v>0.84760000000000002</v>
      </c>
    </row>
    <row r="2743" spans="1:4" hidden="1">
      <c r="A2743" s="25">
        <v>43200</v>
      </c>
      <c r="B2743" s="24" t="s">
        <v>231</v>
      </c>
      <c r="C2743" s="24" t="s">
        <v>234</v>
      </c>
      <c r="D2743" s="24">
        <v>0.73850000000000005</v>
      </c>
    </row>
    <row r="2744" spans="1:4" hidden="1">
      <c r="A2744" s="25">
        <v>43200</v>
      </c>
      <c r="B2744" s="24" t="s">
        <v>231</v>
      </c>
      <c r="C2744" s="24" t="s">
        <v>243</v>
      </c>
      <c r="D2744" s="24">
        <v>8.2077000000000009</v>
      </c>
    </row>
    <row r="2745" spans="1:4" hidden="1">
      <c r="A2745" s="25">
        <v>43200</v>
      </c>
      <c r="B2745" s="24" t="s">
        <v>231</v>
      </c>
      <c r="C2745" s="24" t="s">
        <v>235</v>
      </c>
      <c r="D2745" s="24">
        <v>0.74180000000000001</v>
      </c>
    </row>
    <row r="2746" spans="1:4" hidden="1">
      <c r="A2746" s="25">
        <v>43200</v>
      </c>
      <c r="B2746" s="24" t="s">
        <v>231</v>
      </c>
      <c r="C2746" s="24" t="s">
        <v>79</v>
      </c>
      <c r="D2746" s="24">
        <v>111.9851</v>
      </c>
    </row>
    <row r="2747" spans="1:4" hidden="1">
      <c r="A2747" s="25">
        <v>43200</v>
      </c>
      <c r="B2747" s="24" t="s">
        <v>231</v>
      </c>
      <c r="C2747" s="24" t="s">
        <v>236</v>
      </c>
      <c r="D2747" s="24">
        <v>8.1557999999999993</v>
      </c>
    </row>
    <row r="2748" spans="1:4" hidden="1">
      <c r="A2748" s="25">
        <v>43200</v>
      </c>
      <c r="B2748" s="24" t="s">
        <v>231</v>
      </c>
      <c r="C2748" s="24" t="s">
        <v>237</v>
      </c>
      <c r="D2748" s="24">
        <v>8.7111000000000001</v>
      </c>
    </row>
    <row r="2749" spans="1:4" hidden="1">
      <c r="A2749" s="25">
        <v>43200</v>
      </c>
      <c r="B2749" s="24" t="s">
        <v>231</v>
      </c>
      <c r="C2749" s="24" t="s">
        <v>238</v>
      </c>
      <c r="D2749" s="24">
        <v>1.0456000000000001</v>
      </c>
    </row>
    <row r="2750" spans="1:4" hidden="1">
      <c r="A2750" s="25">
        <v>43200</v>
      </c>
      <c r="B2750" s="24" t="s">
        <v>248</v>
      </c>
      <c r="C2750" s="24" t="s">
        <v>241</v>
      </c>
      <c r="D2750" s="24">
        <v>0.20119999999999999</v>
      </c>
    </row>
    <row r="2751" spans="1:4" hidden="1">
      <c r="A2751" s="25">
        <v>43200</v>
      </c>
      <c r="B2751" s="24" t="s">
        <v>248</v>
      </c>
      <c r="C2751" s="24" t="s">
        <v>233</v>
      </c>
      <c r="D2751" s="24">
        <v>0.12889999999999999</v>
      </c>
    </row>
    <row r="2752" spans="1:4" hidden="1">
      <c r="A2752" s="25">
        <v>43200</v>
      </c>
      <c r="B2752" s="24" t="s">
        <v>248</v>
      </c>
      <c r="C2752" s="24" t="s">
        <v>246</v>
      </c>
      <c r="D2752" s="24">
        <v>4.6470000000000002</v>
      </c>
    </row>
    <row r="2753" spans="1:4" hidden="1">
      <c r="A2753" s="25">
        <v>43200</v>
      </c>
      <c r="B2753" s="24" t="s">
        <v>248</v>
      </c>
      <c r="C2753" s="24" t="s">
        <v>238</v>
      </c>
      <c r="D2753" s="24">
        <v>0.159</v>
      </c>
    </row>
    <row r="2754" spans="1:4" hidden="1">
      <c r="A2754" s="25">
        <v>43200</v>
      </c>
      <c r="B2754" s="24" t="s">
        <v>242</v>
      </c>
      <c r="C2754" s="24" t="s">
        <v>240</v>
      </c>
      <c r="D2754" s="24">
        <v>0.2054</v>
      </c>
    </row>
    <row r="2755" spans="1:4" hidden="1">
      <c r="A2755" s="25">
        <v>43200</v>
      </c>
      <c r="B2755" s="24" t="s">
        <v>242</v>
      </c>
      <c r="C2755" s="24" t="s">
        <v>241</v>
      </c>
      <c r="D2755" s="24">
        <v>0.20119999999999999</v>
      </c>
    </row>
    <row r="2756" spans="1:4" hidden="1">
      <c r="A2756" s="25">
        <v>43200</v>
      </c>
      <c r="B2756" s="24" t="s">
        <v>242</v>
      </c>
      <c r="C2756" s="24" t="s">
        <v>232</v>
      </c>
      <c r="D2756" s="24">
        <v>0.95960000000000001</v>
      </c>
    </row>
    <row r="2757" spans="1:4" hidden="1">
      <c r="A2757" s="25">
        <v>43200</v>
      </c>
      <c r="B2757" s="24" t="s">
        <v>242</v>
      </c>
      <c r="C2757" s="24" t="s">
        <v>233</v>
      </c>
      <c r="D2757" s="24">
        <v>0.1288</v>
      </c>
    </row>
    <row r="2758" spans="1:4" hidden="1">
      <c r="A2758" s="25">
        <v>43200</v>
      </c>
      <c r="B2758" s="24" t="s">
        <v>242</v>
      </c>
      <c r="C2758" s="24" t="s">
        <v>234</v>
      </c>
      <c r="D2758" s="24">
        <v>0.11219999999999999</v>
      </c>
    </row>
    <row r="2759" spans="1:4" hidden="1">
      <c r="A2759" s="25">
        <v>43200</v>
      </c>
      <c r="B2759" s="24" t="s">
        <v>242</v>
      </c>
      <c r="C2759" s="24" t="s">
        <v>243</v>
      </c>
      <c r="D2759" s="24">
        <v>1.2479</v>
      </c>
    </row>
    <row r="2760" spans="1:4" hidden="1">
      <c r="A2760" s="25">
        <v>43200</v>
      </c>
      <c r="B2760" s="24" t="s">
        <v>242</v>
      </c>
      <c r="C2760" s="24" t="s">
        <v>79</v>
      </c>
      <c r="D2760" s="24">
        <v>17.026499999999999</v>
      </c>
    </row>
    <row r="2761" spans="1:4" hidden="1">
      <c r="A2761" s="25">
        <v>43200</v>
      </c>
      <c r="B2761" s="24" t="s">
        <v>242</v>
      </c>
      <c r="C2761" s="24" t="s">
        <v>244</v>
      </c>
      <c r="D2761" s="24">
        <v>169.50040000000001</v>
      </c>
    </row>
    <row r="2762" spans="1:4" hidden="1">
      <c r="A2762" s="25">
        <v>43200</v>
      </c>
      <c r="B2762" s="24" t="s">
        <v>242</v>
      </c>
      <c r="C2762" s="24" t="s">
        <v>251</v>
      </c>
      <c r="D2762" s="24">
        <v>1.2842</v>
      </c>
    </row>
    <row r="2763" spans="1:4" hidden="1">
      <c r="A2763" s="25">
        <v>43200</v>
      </c>
      <c r="B2763" s="24" t="s">
        <v>242</v>
      </c>
      <c r="C2763" s="24" t="s">
        <v>252</v>
      </c>
      <c r="D2763" s="24">
        <v>0.61509999999999998</v>
      </c>
    </row>
    <row r="2764" spans="1:4" hidden="1">
      <c r="A2764" s="25">
        <v>43200</v>
      </c>
      <c r="B2764" s="24" t="s">
        <v>242</v>
      </c>
      <c r="C2764" s="24" t="s">
        <v>236</v>
      </c>
      <c r="D2764" s="24">
        <v>1.24</v>
      </c>
    </row>
    <row r="2765" spans="1:4" hidden="1">
      <c r="A2765" s="25">
        <v>43200</v>
      </c>
      <c r="B2765" s="24" t="s">
        <v>242</v>
      </c>
      <c r="C2765" s="24" t="s">
        <v>245</v>
      </c>
      <c r="D2765" s="24">
        <v>0.21640000000000001</v>
      </c>
    </row>
    <row r="2766" spans="1:4" hidden="1">
      <c r="A2766" s="25">
        <v>43200</v>
      </c>
      <c r="B2766" s="24" t="s">
        <v>242</v>
      </c>
      <c r="C2766" s="24" t="s">
        <v>253</v>
      </c>
      <c r="D2766" s="24">
        <v>0.20830000000000001</v>
      </c>
    </row>
    <row r="2767" spans="1:4" hidden="1">
      <c r="A2767" s="25">
        <v>43200</v>
      </c>
      <c r="B2767" s="24" t="s">
        <v>242</v>
      </c>
      <c r="C2767" s="24" t="s">
        <v>246</v>
      </c>
      <c r="D2767" s="24">
        <v>4.6448</v>
      </c>
    </row>
    <row r="2768" spans="1:4" hidden="1">
      <c r="A2768" s="25">
        <v>43200</v>
      </c>
      <c r="B2768" s="24" t="s">
        <v>242</v>
      </c>
      <c r="C2768" s="24" t="s">
        <v>238</v>
      </c>
      <c r="D2768" s="24">
        <v>0.159</v>
      </c>
    </row>
    <row r="2769" spans="1:4" hidden="1">
      <c r="A2769" s="25">
        <v>43200</v>
      </c>
      <c r="B2769" s="24" t="s">
        <v>254</v>
      </c>
      <c r="C2769" s="24" t="s">
        <v>233</v>
      </c>
      <c r="D2769" s="24">
        <v>3.95E-2</v>
      </c>
    </row>
    <row r="2770" spans="1:4" hidden="1">
      <c r="A2770" s="25">
        <v>43200</v>
      </c>
      <c r="B2770" s="24" t="s">
        <v>254</v>
      </c>
      <c r="C2770" s="24" t="s">
        <v>234</v>
      </c>
      <c r="D2770" s="24">
        <v>3.44E-2</v>
      </c>
    </row>
    <row r="2771" spans="1:4" hidden="1">
      <c r="A2771" s="25">
        <v>43200</v>
      </c>
      <c r="B2771" s="24" t="s">
        <v>254</v>
      </c>
      <c r="C2771" s="24" t="s">
        <v>238</v>
      </c>
      <c r="D2771" s="24">
        <v>4.87E-2</v>
      </c>
    </row>
    <row r="2772" spans="1:4" hidden="1">
      <c r="A2772" s="25">
        <v>43200</v>
      </c>
      <c r="B2772" s="24" t="s">
        <v>232</v>
      </c>
      <c r="C2772" s="24" t="s">
        <v>230</v>
      </c>
      <c r="D2772" s="24">
        <v>0.60850000000000004</v>
      </c>
    </row>
    <row r="2773" spans="1:4" hidden="1">
      <c r="A2773" s="25">
        <v>43200</v>
      </c>
      <c r="B2773" s="24" t="s">
        <v>232</v>
      </c>
      <c r="C2773" s="24" t="s">
        <v>240</v>
      </c>
      <c r="D2773" s="24">
        <v>0.214</v>
      </c>
    </row>
    <row r="2774" spans="1:4" hidden="1">
      <c r="A2774" s="25">
        <v>43200</v>
      </c>
      <c r="B2774" s="24" t="s">
        <v>232</v>
      </c>
      <c r="C2774" s="24" t="s">
        <v>231</v>
      </c>
      <c r="D2774" s="24">
        <v>0.15840000000000001</v>
      </c>
    </row>
    <row r="2775" spans="1:4" hidden="1">
      <c r="A2775" s="25">
        <v>43200</v>
      </c>
      <c r="B2775" s="24" t="s">
        <v>232</v>
      </c>
      <c r="C2775" s="24" t="s">
        <v>242</v>
      </c>
      <c r="D2775" s="24">
        <v>1.042</v>
      </c>
    </row>
    <row r="2776" spans="1:4" hidden="1">
      <c r="A2776" s="25">
        <v>43200</v>
      </c>
      <c r="B2776" s="24" t="s">
        <v>232</v>
      </c>
      <c r="C2776" s="24" t="s">
        <v>233</v>
      </c>
      <c r="D2776" s="24">
        <v>0.1343</v>
      </c>
    </row>
    <row r="2777" spans="1:4" hidden="1">
      <c r="A2777" s="25">
        <v>43200</v>
      </c>
      <c r="B2777" s="24" t="s">
        <v>232</v>
      </c>
      <c r="C2777" s="24" t="s">
        <v>234</v>
      </c>
      <c r="D2777" s="24">
        <v>0.11700000000000001</v>
      </c>
    </row>
    <row r="2778" spans="1:4" hidden="1">
      <c r="A2778" s="25">
        <v>43200</v>
      </c>
      <c r="B2778" s="24" t="s">
        <v>232</v>
      </c>
      <c r="C2778" s="24" t="s">
        <v>235</v>
      </c>
      <c r="D2778" s="24">
        <v>0.11749999999999999</v>
      </c>
    </row>
    <row r="2779" spans="1:4" hidden="1">
      <c r="A2779" s="25">
        <v>43200</v>
      </c>
      <c r="B2779" s="24" t="s">
        <v>232</v>
      </c>
      <c r="C2779" s="24" t="s">
        <v>236</v>
      </c>
      <c r="D2779" s="24">
        <v>1.2922</v>
      </c>
    </row>
    <row r="2780" spans="1:4" hidden="1">
      <c r="A2780" s="25">
        <v>43200</v>
      </c>
      <c r="B2780" s="24" t="s">
        <v>232</v>
      </c>
      <c r="C2780" s="24" t="s">
        <v>237</v>
      </c>
      <c r="D2780" s="24">
        <v>1.3802000000000001</v>
      </c>
    </row>
    <row r="2781" spans="1:4" hidden="1">
      <c r="A2781" s="25">
        <v>43200</v>
      </c>
      <c r="B2781" s="24" t="s">
        <v>232</v>
      </c>
      <c r="C2781" s="24" t="s">
        <v>238</v>
      </c>
      <c r="D2781" s="24">
        <v>0.1656</v>
      </c>
    </row>
    <row r="2782" spans="1:4" hidden="1">
      <c r="A2782" s="25">
        <v>43200</v>
      </c>
      <c r="B2782" s="24" t="s">
        <v>255</v>
      </c>
      <c r="C2782" s="24" t="s">
        <v>233</v>
      </c>
      <c r="D2782" s="24">
        <v>5.3999999999999999E-2</v>
      </c>
    </row>
    <row r="2783" spans="1:4" hidden="1">
      <c r="A2783" s="25">
        <v>43200</v>
      </c>
      <c r="B2783" s="24" t="s">
        <v>233</v>
      </c>
      <c r="C2783" s="24" t="s">
        <v>230</v>
      </c>
      <c r="D2783" s="24">
        <v>4.5313999999999997</v>
      </c>
    </row>
    <row r="2784" spans="1:4" hidden="1">
      <c r="A2784" s="25">
        <v>43200</v>
      </c>
      <c r="B2784" s="24" t="s">
        <v>233</v>
      </c>
      <c r="C2784" s="24" t="s">
        <v>240</v>
      </c>
      <c r="D2784" s="24">
        <v>1.5935999999999999</v>
      </c>
    </row>
    <row r="2785" spans="1:4" hidden="1">
      <c r="A2785" s="25">
        <v>43200</v>
      </c>
      <c r="B2785" s="24" t="s">
        <v>233</v>
      </c>
      <c r="C2785" s="24" t="s">
        <v>241</v>
      </c>
      <c r="D2785" s="24">
        <v>1.5608</v>
      </c>
    </row>
    <row r="2786" spans="1:4" hidden="1">
      <c r="A2786" s="25">
        <v>43200</v>
      </c>
      <c r="B2786" s="24" t="s">
        <v>233</v>
      </c>
      <c r="C2786" s="24" t="s">
        <v>231</v>
      </c>
      <c r="D2786" s="24">
        <v>1.1798999999999999</v>
      </c>
    </row>
    <row r="2787" spans="1:4" hidden="1">
      <c r="A2787" s="25">
        <v>43200</v>
      </c>
      <c r="B2787" s="24" t="s">
        <v>233</v>
      </c>
      <c r="C2787" s="24" t="s">
        <v>248</v>
      </c>
      <c r="D2787" s="24">
        <v>7.7565999999999997</v>
      </c>
    </row>
    <row r="2788" spans="1:4" hidden="1">
      <c r="A2788" s="25">
        <v>43200</v>
      </c>
      <c r="B2788" s="24" t="s">
        <v>233</v>
      </c>
      <c r="C2788" s="24" t="s">
        <v>242</v>
      </c>
      <c r="D2788" s="24">
        <v>7.7602000000000002</v>
      </c>
    </row>
    <row r="2789" spans="1:4" hidden="1">
      <c r="A2789" s="25">
        <v>43200</v>
      </c>
      <c r="B2789" s="24" t="s">
        <v>233</v>
      </c>
      <c r="C2789" s="24" t="s">
        <v>254</v>
      </c>
      <c r="D2789" s="24">
        <v>25.328399999999998</v>
      </c>
    </row>
    <row r="2790" spans="1:4" hidden="1">
      <c r="A2790" s="25">
        <v>43200</v>
      </c>
      <c r="B2790" s="24" t="s">
        <v>233</v>
      </c>
      <c r="C2790" s="24" t="s">
        <v>232</v>
      </c>
      <c r="D2790" s="24">
        <v>7.4467999999999996</v>
      </c>
    </row>
    <row r="2791" spans="1:4" hidden="1">
      <c r="A2791" s="25">
        <v>43200</v>
      </c>
      <c r="B2791" s="24" t="s">
        <v>233</v>
      </c>
      <c r="C2791" s="24" t="s">
        <v>255</v>
      </c>
      <c r="D2791" s="24">
        <v>18.506</v>
      </c>
    </row>
    <row r="2792" spans="1:4" hidden="1">
      <c r="A2792" s="25">
        <v>43200</v>
      </c>
      <c r="B2792" s="24" t="s">
        <v>233</v>
      </c>
      <c r="C2792" s="24" t="s">
        <v>234</v>
      </c>
      <c r="D2792" s="24">
        <v>0.87129999999999996</v>
      </c>
    </row>
    <row r="2793" spans="1:4" hidden="1">
      <c r="A2793" s="25">
        <v>43200</v>
      </c>
      <c r="B2793" s="24" t="s">
        <v>233</v>
      </c>
      <c r="C2793" s="24" t="s">
        <v>243</v>
      </c>
      <c r="D2793" s="24">
        <v>9.6839999999999993</v>
      </c>
    </row>
    <row r="2794" spans="1:4" hidden="1">
      <c r="A2794" s="25">
        <v>43200</v>
      </c>
      <c r="B2794" s="24" t="s">
        <v>233</v>
      </c>
      <c r="C2794" s="24" t="s">
        <v>256</v>
      </c>
      <c r="D2794" s="24">
        <v>7.4307999999999996</v>
      </c>
    </row>
    <row r="2795" spans="1:4" hidden="1">
      <c r="A2795" s="25">
        <v>43200</v>
      </c>
      <c r="B2795" s="24" t="s">
        <v>233</v>
      </c>
      <c r="C2795" s="24" t="s">
        <v>257</v>
      </c>
      <c r="D2795" s="24">
        <v>311.40300000000002</v>
      </c>
    </row>
    <row r="2796" spans="1:4" hidden="1">
      <c r="A2796" s="25">
        <v>43200</v>
      </c>
      <c r="B2796" s="24" t="s">
        <v>233</v>
      </c>
      <c r="C2796" s="24" t="s">
        <v>258</v>
      </c>
      <c r="D2796" s="24">
        <v>4.3289999999999997</v>
      </c>
    </row>
    <row r="2797" spans="1:4" hidden="1">
      <c r="A2797" s="25">
        <v>43200</v>
      </c>
      <c r="B2797" s="24" t="s">
        <v>233</v>
      </c>
      <c r="C2797" s="24" t="s">
        <v>259</v>
      </c>
      <c r="D2797" s="24">
        <v>121.489</v>
      </c>
    </row>
    <row r="2798" spans="1:4" hidden="1">
      <c r="A2798" s="25">
        <v>43200</v>
      </c>
      <c r="B2798" s="24" t="s">
        <v>233</v>
      </c>
      <c r="C2798" s="24" t="s">
        <v>235</v>
      </c>
      <c r="D2798" s="24">
        <v>0.87519999999999998</v>
      </c>
    </row>
    <row r="2799" spans="1:4" hidden="1">
      <c r="A2799" s="25">
        <v>43200</v>
      </c>
      <c r="B2799" s="24" t="s">
        <v>233</v>
      </c>
      <c r="C2799" s="24" t="s">
        <v>79</v>
      </c>
      <c r="D2799" s="24">
        <v>132.1293</v>
      </c>
    </row>
    <row r="2800" spans="1:4" hidden="1">
      <c r="A2800" s="25">
        <v>43200</v>
      </c>
      <c r="B2800" s="24" t="s">
        <v>233</v>
      </c>
      <c r="C2800" s="24" t="s">
        <v>244</v>
      </c>
      <c r="D2800" s="24">
        <v>1315.3607999999999</v>
      </c>
    </row>
    <row r="2801" spans="1:4" hidden="1">
      <c r="A2801" s="25">
        <v>43200</v>
      </c>
      <c r="B2801" s="24" t="s">
        <v>233</v>
      </c>
      <c r="C2801" s="24" t="s">
        <v>251</v>
      </c>
      <c r="D2801" s="24">
        <v>9.9657999999999998</v>
      </c>
    </row>
    <row r="2802" spans="1:4" hidden="1">
      <c r="A2802" s="25">
        <v>43200</v>
      </c>
      <c r="B2802" s="24" t="s">
        <v>233</v>
      </c>
      <c r="C2802" s="24" t="s">
        <v>249</v>
      </c>
      <c r="D2802" s="24">
        <v>22.5625</v>
      </c>
    </row>
    <row r="2803" spans="1:4" hidden="1">
      <c r="A2803" s="25">
        <v>43200</v>
      </c>
      <c r="B2803" s="24" t="s">
        <v>233</v>
      </c>
      <c r="C2803" s="24" t="s">
        <v>252</v>
      </c>
      <c r="D2803" s="24">
        <v>4.7731000000000003</v>
      </c>
    </row>
    <row r="2804" spans="1:4" hidden="1">
      <c r="A2804" s="25">
        <v>43200</v>
      </c>
      <c r="B2804" s="24" t="s">
        <v>233</v>
      </c>
      <c r="C2804" s="24" t="s">
        <v>236</v>
      </c>
      <c r="D2804" s="24">
        <v>9.6228999999999996</v>
      </c>
    </row>
    <row r="2805" spans="1:4" hidden="1">
      <c r="A2805" s="25">
        <v>43200</v>
      </c>
      <c r="B2805" s="24" t="s">
        <v>233</v>
      </c>
      <c r="C2805" s="24" t="s">
        <v>245</v>
      </c>
      <c r="D2805" s="24">
        <v>1.6789000000000001</v>
      </c>
    </row>
    <row r="2806" spans="1:4" hidden="1">
      <c r="A2806" s="25">
        <v>43200</v>
      </c>
      <c r="B2806" s="24" t="s">
        <v>233</v>
      </c>
      <c r="C2806" s="24" t="s">
        <v>260</v>
      </c>
      <c r="D2806" s="24">
        <v>4.1910999999999996</v>
      </c>
    </row>
    <row r="2807" spans="1:4" hidden="1">
      <c r="A2807" s="25">
        <v>43200</v>
      </c>
      <c r="B2807" s="24" t="s">
        <v>233</v>
      </c>
      <c r="C2807" s="24" t="s">
        <v>261</v>
      </c>
      <c r="D2807" s="24">
        <v>76.728800000000007</v>
      </c>
    </row>
    <row r="2808" spans="1:4" hidden="1">
      <c r="A2808" s="25">
        <v>43200</v>
      </c>
      <c r="B2808" s="24" t="s">
        <v>233</v>
      </c>
      <c r="C2808" s="24" t="s">
        <v>237</v>
      </c>
      <c r="D2808" s="24">
        <v>10.278</v>
      </c>
    </row>
    <row r="2809" spans="1:4" hidden="1">
      <c r="A2809" s="25">
        <v>43200</v>
      </c>
      <c r="B2809" s="24" t="s">
        <v>233</v>
      </c>
      <c r="C2809" s="24" t="s">
        <v>253</v>
      </c>
      <c r="D2809" s="24">
        <v>1.6164000000000001</v>
      </c>
    </row>
    <row r="2810" spans="1:4" hidden="1">
      <c r="A2810" s="25">
        <v>43200</v>
      </c>
      <c r="B2810" s="24" t="s">
        <v>233</v>
      </c>
      <c r="C2810" s="24" t="s">
        <v>262</v>
      </c>
      <c r="D2810" s="24">
        <v>5.0495999999999999</v>
      </c>
    </row>
    <row r="2811" spans="1:4" hidden="1">
      <c r="A2811" s="25">
        <v>43200</v>
      </c>
      <c r="B2811" s="24" t="s">
        <v>233</v>
      </c>
      <c r="C2811" s="24" t="s">
        <v>246</v>
      </c>
      <c r="D2811" s="24">
        <v>36.045200000000001</v>
      </c>
    </row>
    <row r="2812" spans="1:4" hidden="1">
      <c r="A2812" s="25">
        <v>43200</v>
      </c>
      <c r="B2812" s="24" t="s">
        <v>233</v>
      </c>
      <c r="C2812" s="24" t="s">
        <v>238</v>
      </c>
      <c r="D2812" s="24">
        <v>1.2338</v>
      </c>
    </row>
    <row r="2813" spans="1:4" hidden="1">
      <c r="A2813" s="25">
        <v>43200</v>
      </c>
      <c r="B2813" s="24" t="s">
        <v>233</v>
      </c>
      <c r="C2813" s="24" t="s">
        <v>239</v>
      </c>
      <c r="D2813" s="24">
        <v>14.878500000000001</v>
      </c>
    </row>
    <row r="2814" spans="1:4" hidden="1">
      <c r="A2814" s="25">
        <v>43200</v>
      </c>
      <c r="B2814" s="24" t="s">
        <v>263</v>
      </c>
      <c r="C2814" s="24" t="s">
        <v>238</v>
      </c>
      <c r="D2814" s="24">
        <v>0.49230000000000002</v>
      </c>
    </row>
    <row r="2815" spans="1:4" hidden="1">
      <c r="A2815" s="25">
        <v>43200</v>
      </c>
      <c r="B2815" s="24" t="s">
        <v>234</v>
      </c>
      <c r="C2815" s="24" t="s">
        <v>230</v>
      </c>
      <c r="D2815" s="24">
        <v>5.2004999999999999</v>
      </c>
    </row>
    <row r="2816" spans="1:4" hidden="1">
      <c r="A2816" s="25">
        <v>43200</v>
      </c>
      <c r="B2816" s="24" t="s">
        <v>234</v>
      </c>
      <c r="C2816" s="24" t="s">
        <v>240</v>
      </c>
      <c r="D2816" s="24">
        <v>1.829</v>
      </c>
    </row>
    <row r="2817" spans="1:4" hidden="1">
      <c r="A2817" s="25">
        <v>43200</v>
      </c>
      <c r="B2817" s="24" t="s">
        <v>234</v>
      </c>
      <c r="C2817" s="24" t="s">
        <v>241</v>
      </c>
      <c r="D2817" s="24">
        <v>1.7911999999999999</v>
      </c>
    </row>
    <row r="2818" spans="1:4" hidden="1">
      <c r="A2818" s="25">
        <v>43200</v>
      </c>
      <c r="B2818" s="24" t="s">
        <v>234</v>
      </c>
      <c r="C2818" s="24" t="s">
        <v>231</v>
      </c>
      <c r="D2818" s="24">
        <v>1.3541000000000001</v>
      </c>
    </row>
    <row r="2819" spans="1:4" hidden="1">
      <c r="A2819" s="25">
        <v>43200</v>
      </c>
      <c r="B2819" s="24" t="s">
        <v>234</v>
      </c>
      <c r="C2819" s="24" t="s">
        <v>242</v>
      </c>
      <c r="D2819" s="24">
        <v>8.9061000000000003</v>
      </c>
    </row>
    <row r="2820" spans="1:4" hidden="1">
      <c r="A2820" s="25">
        <v>43200</v>
      </c>
      <c r="B2820" s="24" t="s">
        <v>234</v>
      </c>
      <c r="C2820" s="24" t="s">
        <v>254</v>
      </c>
      <c r="D2820" s="24">
        <v>29.0684</v>
      </c>
    </row>
    <row r="2821" spans="1:4" hidden="1">
      <c r="A2821" s="25">
        <v>43200</v>
      </c>
      <c r="B2821" s="24" t="s">
        <v>234</v>
      </c>
      <c r="C2821" s="24" t="s">
        <v>232</v>
      </c>
      <c r="D2821" s="24">
        <v>8.5464000000000002</v>
      </c>
    </row>
    <row r="2822" spans="1:4" hidden="1">
      <c r="A2822" s="25">
        <v>43200</v>
      </c>
      <c r="B2822" s="24" t="s">
        <v>234</v>
      </c>
      <c r="C2822" s="24" t="s">
        <v>233</v>
      </c>
      <c r="D2822" s="24">
        <v>1.1476</v>
      </c>
    </row>
    <row r="2823" spans="1:4" hidden="1">
      <c r="A2823" s="25">
        <v>43200</v>
      </c>
      <c r="B2823" s="24" t="s">
        <v>234</v>
      </c>
      <c r="C2823" s="24" t="s">
        <v>243</v>
      </c>
      <c r="D2823" s="24">
        <v>11.114000000000001</v>
      </c>
    </row>
    <row r="2824" spans="1:4" hidden="1">
      <c r="A2824" s="25">
        <v>43200</v>
      </c>
      <c r="B2824" s="24" t="s">
        <v>234</v>
      </c>
      <c r="C2824" s="24" t="s">
        <v>235</v>
      </c>
      <c r="D2824" s="24">
        <v>1.0044</v>
      </c>
    </row>
    <row r="2825" spans="1:4" hidden="1">
      <c r="A2825" s="25">
        <v>43200</v>
      </c>
      <c r="B2825" s="24" t="s">
        <v>234</v>
      </c>
      <c r="C2825" s="24" t="s">
        <v>79</v>
      </c>
      <c r="D2825" s="24">
        <v>151.63919999999999</v>
      </c>
    </row>
    <row r="2826" spans="1:4" hidden="1">
      <c r="A2826" s="25">
        <v>43200</v>
      </c>
      <c r="B2826" s="24" t="s">
        <v>234</v>
      </c>
      <c r="C2826" s="24" t="s">
        <v>244</v>
      </c>
      <c r="D2826" s="24">
        <v>1509.5881999999999</v>
      </c>
    </row>
    <row r="2827" spans="1:4" hidden="1">
      <c r="A2827" s="25">
        <v>43200</v>
      </c>
      <c r="B2827" s="24" t="s">
        <v>234</v>
      </c>
      <c r="C2827" s="24" t="s">
        <v>249</v>
      </c>
      <c r="D2827" s="24">
        <v>25.894100000000002</v>
      </c>
    </row>
    <row r="2828" spans="1:4" hidden="1">
      <c r="A2828" s="25">
        <v>43200</v>
      </c>
      <c r="B2828" s="24" t="s">
        <v>234</v>
      </c>
      <c r="C2828" s="24" t="s">
        <v>252</v>
      </c>
      <c r="D2828" s="24">
        <v>5.4778000000000002</v>
      </c>
    </row>
    <row r="2829" spans="1:4" hidden="1">
      <c r="A2829" s="25">
        <v>43200</v>
      </c>
      <c r="B2829" s="24" t="s">
        <v>234</v>
      </c>
      <c r="C2829" s="24" t="s">
        <v>236</v>
      </c>
      <c r="D2829" s="24">
        <v>11.043799999999999</v>
      </c>
    </row>
    <row r="2830" spans="1:4" hidden="1">
      <c r="A2830" s="25">
        <v>43200</v>
      </c>
      <c r="B2830" s="24" t="s">
        <v>234</v>
      </c>
      <c r="C2830" s="24" t="s">
        <v>245</v>
      </c>
      <c r="D2830" s="24">
        <v>1.9268000000000001</v>
      </c>
    </row>
    <row r="2831" spans="1:4" hidden="1">
      <c r="A2831" s="25">
        <v>43200</v>
      </c>
      <c r="B2831" s="24" t="s">
        <v>234</v>
      </c>
      <c r="C2831" s="24" t="s">
        <v>237</v>
      </c>
      <c r="D2831" s="24">
        <v>11.7957</v>
      </c>
    </row>
    <row r="2832" spans="1:4" hidden="1">
      <c r="A2832" s="25">
        <v>43200</v>
      </c>
      <c r="B2832" s="24" t="s">
        <v>234</v>
      </c>
      <c r="C2832" s="24" t="s">
        <v>253</v>
      </c>
      <c r="D2832" s="24">
        <v>1.8551</v>
      </c>
    </row>
    <row r="2833" spans="1:4" hidden="1">
      <c r="A2833" s="25">
        <v>43200</v>
      </c>
      <c r="B2833" s="24" t="s">
        <v>234</v>
      </c>
      <c r="C2833" s="24" t="s">
        <v>246</v>
      </c>
      <c r="D2833" s="24">
        <v>41.367600000000003</v>
      </c>
    </row>
    <row r="2834" spans="1:4" hidden="1">
      <c r="A2834" s="25">
        <v>43200</v>
      </c>
      <c r="B2834" s="24" t="s">
        <v>234</v>
      </c>
      <c r="C2834" s="24" t="s">
        <v>238</v>
      </c>
      <c r="D2834" s="24">
        <v>1.4158999999999999</v>
      </c>
    </row>
    <row r="2835" spans="1:4" hidden="1">
      <c r="A2835" s="25">
        <v>43200</v>
      </c>
      <c r="B2835" s="24" t="s">
        <v>234</v>
      </c>
      <c r="C2835" s="24" t="s">
        <v>239</v>
      </c>
      <c r="D2835" s="24">
        <v>17.075500000000002</v>
      </c>
    </row>
    <row r="2836" spans="1:4" hidden="1">
      <c r="A2836" s="25">
        <v>43200</v>
      </c>
      <c r="B2836" s="24" t="s">
        <v>243</v>
      </c>
      <c r="C2836" s="24" t="s">
        <v>240</v>
      </c>
      <c r="D2836" s="24">
        <v>0.1646</v>
      </c>
    </row>
    <row r="2837" spans="1:4" hidden="1">
      <c r="A2837" s="25">
        <v>43200</v>
      </c>
      <c r="B2837" s="24" t="s">
        <v>243</v>
      </c>
      <c r="C2837" s="24" t="s">
        <v>241</v>
      </c>
      <c r="D2837" s="24">
        <v>0.16120000000000001</v>
      </c>
    </row>
    <row r="2838" spans="1:4" hidden="1">
      <c r="A2838" s="25">
        <v>43200</v>
      </c>
      <c r="B2838" s="24" t="s">
        <v>243</v>
      </c>
      <c r="C2838" s="24" t="s">
        <v>231</v>
      </c>
      <c r="D2838" s="24">
        <v>0.12180000000000001</v>
      </c>
    </row>
    <row r="2839" spans="1:4" hidden="1">
      <c r="A2839" s="25">
        <v>43200</v>
      </c>
      <c r="B2839" s="24" t="s">
        <v>243</v>
      </c>
      <c r="C2839" s="24" t="s">
        <v>242</v>
      </c>
      <c r="D2839" s="24">
        <v>0.8014</v>
      </c>
    </row>
    <row r="2840" spans="1:4" hidden="1">
      <c r="A2840" s="25">
        <v>43200</v>
      </c>
      <c r="B2840" s="24" t="s">
        <v>243</v>
      </c>
      <c r="C2840" s="24" t="s">
        <v>233</v>
      </c>
      <c r="D2840" s="24">
        <v>0.1033</v>
      </c>
    </row>
    <row r="2841" spans="1:4" hidden="1">
      <c r="A2841" s="25">
        <v>43200</v>
      </c>
      <c r="B2841" s="24" t="s">
        <v>243</v>
      </c>
      <c r="C2841" s="24" t="s">
        <v>234</v>
      </c>
      <c r="D2841" s="24">
        <v>0.09</v>
      </c>
    </row>
    <row r="2842" spans="1:4" hidden="1">
      <c r="A2842" s="25">
        <v>43200</v>
      </c>
      <c r="B2842" s="24" t="s">
        <v>243</v>
      </c>
      <c r="C2842" s="24" t="s">
        <v>79</v>
      </c>
      <c r="D2842" s="24">
        <v>13.644</v>
      </c>
    </row>
    <row r="2843" spans="1:4" hidden="1">
      <c r="A2843" s="25">
        <v>43200</v>
      </c>
      <c r="B2843" s="24" t="s">
        <v>243</v>
      </c>
      <c r="C2843" s="24" t="s">
        <v>244</v>
      </c>
      <c r="D2843" s="24">
        <v>135.827</v>
      </c>
    </row>
    <row r="2844" spans="1:4" hidden="1">
      <c r="A2844" s="25">
        <v>43200</v>
      </c>
      <c r="B2844" s="24" t="s">
        <v>243</v>
      </c>
      <c r="C2844" s="24" t="s">
        <v>251</v>
      </c>
      <c r="D2844" s="24">
        <v>1.0290999999999999</v>
      </c>
    </row>
    <row r="2845" spans="1:4" hidden="1">
      <c r="A2845" s="25">
        <v>43200</v>
      </c>
      <c r="B2845" s="24" t="s">
        <v>243</v>
      </c>
      <c r="C2845" s="24" t="s">
        <v>252</v>
      </c>
      <c r="D2845" s="24">
        <v>0.4929</v>
      </c>
    </row>
    <row r="2846" spans="1:4" hidden="1">
      <c r="A2846" s="25">
        <v>43200</v>
      </c>
      <c r="B2846" s="24" t="s">
        <v>243</v>
      </c>
      <c r="C2846" s="24" t="s">
        <v>236</v>
      </c>
      <c r="D2846" s="24">
        <v>0.99370000000000003</v>
      </c>
    </row>
    <row r="2847" spans="1:4" hidden="1">
      <c r="A2847" s="25">
        <v>43200</v>
      </c>
      <c r="B2847" s="24" t="s">
        <v>243</v>
      </c>
      <c r="C2847" s="24" t="s">
        <v>245</v>
      </c>
      <c r="D2847" s="24">
        <v>0.1734</v>
      </c>
    </row>
    <row r="2848" spans="1:4" hidden="1">
      <c r="A2848" s="25">
        <v>43200</v>
      </c>
      <c r="B2848" s="24" t="s">
        <v>243</v>
      </c>
      <c r="C2848" s="24" t="s">
        <v>253</v>
      </c>
      <c r="D2848" s="24">
        <v>0.16689999999999999</v>
      </c>
    </row>
    <row r="2849" spans="1:4" hidden="1">
      <c r="A2849" s="25">
        <v>43200</v>
      </c>
      <c r="B2849" s="24" t="s">
        <v>243</v>
      </c>
      <c r="C2849" s="24" t="s">
        <v>246</v>
      </c>
      <c r="D2849" s="24">
        <v>3.7221000000000002</v>
      </c>
    </row>
    <row r="2850" spans="1:4" hidden="1">
      <c r="A2850" s="25">
        <v>43200</v>
      </c>
      <c r="B2850" s="24" t="s">
        <v>243</v>
      </c>
      <c r="C2850" s="24" t="s">
        <v>238</v>
      </c>
      <c r="D2850" s="24">
        <v>0.12740000000000001</v>
      </c>
    </row>
    <row r="2851" spans="1:4" hidden="1">
      <c r="A2851" s="25">
        <v>43200</v>
      </c>
      <c r="B2851" s="24" t="s">
        <v>256</v>
      </c>
      <c r="C2851" s="24" t="s">
        <v>233</v>
      </c>
      <c r="D2851" s="24">
        <v>0.1346</v>
      </c>
    </row>
    <row r="2852" spans="1:4" hidden="1">
      <c r="A2852" s="25">
        <v>43200</v>
      </c>
      <c r="B2852" s="24" t="s">
        <v>256</v>
      </c>
      <c r="C2852" s="24" t="s">
        <v>238</v>
      </c>
      <c r="D2852" s="24">
        <v>0.16600000000000001</v>
      </c>
    </row>
    <row r="2853" spans="1:4" hidden="1">
      <c r="A2853" s="25">
        <v>43200</v>
      </c>
      <c r="B2853" s="24" t="s">
        <v>257</v>
      </c>
      <c r="C2853" s="24" t="s">
        <v>233</v>
      </c>
      <c r="D2853" s="24">
        <v>3.2000000000000002E-3</v>
      </c>
    </row>
    <row r="2854" spans="1:4" hidden="1">
      <c r="A2854" s="25">
        <v>43200</v>
      </c>
      <c r="B2854" s="24" t="s">
        <v>258</v>
      </c>
      <c r="C2854" s="24" t="s">
        <v>233</v>
      </c>
      <c r="D2854" s="24">
        <v>0.23100000000000001</v>
      </c>
    </row>
    <row r="2855" spans="1:4" hidden="1">
      <c r="A2855" s="25">
        <v>43200</v>
      </c>
      <c r="B2855" s="24" t="s">
        <v>258</v>
      </c>
      <c r="C2855" s="24" t="s">
        <v>238</v>
      </c>
      <c r="D2855" s="24">
        <v>0.28499999999999998</v>
      </c>
    </row>
    <row r="2856" spans="1:4" hidden="1">
      <c r="A2856" s="25">
        <v>43200</v>
      </c>
      <c r="B2856" s="24" t="s">
        <v>259</v>
      </c>
      <c r="C2856" s="24" t="s">
        <v>233</v>
      </c>
      <c r="D2856" s="24">
        <v>8.2000000000000007E-3</v>
      </c>
    </row>
    <row r="2857" spans="1:4" hidden="1">
      <c r="A2857" s="25">
        <v>43200</v>
      </c>
      <c r="B2857" s="24" t="s">
        <v>259</v>
      </c>
      <c r="C2857" s="24" t="s">
        <v>238</v>
      </c>
      <c r="D2857" s="24">
        <v>1.0200000000000001E-2</v>
      </c>
    </row>
    <row r="2858" spans="1:4" hidden="1">
      <c r="A2858" s="25">
        <v>43200</v>
      </c>
      <c r="B2858" s="24" t="s">
        <v>235</v>
      </c>
      <c r="C2858" s="24" t="s">
        <v>230</v>
      </c>
      <c r="D2858" s="24">
        <v>5.1776999999999997</v>
      </c>
    </row>
    <row r="2859" spans="1:4" hidden="1">
      <c r="A2859" s="25">
        <v>43200</v>
      </c>
      <c r="B2859" s="24" t="s">
        <v>235</v>
      </c>
      <c r="C2859" s="24" t="s">
        <v>231</v>
      </c>
      <c r="D2859" s="24">
        <v>1.3482000000000001</v>
      </c>
    </row>
    <row r="2860" spans="1:4" hidden="1">
      <c r="A2860" s="25">
        <v>43200</v>
      </c>
      <c r="B2860" s="24" t="s">
        <v>235</v>
      </c>
      <c r="C2860" s="24" t="s">
        <v>232</v>
      </c>
      <c r="D2860" s="24">
        <v>8.5090000000000003</v>
      </c>
    </row>
    <row r="2861" spans="1:4" hidden="1">
      <c r="A2861" s="25">
        <v>43200</v>
      </c>
      <c r="B2861" s="24" t="s">
        <v>235</v>
      </c>
      <c r="C2861" s="24" t="s">
        <v>233</v>
      </c>
      <c r="D2861" s="24">
        <v>1.1426000000000001</v>
      </c>
    </row>
    <row r="2862" spans="1:4" hidden="1">
      <c r="A2862" s="25">
        <v>43200</v>
      </c>
      <c r="B2862" s="24" t="s">
        <v>235</v>
      </c>
      <c r="C2862" s="24" t="s">
        <v>234</v>
      </c>
      <c r="D2862" s="24">
        <v>0.99560000000000004</v>
      </c>
    </row>
    <row r="2863" spans="1:4" hidden="1">
      <c r="A2863" s="25">
        <v>43200</v>
      </c>
      <c r="B2863" s="24" t="s">
        <v>235</v>
      </c>
      <c r="C2863" s="24" t="s">
        <v>236</v>
      </c>
      <c r="D2863" s="24">
        <v>10.995200000000001</v>
      </c>
    </row>
    <row r="2864" spans="1:4" hidden="1">
      <c r="A2864" s="25">
        <v>43200</v>
      </c>
      <c r="B2864" s="24" t="s">
        <v>235</v>
      </c>
      <c r="C2864" s="24" t="s">
        <v>237</v>
      </c>
      <c r="D2864" s="24">
        <v>11.7438</v>
      </c>
    </row>
    <row r="2865" spans="1:4" hidden="1">
      <c r="A2865" s="25">
        <v>43200</v>
      </c>
      <c r="B2865" s="24" t="s">
        <v>235</v>
      </c>
      <c r="C2865" s="24" t="s">
        <v>238</v>
      </c>
      <c r="D2865" s="24">
        <v>1.4097</v>
      </c>
    </row>
    <row r="2866" spans="1:4" hidden="1">
      <c r="A2866" s="25">
        <v>43200</v>
      </c>
      <c r="B2866" s="24" t="s">
        <v>79</v>
      </c>
      <c r="C2866" s="24" t="s">
        <v>240</v>
      </c>
      <c r="D2866" s="24">
        <v>1.21E-2</v>
      </c>
    </row>
    <row r="2867" spans="1:4" hidden="1">
      <c r="A2867" s="25">
        <v>43200</v>
      </c>
      <c r="B2867" s="24" t="s">
        <v>79</v>
      </c>
      <c r="C2867" s="24" t="s">
        <v>241</v>
      </c>
      <c r="D2867" s="24">
        <v>1.18E-2</v>
      </c>
    </row>
    <row r="2868" spans="1:4" hidden="1">
      <c r="A2868" s="25">
        <v>43200</v>
      </c>
      <c r="B2868" s="24" t="s">
        <v>79</v>
      </c>
      <c r="C2868" s="24" t="s">
        <v>231</v>
      </c>
      <c r="D2868" s="24">
        <v>8.8999999999999999E-3</v>
      </c>
    </row>
    <row r="2869" spans="1:4" hidden="1">
      <c r="A2869" s="25">
        <v>43200</v>
      </c>
      <c r="B2869" s="24" t="s">
        <v>79</v>
      </c>
      <c r="C2869" s="24" t="s">
        <v>242</v>
      </c>
      <c r="D2869" s="24">
        <v>5.8799999999999998E-2</v>
      </c>
    </row>
    <row r="2870" spans="1:4" hidden="1">
      <c r="A2870" s="25">
        <v>43200</v>
      </c>
      <c r="B2870" s="24" t="s">
        <v>79</v>
      </c>
      <c r="C2870" s="24" t="s">
        <v>233</v>
      </c>
      <c r="D2870" s="24">
        <v>7.6E-3</v>
      </c>
    </row>
    <row r="2871" spans="1:4" hidden="1">
      <c r="A2871" s="25">
        <v>43200</v>
      </c>
      <c r="B2871" s="24" t="s">
        <v>79</v>
      </c>
      <c r="C2871" s="24" t="s">
        <v>234</v>
      </c>
      <c r="D2871" s="24">
        <v>6.6E-3</v>
      </c>
    </row>
    <row r="2872" spans="1:4" hidden="1">
      <c r="A2872" s="25">
        <v>43200</v>
      </c>
      <c r="B2872" s="24" t="s">
        <v>79</v>
      </c>
      <c r="C2872" s="24" t="s">
        <v>243</v>
      </c>
      <c r="D2872" s="24">
        <v>7.3300000000000004E-2</v>
      </c>
    </row>
    <row r="2873" spans="1:4" hidden="1">
      <c r="A2873" s="25">
        <v>43200</v>
      </c>
      <c r="B2873" s="24" t="s">
        <v>79</v>
      </c>
      <c r="C2873" s="24" t="s">
        <v>244</v>
      </c>
      <c r="D2873" s="24">
        <v>9.9550999999999998</v>
      </c>
    </row>
    <row r="2874" spans="1:4" hidden="1">
      <c r="A2874" s="25">
        <v>43200</v>
      </c>
      <c r="B2874" s="24" t="s">
        <v>79</v>
      </c>
      <c r="C2874" s="24" t="s">
        <v>251</v>
      </c>
      <c r="D2874" s="24">
        <v>7.5399999999999995E-2</v>
      </c>
    </row>
    <row r="2875" spans="1:4" hidden="1">
      <c r="A2875" s="25">
        <v>43200</v>
      </c>
      <c r="B2875" s="24" t="s">
        <v>79</v>
      </c>
      <c r="C2875" s="24" t="s">
        <v>236</v>
      </c>
      <c r="D2875" s="24">
        <v>7.2800000000000004E-2</v>
      </c>
    </row>
    <row r="2876" spans="1:4" hidden="1">
      <c r="A2876" s="25">
        <v>43200</v>
      </c>
      <c r="B2876" s="24" t="s">
        <v>79</v>
      </c>
      <c r="C2876" s="24" t="s">
        <v>245</v>
      </c>
      <c r="D2876" s="24">
        <v>1.2699999999999999E-2</v>
      </c>
    </row>
    <row r="2877" spans="1:4" hidden="1">
      <c r="A2877" s="25">
        <v>43200</v>
      </c>
      <c r="B2877" s="24" t="s">
        <v>79</v>
      </c>
      <c r="C2877" s="24" t="s">
        <v>246</v>
      </c>
      <c r="D2877" s="24">
        <v>0.27279999999999999</v>
      </c>
    </row>
    <row r="2878" spans="1:4" hidden="1">
      <c r="A2878" s="25">
        <v>43200</v>
      </c>
      <c r="B2878" s="24" t="s">
        <v>79</v>
      </c>
      <c r="C2878" s="24" t="s">
        <v>238</v>
      </c>
      <c r="D2878" s="24">
        <v>9.2999999999999992E-3</v>
      </c>
    </row>
    <row r="2879" spans="1:4" hidden="1">
      <c r="A2879" s="25">
        <v>43200</v>
      </c>
      <c r="B2879" s="24" t="s">
        <v>244</v>
      </c>
      <c r="C2879" s="24" t="s">
        <v>240</v>
      </c>
      <c r="D2879" s="24">
        <v>1.1999999999999999E-3</v>
      </c>
    </row>
    <row r="2880" spans="1:4" hidden="1">
      <c r="A2880" s="25">
        <v>43200</v>
      </c>
      <c r="B2880" s="24" t="s">
        <v>244</v>
      </c>
      <c r="C2880" s="24" t="s">
        <v>242</v>
      </c>
      <c r="D2880" s="24">
        <v>5.8999999999999999E-3</v>
      </c>
    </row>
    <row r="2881" spans="1:4" hidden="1">
      <c r="A2881" s="25">
        <v>43200</v>
      </c>
      <c r="B2881" s="24" t="s">
        <v>244</v>
      </c>
      <c r="C2881" s="24" t="s">
        <v>233</v>
      </c>
      <c r="D2881" s="24">
        <v>8.0000000000000004E-4</v>
      </c>
    </row>
    <row r="2882" spans="1:4" hidden="1">
      <c r="A2882" s="25">
        <v>43200</v>
      </c>
      <c r="B2882" s="24" t="s">
        <v>244</v>
      </c>
      <c r="C2882" s="24" t="s">
        <v>234</v>
      </c>
      <c r="D2882" s="24">
        <v>6.9999999999999999E-4</v>
      </c>
    </row>
    <row r="2883" spans="1:4" hidden="1">
      <c r="A2883" s="25">
        <v>43200</v>
      </c>
      <c r="B2883" s="24" t="s">
        <v>244</v>
      </c>
      <c r="C2883" s="24" t="s">
        <v>243</v>
      </c>
      <c r="D2883" s="24">
        <v>7.4000000000000003E-3</v>
      </c>
    </row>
    <row r="2884" spans="1:4" hidden="1">
      <c r="A2884" s="25">
        <v>43200</v>
      </c>
      <c r="B2884" s="24" t="s">
        <v>244</v>
      </c>
      <c r="C2884" s="24" t="s">
        <v>79</v>
      </c>
      <c r="D2884" s="24">
        <v>0.1004</v>
      </c>
    </row>
    <row r="2885" spans="1:4" hidden="1">
      <c r="A2885" s="25">
        <v>43200</v>
      </c>
      <c r="B2885" s="24" t="s">
        <v>244</v>
      </c>
      <c r="C2885" s="24" t="s">
        <v>236</v>
      </c>
      <c r="D2885" s="24">
        <v>7.3000000000000001E-3</v>
      </c>
    </row>
    <row r="2886" spans="1:4" hidden="1">
      <c r="A2886" s="25">
        <v>43200</v>
      </c>
      <c r="B2886" s="24" t="s">
        <v>244</v>
      </c>
      <c r="C2886" s="24" t="s">
        <v>246</v>
      </c>
      <c r="D2886" s="24">
        <v>2.7400000000000001E-2</v>
      </c>
    </row>
    <row r="2887" spans="1:4" hidden="1">
      <c r="A2887" s="25">
        <v>43200</v>
      </c>
      <c r="B2887" s="24" t="s">
        <v>244</v>
      </c>
      <c r="C2887" s="24" t="s">
        <v>238</v>
      </c>
      <c r="D2887" s="24">
        <v>8.9999999999999998E-4</v>
      </c>
    </row>
    <row r="2888" spans="1:4" hidden="1">
      <c r="A2888" s="25">
        <v>43200</v>
      </c>
      <c r="B2888" s="24" t="s">
        <v>251</v>
      </c>
      <c r="C2888" s="24" t="s">
        <v>242</v>
      </c>
      <c r="D2888" s="24">
        <v>0.77880000000000005</v>
      </c>
    </row>
    <row r="2889" spans="1:4" hidden="1">
      <c r="A2889" s="25">
        <v>43200</v>
      </c>
      <c r="B2889" s="24" t="s">
        <v>251</v>
      </c>
      <c r="C2889" s="24" t="s">
        <v>233</v>
      </c>
      <c r="D2889" s="24">
        <v>0.1004</v>
      </c>
    </row>
    <row r="2890" spans="1:4" hidden="1">
      <c r="A2890" s="25">
        <v>43200</v>
      </c>
      <c r="B2890" s="24" t="s">
        <v>251</v>
      </c>
      <c r="C2890" s="24" t="s">
        <v>243</v>
      </c>
      <c r="D2890" s="24">
        <v>0.9718</v>
      </c>
    </row>
    <row r="2891" spans="1:4" hidden="1">
      <c r="A2891" s="25">
        <v>43200</v>
      </c>
      <c r="B2891" s="24" t="s">
        <v>251</v>
      </c>
      <c r="C2891" s="24" t="s">
        <v>79</v>
      </c>
      <c r="D2891" s="24">
        <v>13.259600000000001</v>
      </c>
    </row>
    <row r="2892" spans="1:4" hidden="1">
      <c r="A2892" s="25">
        <v>43200</v>
      </c>
      <c r="B2892" s="24" t="s">
        <v>251</v>
      </c>
      <c r="C2892" s="24" t="s">
        <v>236</v>
      </c>
      <c r="D2892" s="24">
        <v>0.9657</v>
      </c>
    </row>
    <row r="2893" spans="1:4" hidden="1">
      <c r="A2893" s="25">
        <v>43200</v>
      </c>
      <c r="B2893" s="24" t="s">
        <v>251</v>
      </c>
      <c r="C2893" s="24" t="s">
        <v>238</v>
      </c>
      <c r="D2893" s="24">
        <v>0.12379999999999999</v>
      </c>
    </row>
    <row r="2894" spans="1:4" hidden="1">
      <c r="A2894" s="25">
        <v>43200</v>
      </c>
      <c r="B2894" s="24" t="s">
        <v>249</v>
      </c>
      <c r="C2894" s="24" t="s">
        <v>241</v>
      </c>
      <c r="D2894" s="24">
        <v>6.9199999999999998E-2</v>
      </c>
    </row>
    <row r="2895" spans="1:4" hidden="1">
      <c r="A2895" s="25">
        <v>43200</v>
      </c>
      <c r="B2895" s="24" t="s">
        <v>249</v>
      </c>
      <c r="C2895" s="24" t="s">
        <v>233</v>
      </c>
      <c r="D2895" s="24">
        <v>4.4299999999999999E-2</v>
      </c>
    </row>
    <row r="2896" spans="1:4" hidden="1">
      <c r="A2896" s="25">
        <v>43200</v>
      </c>
      <c r="B2896" s="24" t="s">
        <v>249</v>
      </c>
      <c r="C2896" s="24" t="s">
        <v>234</v>
      </c>
      <c r="D2896" s="24">
        <v>3.8600000000000002E-2</v>
      </c>
    </row>
    <row r="2897" spans="1:4" hidden="1">
      <c r="A2897" s="25">
        <v>43200</v>
      </c>
      <c r="B2897" s="24" t="s">
        <v>249</v>
      </c>
      <c r="C2897" s="24" t="s">
        <v>238</v>
      </c>
      <c r="D2897" s="24">
        <v>5.4699999999999999E-2</v>
      </c>
    </row>
    <row r="2898" spans="1:4" hidden="1">
      <c r="A2898" s="25">
        <v>43200</v>
      </c>
      <c r="B2898" s="24" t="s">
        <v>252</v>
      </c>
      <c r="C2898" s="24" t="s">
        <v>242</v>
      </c>
      <c r="D2898" s="24">
        <v>1.6257999999999999</v>
      </c>
    </row>
    <row r="2899" spans="1:4" hidden="1">
      <c r="A2899" s="25">
        <v>43200</v>
      </c>
      <c r="B2899" s="24" t="s">
        <v>252</v>
      </c>
      <c r="C2899" s="24" t="s">
        <v>233</v>
      </c>
      <c r="D2899" s="24">
        <v>0.20949999999999999</v>
      </c>
    </row>
    <row r="2900" spans="1:4" hidden="1">
      <c r="A2900" s="25">
        <v>43200</v>
      </c>
      <c r="B2900" s="24" t="s">
        <v>252</v>
      </c>
      <c r="C2900" s="24" t="s">
        <v>234</v>
      </c>
      <c r="D2900" s="24">
        <v>0.18260000000000001</v>
      </c>
    </row>
    <row r="2901" spans="1:4" hidden="1">
      <c r="A2901" s="25">
        <v>43200</v>
      </c>
      <c r="B2901" s="24" t="s">
        <v>252</v>
      </c>
      <c r="C2901" s="24" t="s">
        <v>243</v>
      </c>
      <c r="D2901" s="24">
        <v>2.0289000000000001</v>
      </c>
    </row>
    <row r="2902" spans="1:4" hidden="1">
      <c r="A2902" s="25">
        <v>43200</v>
      </c>
      <c r="B2902" s="24" t="s">
        <v>252</v>
      </c>
      <c r="C2902" s="24" t="s">
        <v>238</v>
      </c>
      <c r="D2902" s="24">
        <v>0.25840000000000002</v>
      </c>
    </row>
    <row r="2903" spans="1:4" hidden="1">
      <c r="A2903" s="25">
        <v>43200</v>
      </c>
      <c r="B2903" s="24" t="s">
        <v>236</v>
      </c>
      <c r="C2903" s="24" t="s">
        <v>230</v>
      </c>
      <c r="D2903" s="24">
        <v>0.47089999999999999</v>
      </c>
    </row>
    <row r="2904" spans="1:4" hidden="1">
      <c r="A2904" s="25">
        <v>43200</v>
      </c>
      <c r="B2904" s="24" t="s">
        <v>236</v>
      </c>
      <c r="C2904" s="24" t="s">
        <v>240</v>
      </c>
      <c r="D2904" s="24">
        <v>0.1656</v>
      </c>
    </row>
    <row r="2905" spans="1:4" hidden="1">
      <c r="A2905" s="25">
        <v>43200</v>
      </c>
      <c r="B2905" s="24" t="s">
        <v>236</v>
      </c>
      <c r="C2905" s="24" t="s">
        <v>241</v>
      </c>
      <c r="D2905" s="24">
        <v>0.16220000000000001</v>
      </c>
    </row>
    <row r="2906" spans="1:4" hidden="1">
      <c r="A2906" s="25">
        <v>43200</v>
      </c>
      <c r="B2906" s="24" t="s">
        <v>236</v>
      </c>
      <c r="C2906" s="24" t="s">
        <v>231</v>
      </c>
      <c r="D2906" s="24">
        <v>0.1226</v>
      </c>
    </row>
    <row r="2907" spans="1:4" hidden="1">
      <c r="A2907" s="25">
        <v>43200</v>
      </c>
      <c r="B2907" s="24" t="s">
        <v>236</v>
      </c>
      <c r="C2907" s="24" t="s">
        <v>242</v>
      </c>
      <c r="D2907" s="24">
        <v>0.80640000000000001</v>
      </c>
    </row>
    <row r="2908" spans="1:4" hidden="1">
      <c r="A2908" s="25">
        <v>43200</v>
      </c>
      <c r="B2908" s="24" t="s">
        <v>236</v>
      </c>
      <c r="C2908" s="24" t="s">
        <v>232</v>
      </c>
      <c r="D2908" s="24">
        <v>0.77390000000000003</v>
      </c>
    </row>
    <row r="2909" spans="1:4" hidden="1">
      <c r="A2909" s="25">
        <v>43200</v>
      </c>
      <c r="B2909" s="24" t="s">
        <v>236</v>
      </c>
      <c r="C2909" s="24" t="s">
        <v>233</v>
      </c>
      <c r="D2909" s="24">
        <v>0.10390000000000001</v>
      </c>
    </row>
    <row r="2910" spans="1:4" hidden="1">
      <c r="A2910" s="25">
        <v>43200</v>
      </c>
      <c r="B2910" s="24" t="s">
        <v>236</v>
      </c>
      <c r="C2910" s="24" t="s">
        <v>234</v>
      </c>
      <c r="D2910" s="24">
        <v>9.06E-2</v>
      </c>
    </row>
    <row r="2911" spans="1:4" hidden="1">
      <c r="A2911" s="25">
        <v>43200</v>
      </c>
      <c r="B2911" s="24" t="s">
        <v>236</v>
      </c>
      <c r="C2911" s="24" t="s">
        <v>243</v>
      </c>
      <c r="D2911" s="24">
        <v>1.0064</v>
      </c>
    </row>
    <row r="2912" spans="1:4" hidden="1">
      <c r="A2912" s="25">
        <v>43200</v>
      </c>
      <c r="B2912" s="24" t="s">
        <v>236</v>
      </c>
      <c r="C2912" s="24" t="s">
        <v>235</v>
      </c>
      <c r="D2912" s="24">
        <v>9.0999999999999998E-2</v>
      </c>
    </row>
    <row r="2913" spans="1:4" hidden="1">
      <c r="A2913" s="25">
        <v>43200</v>
      </c>
      <c r="B2913" s="24" t="s">
        <v>236</v>
      </c>
      <c r="C2913" s="24" t="s">
        <v>79</v>
      </c>
      <c r="D2913" s="24">
        <v>13.7308</v>
      </c>
    </row>
    <row r="2914" spans="1:4" hidden="1">
      <c r="A2914" s="25">
        <v>43200</v>
      </c>
      <c r="B2914" s="24" t="s">
        <v>236</v>
      </c>
      <c r="C2914" s="24" t="s">
        <v>244</v>
      </c>
      <c r="D2914" s="24">
        <v>136.6918</v>
      </c>
    </row>
    <row r="2915" spans="1:4" hidden="1">
      <c r="A2915" s="25">
        <v>43200</v>
      </c>
      <c r="B2915" s="24" t="s">
        <v>236</v>
      </c>
      <c r="C2915" s="24" t="s">
        <v>251</v>
      </c>
      <c r="D2915" s="24">
        <v>1.0356000000000001</v>
      </c>
    </row>
    <row r="2916" spans="1:4" hidden="1">
      <c r="A2916" s="25">
        <v>43200</v>
      </c>
      <c r="B2916" s="24" t="s">
        <v>236</v>
      </c>
      <c r="C2916" s="24" t="s">
        <v>237</v>
      </c>
      <c r="D2916" s="24">
        <v>1.0680000000000001</v>
      </c>
    </row>
    <row r="2917" spans="1:4" hidden="1">
      <c r="A2917" s="25">
        <v>43200</v>
      </c>
      <c r="B2917" s="24" t="s">
        <v>236</v>
      </c>
      <c r="C2917" s="24" t="s">
        <v>238</v>
      </c>
      <c r="D2917" s="24">
        <v>0.12820000000000001</v>
      </c>
    </row>
    <row r="2918" spans="1:4" hidden="1">
      <c r="A2918" s="25">
        <v>43200</v>
      </c>
      <c r="B2918" s="24" t="s">
        <v>245</v>
      </c>
      <c r="C2918" s="24" t="s">
        <v>240</v>
      </c>
      <c r="D2918" s="24">
        <v>0.94920000000000004</v>
      </c>
    </row>
    <row r="2919" spans="1:4" hidden="1">
      <c r="A2919" s="25">
        <v>43200</v>
      </c>
      <c r="B2919" s="24" t="s">
        <v>245</v>
      </c>
      <c r="C2919" s="24" t="s">
        <v>242</v>
      </c>
      <c r="D2919" s="24">
        <v>4.6223000000000001</v>
      </c>
    </row>
    <row r="2920" spans="1:4" hidden="1">
      <c r="A2920" s="25">
        <v>43200</v>
      </c>
      <c r="B2920" s="24" t="s">
        <v>245</v>
      </c>
      <c r="C2920" s="24" t="s">
        <v>233</v>
      </c>
      <c r="D2920" s="24">
        <v>0.59560000000000002</v>
      </c>
    </row>
    <row r="2921" spans="1:4" hidden="1">
      <c r="A2921" s="25">
        <v>43200</v>
      </c>
      <c r="B2921" s="24" t="s">
        <v>245</v>
      </c>
      <c r="C2921" s="24" t="s">
        <v>234</v>
      </c>
      <c r="D2921" s="24">
        <v>0.51900000000000002</v>
      </c>
    </row>
    <row r="2922" spans="1:4" hidden="1">
      <c r="A2922" s="25">
        <v>43200</v>
      </c>
      <c r="B2922" s="24" t="s">
        <v>245</v>
      </c>
      <c r="C2922" s="24" t="s">
        <v>243</v>
      </c>
      <c r="D2922" s="24">
        <v>5.7682000000000002</v>
      </c>
    </row>
    <row r="2923" spans="1:4" hidden="1">
      <c r="A2923" s="25">
        <v>43200</v>
      </c>
      <c r="B2923" s="24" t="s">
        <v>245</v>
      </c>
      <c r="C2923" s="24" t="s">
        <v>79</v>
      </c>
      <c r="D2923" s="24">
        <v>78.700999999999993</v>
      </c>
    </row>
    <row r="2924" spans="1:4" hidden="1">
      <c r="A2924" s="25">
        <v>43200</v>
      </c>
      <c r="B2924" s="24" t="s">
        <v>245</v>
      </c>
      <c r="C2924" s="24" t="s">
        <v>238</v>
      </c>
      <c r="D2924" s="24">
        <v>0.73480000000000001</v>
      </c>
    </row>
    <row r="2925" spans="1:4" hidden="1">
      <c r="A2925" s="25">
        <v>43200</v>
      </c>
      <c r="B2925" s="24" t="s">
        <v>264</v>
      </c>
      <c r="C2925" s="24" t="s">
        <v>238</v>
      </c>
      <c r="D2925" s="24">
        <v>1.9199999999999998E-2</v>
      </c>
    </row>
    <row r="2926" spans="1:4" hidden="1">
      <c r="A2926" s="25">
        <v>43200</v>
      </c>
      <c r="B2926" s="24" t="s">
        <v>260</v>
      </c>
      <c r="C2926" s="24" t="s">
        <v>233</v>
      </c>
      <c r="D2926" s="24">
        <v>0.23860000000000001</v>
      </c>
    </row>
    <row r="2927" spans="1:4" hidden="1">
      <c r="A2927" s="25">
        <v>43200</v>
      </c>
      <c r="B2927" s="24" t="s">
        <v>260</v>
      </c>
      <c r="C2927" s="24" t="s">
        <v>238</v>
      </c>
      <c r="D2927" s="24">
        <v>0.2944</v>
      </c>
    </row>
    <row r="2928" spans="1:4" hidden="1">
      <c r="A2928" s="25">
        <v>43200</v>
      </c>
      <c r="B2928" s="24" t="s">
        <v>261</v>
      </c>
      <c r="C2928" s="24" t="s">
        <v>233</v>
      </c>
      <c r="D2928" s="24">
        <v>1.2999999999999999E-2</v>
      </c>
    </row>
    <row r="2929" spans="1:4" hidden="1">
      <c r="A2929" s="25">
        <v>43200</v>
      </c>
      <c r="B2929" s="24" t="s">
        <v>261</v>
      </c>
      <c r="C2929" s="24" t="s">
        <v>238</v>
      </c>
      <c r="D2929" s="24">
        <v>1.61E-2</v>
      </c>
    </row>
    <row r="2930" spans="1:4" hidden="1">
      <c r="A2930" s="25">
        <v>43200</v>
      </c>
      <c r="B2930" s="24" t="s">
        <v>237</v>
      </c>
      <c r="C2930" s="24" t="s">
        <v>230</v>
      </c>
      <c r="D2930" s="24">
        <v>0.44090000000000001</v>
      </c>
    </row>
    <row r="2931" spans="1:4" hidden="1">
      <c r="A2931" s="25">
        <v>43200</v>
      </c>
      <c r="B2931" s="24" t="s">
        <v>237</v>
      </c>
      <c r="C2931" s="24" t="s">
        <v>240</v>
      </c>
      <c r="D2931" s="24">
        <v>0.155</v>
      </c>
    </row>
    <row r="2932" spans="1:4" hidden="1">
      <c r="A2932" s="25">
        <v>43200</v>
      </c>
      <c r="B2932" s="24" t="s">
        <v>237</v>
      </c>
      <c r="C2932" s="24" t="s">
        <v>231</v>
      </c>
      <c r="D2932" s="24">
        <v>0.1148</v>
      </c>
    </row>
    <row r="2933" spans="1:4" hidden="1">
      <c r="A2933" s="25">
        <v>43200</v>
      </c>
      <c r="B2933" s="24" t="s">
        <v>237</v>
      </c>
      <c r="C2933" s="24" t="s">
        <v>232</v>
      </c>
      <c r="D2933" s="24">
        <v>0.72460000000000002</v>
      </c>
    </row>
    <row r="2934" spans="1:4" hidden="1">
      <c r="A2934" s="25">
        <v>43200</v>
      </c>
      <c r="B2934" s="24" t="s">
        <v>237</v>
      </c>
      <c r="C2934" s="24" t="s">
        <v>233</v>
      </c>
      <c r="D2934" s="24">
        <v>9.7299999999999998E-2</v>
      </c>
    </row>
    <row r="2935" spans="1:4" hidden="1">
      <c r="A2935" s="25">
        <v>43200</v>
      </c>
      <c r="B2935" s="24" t="s">
        <v>237</v>
      </c>
      <c r="C2935" s="24" t="s">
        <v>234</v>
      </c>
      <c r="D2935" s="24">
        <v>8.48E-2</v>
      </c>
    </row>
    <row r="2936" spans="1:4" hidden="1">
      <c r="A2936" s="25">
        <v>43200</v>
      </c>
      <c r="B2936" s="24" t="s">
        <v>237</v>
      </c>
      <c r="C2936" s="24" t="s">
        <v>235</v>
      </c>
      <c r="D2936" s="24">
        <v>8.5199999999999998E-2</v>
      </c>
    </row>
    <row r="2937" spans="1:4" hidden="1">
      <c r="A2937" s="25">
        <v>43200</v>
      </c>
      <c r="B2937" s="24" t="s">
        <v>237</v>
      </c>
      <c r="C2937" s="24" t="s">
        <v>236</v>
      </c>
      <c r="D2937" s="24">
        <v>0.93620000000000003</v>
      </c>
    </row>
    <row r="2938" spans="1:4" hidden="1">
      <c r="A2938" s="25">
        <v>43200</v>
      </c>
      <c r="B2938" s="24" t="s">
        <v>237</v>
      </c>
      <c r="C2938" s="24" t="s">
        <v>262</v>
      </c>
      <c r="D2938" s="24">
        <v>0.49130000000000001</v>
      </c>
    </row>
    <row r="2939" spans="1:4" hidden="1">
      <c r="A2939" s="25">
        <v>43200</v>
      </c>
      <c r="B2939" s="24" t="s">
        <v>237</v>
      </c>
      <c r="C2939" s="24" t="s">
        <v>238</v>
      </c>
      <c r="D2939" s="24">
        <v>0.12</v>
      </c>
    </row>
    <row r="2940" spans="1:4" hidden="1">
      <c r="A2940" s="25">
        <v>43200</v>
      </c>
      <c r="B2940" s="24" t="s">
        <v>253</v>
      </c>
      <c r="C2940" s="24" t="s">
        <v>242</v>
      </c>
      <c r="D2940" s="24">
        <v>4.8009000000000004</v>
      </c>
    </row>
    <row r="2941" spans="1:4" hidden="1">
      <c r="A2941" s="25">
        <v>43200</v>
      </c>
      <c r="B2941" s="24" t="s">
        <v>253</v>
      </c>
      <c r="C2941" s="24" t="s">
        <v>233</v>
      </c>
      <c r="D2941" s="24">
        <v>0.61860000000000004</v>
      </c>
    </row>
    <row r="2942" spans="1:4" hidden="1">
      <c r="A2942" s="25">
        <v>43200</v>
      </c>
      <c r="B2942" s="24" t="s">
        <v>253</v>
      </c>
      <c r="C2942" s="24" t="s">
        <v>234</v>
      </c>
      <c r="D2942" s="24">
        <v>0.53900000000000003</v>
      </c>
    </row>
    <row r="2943" spans="1:4" hidden="1">
      <c r="A2943" s="25">
        <v>43200</v>
      </c>
      <c r="B2943" s="24" t="s">
        <v>253</v>
      </c>
      <c r="C2943" s="24" t="s">
        <v>243</v>
      </c>
      <c r="D2943" s="24">
        <v>5.9911000000000003</v>
      </c>
    </row>
    <row r="2944" spans="1:4" hidden="1">
      <c r="A2944" s="25">
        <v>43200</v>
      </c>
      <c r="B2944" s="24" t="s">
        <v>253</v>
      </c>
      <c r="C2944" s="24" t="s">
        <v>238</v>
      </c>
      <c r="D2944" s="24">
        <v>0.76319999999999999</v>
      </c>
    </row>
    <row r="2945" spans="1:4" hidden="1">
      <c r="A2945" s="25">
        <v>43200</v>
      </c>
      <c r="B2945" s="24" t="s">
        <v>265</v>
      </c>
      <c r="C2945" s="24" t="s">
        <v>238</v>
      </c>
      <c r="D2945" s="24">
        <v>3.2000000000000001E-2</v>
      </c>
    </row>
    <row r="2946" spans="1:4" hidden="1">
      <c r="A2946" s="25">
        <v>43200</v>
      </c>
      <c r="B2946" s="24" t="s">
        <v>262</v>
      </c>
      <c r="C2946" s="24" t="s">
        <v>233</v>
      </c>
      <c r="D2946" s="24">
        <v>0.19800000000000001</v>
      </c>
    </row>
    <row r="2947" spans="1:4" hidden="1">
      <c r="A2947" s="25">
        <v>43200</v>
      </c>
      <c r="B2947" s="24" t="s">
        <v>262</v>
      </c>
      <c r="C2947" s="24" t="s">
        <v>237</v>
      </c>
      <c r="D2947" s="24">
        <v>2.0354000000000001</v>
      </c>
    </row>
    <row r="2948" spans="1:4" hidden="1">
      <c r="A2948" s="25">
        <v>43200</v>
      </c>
      <c r="B2948" s="24" t="s">
        <v>262</v>
      </c>
      <c r="C2948" s="24" t="s">
        <v>238</v>
      </c>
      <c r="D2948" s="24">
        <v>0.24429999999999999</v>
      </c>
    </row>
    <row r="2949" spans="1:4" hidden="1">
      <c r="A2949" s="25">
        <v>43200</v>
      </c>
      <c r="B2949" s="24" t="s">
        <v>246</v>
      </c>
      <c r="C2949" s="24" t="s">
        <v>240</v>
      </c>
      <c r="D2949" s="24">
        <v>4.4200000000000003E-2</v>
      </c>
    </row>
    <row r="2950" spans="1:4" hidden="1">
      <c r="A2950" s="25">
        <v>43200</v>
      </c>
      <c r="B2950" s="24" t="s">
        <v>246</v>
      </c>
      <c r="C2950" s="24" t="s">
        <v>248</v>
      </c>
      <c r="D2950" s="24">
        <v>0.2152</v>
      </c>
    </row>
    <row r="2951" spans="1:4" hidden="1">
      <c r="A2951" s="25">
        <v>43200</v>
      </c>
      <c r="B2951" s="24" t="s">
        <v>246</v>
      </c>
      <c r="C2951" s="24" t="s">
        <v>242</v>
      </c>
      <c r="D2951" s="24">
        <v>0.21529999999999999</v>
      </c>
    </row>
    <row r="2952" spans="1:4" hidden="1">
      <c r="A2952" s="25">
        <v>43200</v>
      </c>
      <c r="B2952" s="24" t="s">
        <v>246</v>
      </c>
      <c r="C2952" s="24" t="s">
        <v>233</v>
      </c>
      <c r="D2952" s="24">
        <v>2.7799999999999998E-2</v>
      </c>
    </row>
    <row r="2953" spans="1:4" hidden="1">
      <c r="A2953" s="25">
        <v>43200</v>
      </c>
      <c r="B2953" s="24" t="s">
        <v>246</v>
      </c>
      <c r="C2953" s="24" t="s">
        <v>234</v>
      </c>
      <c r="D2953" s="24">
        <v>2.4199999999999999E-2</v>
      </c>
    </row>
    <row r="2954" spans="1:4" hidden="1">
      <c r="A2954" s="25">
        <v>43200</v>
      </c>
      <c r="B2954" s="24" t="s">
        <v>246</v>
      </c>
      <c r="C2954" s="24" t="s">
        <v>243</v>
      </c>
      <c r="D2954" s="24">
        <v>0.26860000000000001</v>
      </c>
    </row>
    <row r="2955" spans="1:4" hidden="1">
      <c r="A2955" s="25">
        <v>43200</v>
      </c>
      <c r="B2955" s="24" t="s">
        <v>246</v>
      </c>
      <c r="C2955" s="24" t="s">
        <v>79</v>
      </c>
      <c r="D2955" s="24">
        <v>3.6657000000000002</v>
      </c>
    </row>
    <row r="2956" spans="1:4" hidden="1">
      <c r="A2956" s="25">
        <v>43200</v>
      </c>
      <c r="B2956" s="24" t="s">
        <v>246</v>
      </c>
      <c r="C2956" s="24" t="s">
        <v>244</v>
      </c>
      <c r="D2956" s="24">
        <v>36.491999999999997</v>
      </c>
    </row>
    <row r="2957" spans="1:4" hidden="1">
      <c r="A2957" s="25">
        <v>43200</v>
      </c>
      <c r="B2957" s="24" t="s">
        <v>246</v>
      </c>
      <c r="C2957" s="24" t="s">
        <v>238</v>
      </c>
      <c r="D2957" s="24">
        <v>3.4200000000000001E-2</v>
      </c>
    </row>
    <row r="2958" spans="1:4" hidden="1">
      <c r="A2958" s="25">
        <v>43200</v>
      </c>
      <c r="B2958" s="24" t="s">
        <v>266</v>
      </c>
      <c r="C2958" s="24" t="s">
        <v>238</v>
      </c>
      <c r="D2958" s="24">
        <v>3.8399999999999997E-2</v>
      </c>
    </row>
    <row r="2959" spans="1:4" hidden="1">
      <c r="A2959" s="25">
        <v>43200</v>
      </c>
      <c r="B2959" s="24" t="s">
        <v>238</v>
      </c>
      <c r="C2959" s="24" t="s">
        <v>230</v>
      </c>
      <c r="D2959" s="24">
        <v>3.673</v>
      </c>
    </row>
    <row r="2960" spans="1:4" hidden="1">
      <c r="A2960" s="25">
        <v>43200</v>
      </c>
      <c r="B2960" s="24" t="s">
        <v>238</v>
      </c>
      <c r="C2960" s="24" t="s">
        <v>240</v>
      </c>
      <c r="D2960" s="24">
        <v>1.2918000000000001</v>
      </c>
    </row>
    <row r="2961" spans="1:4" hidden="1">
      <c r="A2961" s="25">
        <v>43200</v>
      </c>
      <c r="B2961" s="24" t="s">
        <v>238</v>
      </c>
      <c r="C2961" s="24" t="s">
        <v>247</v>
      </c>
      <c r="D2961" s="24">
        <v>1.788</v>
      </c>
    </row>
    <row r="2962" spans="1:4" hidden="1">
      <c r="A2962" s="25">
        <v>43200</v>
      </c>
      <c r="B2962" s="24" t="s">
        <v>238</v>
      </c>
      <c r="C2962" s="24" t="s">
        <v>241</v>
      </c>
      <c r="D2962" s="24">
        <v>1.2650999999999999</v>
      </c>
    </row>
    <row r="2963" spans="1:4" hidden="1">
      <c r="A2963" s="25">
        <v>43200</v>
      </c>
      <c r="B2963" s="24" t="s">
        <v>238</v>
      </c>
      <c r="C2963" s="24" t="s">
        <v>250</v>
      </c>
      <c r="D2963" s="24">
        <v>1593.0146999999999</v>
      </c>
    </row>
    <row r="2964" spans="1:4" hidden="1">
      <c r="A2964" s="25">
        <v>43200</v>
      </c>
      <c r="B2964" s="24" t="s">
        <v>238</v>
      </c>
      <c r="C2964" s="24" t="s">
        <v>231</v>
      </c>
      <c r="D2964" s="24">
        <v>0.95640000000000003</v>
      </c>
    </row>
    <row r="2965" spans="1:4" hidden="1">
      <c r="A2965" s="25">
        <v>43200</v>
      </c>
      <c r="B2965" s="24" t="s">
        <v>238</v>
      </c>
      <c r="C2965" s="24" t="s">
        <v>248</v>
      </c>
      <c r="D2965" s="24">
        <v>6.2869999999999999</v>
      </c>
    </row>
    <row r="2966" spans="1:4" hidden="1">
      <c r="A2966" s="25">
        <v>43200</v>
      </c>
      <c r="B2966" s="24" t="s">
        <v>238</v>
      </c>
      <c r="C2966" s="24" t="s">
        <v>242</v>
      </c>
      <c r="D2966" s="24">
        <v>6.29</v>
      </c>
    </row>
    <row r="2967" spans="1:4" hidden="1">
      <c r="A2967" s="25">
        <v>43200</v>
      </c>
      <c r="B2967" s="24" t="s">
        <v>238</v>
      </c>
      <c r="C2967" s="24" t="s">
        <v>254</v>
      </c>
      <c r="D2967" s="24">
        <v>20.53</v>
      </c>
    </row>
    <row r="2968" spans="1:4" hidden="1">
      <c r="A2968" s="25">
        <v>43200</v>
      </c>
      <c r="B2968" s="24" t="s">
        <v>238</v>
      </c>
      <c r="C2968" s="24" t="s">
        <v>232</v>
      </c>
      <c r="D2968" s="24">
        <v>6.0359999999999996</v>
      </c>
    </row>
    <row r="2969" spans="1:4" hidden="1">
      <c r="A2969" s="25">
        <v>43200</v>
      </c>
      <c r="B2969" s="24" t="s">
        <v>238</v>
      </c>
      <c r="C2969" s="24" t="s">
        <v>233</v>
      </c>
      <c r="D2969" s="24">
        <v>0.81059999999999999</v>
      </c>
    </row>
    <row r="2970" spans="1:4" hidden="1">
      <c r="A2970" s="25">
        <v>43200</v>
      </c>
      <c r="B2970" s="24" t="s">
        <v>238</v>
      </c>
      <c r="C2970" s="24" t="s">
        <v>263</v>
      </c>
      <c r="D2970" s="24">
        <v>2.0314000000000001</v>
      </c>
    </row>
    <row r="2971" spans="1:4" hidden="1">
      <c r="A2971" s="25">
        <v>43200</v>
      </c>
      <c r="B2971" s="24" t="s">
        <v>238</v>
      </c>
      <c r="C2971" s="24" t="s">
        <v>234</v>
      </c>
      <c r="D2971" s="24">
        <v>0.70620000000000005</v>
      </c>
    </row>
    <row r="2972" spans="1:4" hidden="1">
      <c r="A2972" s="25">
        <v>43200</v>
      </c>
      <c r="B2972" s="24" t="s">
        <v>238</v>
      </c>
      <c r="C2972" s="24" t="s">
        <v>243</v>
      </c>
      <c r="D2972" s="24">
        <v>7.8494000000000002</v>
      </c>
    </row>
    <row r="2973" spans="1:4" hidden="1">
      <c r="A2973" s="25">
        <v>43200</v>
      </c>
      <c r="B2973" s="24" t="s">
        <v>238</v>
      </c>
      <c r="C2973" s="24" t="s">
        <v>256</v>
      </c>
      <c r="D2973" s="24">
        <v>6.0229999999999997</v>
      </c>
    </row>
    <row r="2974" spans="1:4" hidden="1">
      <c r="A2974" s="25">
        <v>43200</v>
      </c>
      <c r="B2974" s="24" t="s">
        <v>238</v>
      </c>
      <c r="C2974" s="24" t="s">
        <v>258</v>
      </c>
      <c r="D2974" s="24">
        <v>3.5089000000000001</v>
      </c>
    </row>
    <row r="2975" spans="1:4" hidden="1">
      <c r="A2975" s="25">
        <v>43200</v>
      </c>
      <c r="B2975" s="24" t="s">
        <v>238</v>
      </c>
      <c r="C2975" s="24" t="s">
        <v>259</v>
      </c>
      <c r="D2975" s="24">
        <v>98.472800000000007</v>
      </c>
    </row>
    <row r="2976" spans="1:4" hidden="1">
      <c r="A2976" s="25">
        <v>43200</v>
      </c>
      <c r="B2976" s="24" t="s">
        <v>238</v>
      </c>
      <c r="C2976" s="24" t="s">
        <v>235</v>
      </c>
      <c r="D2976" s="24">
        <v>0.70940000000000003</v>
      </c>
    </row>
    <row r="2977" spans="1:4">
      <c r="A2977" s="25">
        <v>43200</v>
      </c>
      <c r="B2977" s="24" t="s">
        <v>238</v>
      </c>
      <c r="C2977" s="24" t="s">
        <v>79</v>
      </c>
      <c r="D2977" s="24">
        <v>107.09739999999999</v>
      </c>
    </row>
    <row r="2978" spans="1:4" hidden="1">
      <c r="A2978" s="25">
        <v>43200</v>
      </c>
      <c r="B2978" s="24" t="s">
        <v>238</v>
      </c>
      <c r="C2978" s="24" t="s">
        <v>244</v>
      </c>
      <c r="D2978" s="24">
        <v>1066.1651999999999</v>
      </c>
    </row>
    <row r="2979" spans="1:4" hidden="1">
      <c r="A2979" s="25">
        <v>43200</v>
      </c>
      <c r="B2979" s="24" t="s">
        <v>238</v>
      </c>
      <c r="C2979" s="24" t="s">
        <v>251</v>
      </c>
      <c r="D2979" s="24">
        <v>8.0777999999999999</v>
      </c>
    </row>
    <row r="2980" spans="1:4" hidden="1">
      <c r="A2980" s="25">
        <v>43200</v>
      </c>
      <c r="B2980" s="24" t="s">
        <v>238</v>
      </c>
      <c r="C2980" s="24" t="s">
        <v>249</v>
      </c>
      <c r="D2980" s="24">
        <v>18.288</v>
      </c>
    </row>
    <row r="2981" spans="1:4" hidden="1">
      <c r="A2981" s="25">
        <v>43200</v>
      </c>
      <c r="B2981" s="24" t="s">
        <v>238</v>
      </c>
      <c r="C2981" s="24" t="s">
        <v>252</v>
      </c>
      <c r="D2981" s="24">
        <v>3.8687999999999998</v>
      </c>
    </row>
    <row r="2982" spans="1:4" hidden="1">
      <c r="A2982" s="25">
        <v>43200</v>
      </c>
      <c r="B2982" s="24" t="s">
        <v>238</v>
      </c>
      <c r="C2982" s="24" t="s">
        <v>236</v>
      </c>
      <c r="D2982" s="24">
        <v>7.7998000000000003</v>
      </c>
    </row>
    <row r="2983" spans="1:4" hidden="1">
      <c r="A2983" s="25">
        <v>43200</v>
      </c>
      <c r="B2983" s="24" t="s">
        <v>238</v>
      </c>
      <c r="C2983" s="24" t="s">
        <v>245</v>
      </c>
      <c r="D2983" s="24">
        <v>1.3608</v>
      </c>
    </row>
    <row r="2984" spans="1:4" hidden="1">
      <c r="A2984" s="25">
        <v>43200</v>
      </c>
      <c r="B2984" s="24" t="s">
        <v>238</v>
      </c>
      <c r="C2984" s="24" t="s">
        <v>264</v>
      </c>
      <c r="D2984" s="24">
        <v>51.927199999999999</v>
      </c>
    </row>
    <row r="2985" spans="1:4" hidden="1">
      <c r="A2985" s="25">
        <v>43200</v>
      </c>
      <c r="B2985" s="24" t="s">
        <v>238</v>
      </c>
      <c r="C2985" s="24" t="s">
        <v>260</v>
      </c>
      <c r="D2985" s="24">
        <v>3.3971</v>
      </c>
    </row>
    <row r="2986" spans="1:4" hidden="1">
      <c r="A2986" s="25">
        <v>43200</v>
      </c>
      <c r="B2986" s="24" t="s">
        <v>238</v>
      </c>
      <c r="C2986" s="24" t="s">
        <v>261</v>
      </c>
      <c r="D2986" s="24">
        <v>62.192500000000003</v>
      </c>
    </row>
    <row r="2987" spans="1:4" hidden="1">
      <c r="A2987" s="25">
        <v>43200</v>
      </c>
      <c r="B2987" s="24" t="s">
        <v>238</v>
      </c>
      <c r="C2987" s="24" t="s">
        <v>237</v>
      </c>
      <c r="D2987" s="24">
        <v>8.3308</v>
      </c>
    </row>
    <row r="2988" spans="1:4" hidden="1">
      <c r="A2988" s="25">
        <v>43200</v>
      </c>
      <c r="B2988" s="24" t="s">
        <v>238</v>
      </c>
      <c r="C2988" s="24" t="s">
        <v>253</v>
      </c>
      <c r="D2988" s="24">
        <v>1.3102</v>
      </c>
    </row>
    <row r="2989" spans="1:4" hidden="1">
      <c r="A2989" s="25">
        <v>43200</v>
      </c>
      <c r="B2989" s="24" t="s">
        <v>238</v>
      </c>
      <c r="C2989" s="24" t="s">
        <v>265</v>
      </c>
      <c r="D2989" s="24">
        <v>31.216200000000001</v>
      </c>
    </row>
    <row r="2990" spans="1:4" hidden="1">
      <c r="A2990" s="25">
        <v>43200</v>
      </c>
      <c r="B2990" s="24" t="s">
        <v>238</v>
      </c>
      <c r="C2990" s="24" t="s">
        <v>262</v>
      </c>
      <c r="D2990" s="24">
        <v>4.0929000000000002</v>
      </c>
    </row>
    <row r="2991" spans="1:4" hidden="1">
      <c r="A2991" s="25">
        <v>43200</v>
      </c>
      <c r="B2991" s="24" t="s">
        <v>238</v>
      </c>
      <c r="C2991" s="24" t="s">
        <v>246</v>
      </c>
      <c r="D2991" s="24">
        <v>29.2164</v>
      </c>
    </row>
    <row r="2992" spans="1:4" hidden="1">
      <c r="A2992" s="25">
        <v>43200</v>
      </c>
      <c r="B2992" s="24" t="s">
        <v>238</v>
      </c>
      <c r="C2992" s="24" t="s">
        <v>266</v>
      </c>
      <c r="D2992" s="24">
        <v>26.002400000000002</v>
      </c>
    </row>
    <row r="2993" spans="1:4" hidden="1">
      <c r="A2993" s="25">
        <v>43200</v>
      </c>
      <c r="B2993" s="24" t="s">
        <v>238</v>
      </c>
      <c r="C2993" s="24" t="s">
        <v>267</v>
      </c>
      <c r="D2993" s="24">
        <v>531.68579999999997</v>
      </c>
    </row>
    <row r="2994" spans="1:4" hidden="1">
      <c r="A2994" s="25">
        <v>43200</v>
      </c>
      <c r="B2994" s="24" t="s">
        <v>238</v>
      </c>
      <c r="C2994" s="24" t="s">
        <v>268</v>
      </c>
      <c r="D2994" s="24">
        <v>2.7</v>
      </c>
    </row>
    <row r="2995" spans="1:4" hidden="1">
      <c r="A2995" s="25">
        <v>43200</v>
      </c>
      <c r="B2995" s="24" t="s">
        <v>238</v>
      </c>
      <c r="C2995" s="24" t="s">
        <v>239</v>
      </c>
      <c r="D2995" s="24">
        <v>12.059799999999999</v>
      </c>
    </row>
    <row r="2996" spans="1:4" hidden="1">
      <c r="A2996" s="25">
        <v>43200</v>
      </c>
      <c r="B2996" s="24" t="s">
        <v>267</v>
      </c>
      <c r="C2996" s="24" t="s">
        <v>238</v>
      </c>
      <c r="D2996" s="24">
        <v>1.9E-3</v>
      </c>
    </row>
    <row r="2997" spans="1:4" hidden="1">
      <c r="A2997" s="25">
        <v>43200</v>
      </c>
      <c r="B2997" s="24" t="s">
        <v>268</v>
      </c>
      <c r="C2997" s="24" t="s">
        <v>238</v>
      </c>
      <c r="D2997" s="24">
        <v>0.37040000000000001</v>
      </c>
    </row>
    <row r="2998" spans="1:4" hidden="1">
      <c r="A2998" s="25">
        <v>43200</v>
      </c>
      <c r="B2998" s="24" t="s">
        <v>239</v>
      </c>
      <c r="C2998" s="24" t="s">
        <v>230</v>
      </c>
      <c r="D2998" s="24">
        <v>0.30459999999999998</v>
      </c>
    </row>
    <row r="2999" spans="1:4" hidden="1">
      <c r="A2999" s="25">
        <v>43200</v>
      </c>
      <c r="B2999" s="24" t="s">
        <v>239</v>
      </c>
      <c r="C2999" s="24" t="s">
        <v>233</v>
      </c>
      <c r="D2999" s="24">
        <v>6.7199999999999996E-2</v>
      </c>
    </row>
    <row r="3000" spans="1:4" hidden="1">
      <c r="A3000" s="25">
        <v>43200</v>
      </c>
      <c r="B3000" s="24" t="s">
        <v>239</v>
      </c>
      <c r="C3000" s="24" t="s">
        <v>234</v>
      </c>
      <c r="D3000" s="24">
        <v>5.8599999999999999E-2</v>
      </c>
    </row>
    <row r="3001" spans="1:4" hidden="1">
      <c r="A3001" s="25">
        <v>43200</v>
      </c>
      <c r="B3001" s="24" t="s">
        <v>239</v>
      </c>
      <c r="C3001" s="24" t="s">
        <v>238</v>
      </c>
      <c r="D3001" s="24">
        <v>8.3000000000000004E-2</v>
      </c>
    </row>
    <row r="3002" spans="1:4" hidden="1">
      <c r="A3002" s="25">
        <v>43201</v>
      </c>
      <c r="B3002" s="24" t="s">
        <v>230</v>
      </c>
      <c r="C3002" s="24" t="s">
        <v>231</v>
      </c>
      <c r="D3002" s="24">
        <v>0.2606</v>
      </c>
    </row>
    <row r="3003" spans="1:4" hidden="1">
      <c r="A3003" s="25">
        <v>43201</v>
      </c>
      <c r="B3003" s="24" t="s">
        <v>230</v>
      </c>
      <c r="C3003" s="24" t="s">
        <v>232</v>
      </c>
      <c r="D3003" s="24">
        <v>1.6389</v>
      </c>
    </row>
    <row r="3004" spans="1:4" hidden="1">
      <c r="A3004" s="25">
        <v>43201</v>
      </c>
      <c r="B3004" s="24" t="s">
        <v>230</v>
      </c>
      <c r="C3004" s="24" t="s">
        <v>233</v>
      </c>
      <c r="D3004" s="24">
        <v>0.22</v>
      </c>
    </row>
    <row r="3005" spans="1:4" hidden="1">
      <c r="A3005" s="25">
        <v>43201</v>
      </c>
      <c r="B3005" s="24" t="s">
        <v>230</v>
      </c>
      <c r="C3005" s="24" t="s">
        <v>234</v>
      </c>
      <c r="D3005" s="24">
        <v>0.192</v>
      </c>
    </row>
    <row r="3006" spans="1:4" hidden="1">
      <c r="A3006" s="25">
        <v>43201</v>
      </c>
      <c r="B3006" s="24" t="s">
        <v>230</v>
      </c>
      <c r="C3006" s="24" t="s">
        <v>235</v>
      </c>
      <c r="D3006" s="24">
        <v>0.19320000000000001</v>
      </c>
    </row>
    <row r="3007" spans="1:4" hidden="1">
      <c r="A3007" s="25">
        <v>43201</v>
      </c>
      <c r="B3007" s="24" t="s">
        <v>230</v>
      </c>
      <c r="C3007" s="24" t="s">
        <v>236</v>
      </c>
      <c r="D3007" s="24">
        <v>2.1173000000000002</v>
      </c>
    </row>
    <row r="3008" spans="1:4" hidden="1">
      <c r="A3008" s="25">
        <v>43201</v>
      </c>
      <c r="B3008" s="24" t="s">
        <v>230</v>
      </c>
      <c r="C3008" s="24" t="s">
        <v>237</v>
      </c>
      <c r="D3008" s="24">
        <v>2.2635999999999998</v>
      </c>
    </row>
    <row r="3009" spans="1:4" hidden="1">
      <c r="A3009" s="25">
        <v>43201</v>
      </c>
      <c r="B3009" s="24" t="s">
        <v>230</v>
      </c>
      <c r="C3009" s="24" t="s">
        <v>238</v>
      </c>
      <c r="D3009" s="24">
        <v>0.2722</v>
      </c>
    </row>
    <row r="3010" spans="1:4" hidden="1">
      <c r="A3010" s="25">
        <v>43201</v>
      </c>
      <c r="B3010" s="24" t="s">
        <v>230</v>
      </c>
      <c r="C3010" s="24" t="s">
        <v>239</v>
      </c>
      <c r="D3010" s="24">
        <v>3.2719999999999998</v>
      </c>
    </row>
    <row r="3011" spans="1:4" hidden="1">
      <c r="A3011" s="25">
        <v>43201</v>
      </c>
      <c r="B3011" s="24" t="s">
        <v>240</v>
      </c>
      <c r="C3011" s="24" t="s">
        <v>241</v>
      </c>
      <c r="D3011" s="24">
        <v>0.97660000000000002</v>
      </c>
    </row>
    <row r="3012" spans="1:4" hidden="1">
      <c r="A3012" s="25">
        <v>43201</v>
      </c>
      <c r="B3012" s="24" t="s">
        <v>240</v>
      </c>
      <c r="C3012" s="24" t="s">
        <v>231</v>
      </c>
      <c r="D3012" s="24">
        <v>0.74250000000000005</v>
      </c>
    </row>
    <row r="3013" spans="1:4" hidden="1">
      <c r="A3013" s="25">
        <v>43201</v>
      </c>
      <c r="B3013" s="24" t="s">
        <v>240</v>
      </c>
      <c r="C3013" s="24" t="s">
        <v>242</v>
      </c>
      <c r="D3013" s="24">
        <v>4.8677999999999999</v>
      </c>
    </row>
    <row r="3014" spans="1:4" hidden="1">
      <c r="A3014" s="25">
        <v>43201</v>
      </c>
      <c r="B3014" s="24" t="s">
        <v>240</v>
      </c>
      <c r="C3014" s="24" t="s">
        <v>232</v>
      </c>
      <c r="D3014" s="24">
        <v>4.6681999999999997</v>
      </c>
    </row>
    <row r="3015" spans="1:4" hidden="1">
      <c r="A3015" s="25">
        <v>43201</v>
      </c>
      <c r="B3015" s="24" t="s">
        <v>240</v>
      </c>
      <c r="C3015" s="24" t="s">
        <v>233</v>
      </c>
      <c r="D3015" s="24">
        <v>0.62690000000000001</v>
      </c>
    </row>
    <row r="3016" spans="1:4" hidden="1">
      <c r="A3016" s="25">
        <v>43201</v>
      </c>
      <c r="B3016" s="24" t="s">
        <v>240</v>
      </c>
      <c r="C3016" s="24" t="s">
        <v>234</v>
      </c>
      <c r="D3016" s="24">
        <v>0.54659999999999997</v>
      </c>
    </row>
    <row r="3017" spans="1:4" hidden="1">
      <c r="A3017" s="25">
        <v>43201</v>
      </c>
      <c r="B3017" s="24" t="s">
        <v>240</v>
      </c>
      <c r="C3017" s="24" t="s">
        <v>243</v>
      </c>
      <c r="D3017" s="24">
        <v>6.0876000000000001</v>
      </c>
    </row>
    <row r="3018" spans="1:4" hidden="1">
      <c r="A3018" s="25">
        <v>43201</v>
      </c>
      <c r="B3018" s="24" t="s">
        <v>240</v>
      </c>
      <c r="C3018" s="24" t="s">
        <v>79</v>
      </c>
      <c r="D3018" s="24">
        <v>82.927599999999998</v>
      </c>
    </row>
    <row r="3019" spans="1:4" hidden="1">
      <c r="A3019" s="25">
        <v>43201</v>
      </c>
      <c r="B3019" s="24" t="s">
        <v>240</v>
      </c>
      <c r="C3019" s="24" t="s">
        <v>244</v>
      </c>
      <c r="D3019" s="24">
        <v>827.476</v>
      </c>
    </row>
    <row r="3020" spans="1:4" hidden="1">
      <c r="A3020" s="25">
        <v>43201</v>
      </c>
      <c r="B3020" s="24" t="s">
        <v>240</v>
      </c>
      <c r="C3020" s="24" t="s">
        <v>236</v>
      </c>
      <c r="D3020" s="24">
        <v>6.0308000000000002</v>
      </c>
    </row>
    <row r="3021" spans="1:4" hidden="1">
      <c r="A3021" s="25">
        <v>43201</v>
      </c>
      <c r="B3021" s="24" t="s">
        <v>240</v>
      </c>
      <c r="C3021" s="24" t="s">
        <v>245</v>
      </c>
      <c r="D3021" s="24">
        <v>1.0535000000000001</v>
      </c>
    </row>
    <row r="3022" spans="1:4" hidden="1">
      <c r="A3022" s="25">
        <v>43201</v>
      </c>
      <c r="B3022" s="24" t="s">
        <v>240</v>
      </c>
      <c r="C3022" s="24" t="s">
        <v>237</v>
      </c>
      <c r="D3022" s="24">
        <v>6.4474</v>
      </c>
    </row>
    <row r="3023" spans="1:4" hidden="1">
      <c r="A3023" s="25">
        <v>43201</v>
      </c>
      <c r="B3023" s="24" t="s">
        <v>240</v>
      </c>
      <c r="C3023" s="24" t="s">
        <v>246</v>
      </c>
      <c r="D3023" s="24">
        <v>22.6526</v>
      </c>
    </row>
    <row r="3024" spans="1:4" hidden="1">
      <c r="A3024" s="25">
        <v>43201</v>
      </c>
      <c r="B3024" s="24" t="s">
        <v>240</v>
      </c>
      <c r="C3024" s="24" t="s">
        <v>238</v>
      </c>
      <c r="D3024" s="24">
        <v>0.77549999999999997</v>
      </c>
    </row>
    <row r="3025" spans="1:4" hidden="1">
      <c r="A3025" s="25">
        <v>43201</v>
      </c>
      <c r="B3025" s="24" t="s">
        <v>247</v>
      </c>
      <c r="C3025" s="24" t="s">
        <v>238</v>
      </c>
      <c r="D3025" s="24">
        <v>0.55869999999999997</v>
      </c>
    </row>
    <row r="3026" spans="1:4" hidden="1">
      <c r="A3026" s="25">
        <v>43201</v>
      </c>
      <c r="B3026" s="24" t="s">
        <v>241</v>
      </c>
      <c r="C3026" s="24" t="s">
        <v>240</v>
      </c>
      <c r="D3026" s="24">
        <v>1.0239</v>
      </c>
    </row>
    <row r="3027" spans="1:4" hidden="1">
      <c r="A3027" s="25">
        <v>43201</v>
      </c>
      <c r="B3027" s="24" t="s">
        <v>241</v>
      </c>
      <c r="C3027" s="24" t="s">
        <v>231</v>
      </c>
      <c r="D3027" s="24">
        <v>0.76019999999999999</v>
      </c>
    </row>
    <row r="3028" spans="1:4" hidden="1">
      <c r="A3028" s="25">
        <v>43201</v>
      </c>
      <c r="B3028" s="24" t="s">
        <v>241</v>
      </c>
      <c r="C3028" s="24" t="s">
        <v>248</v>
      </c>
      <c r="D3028" s="24">
        <v>4.9837999999999996</v>
      </c>
    </row>
    <row r="3029" spans="1:4" hidden="1">
      <c r="A3029" s="25">
        <v>43201</v>
      </c>
      <c r="B3029" s="24" t="s">
        <v>241</v>
      </c>
      <c r="C3029" s="24" t="s">
        <v>242</v>
      </c>
      <c r="D3029" s="24">
        <v>4.9842000000000004</v>
      </c>
    </row>
    <row r="3030" spans="1:4" hidden="1">
      <c r="A3030" s="25">
        <v>43201</v>
      </c>
      <c r="B3030" s="24" t="s">
        <v>241</v>
      </c>
      <c r="C3030" s="24" t="s">
        <v>233</v>
      </c>
      <c r="D3030" s="24">
        <v>0.64190000000000003</v>
      </c>
    </row>
    <row r="3031" spans="1:4" hidden="1">
      <c r="A3031" s="25">
        <v>43201</v>
      </c>
      <c r="B3031" s="24" t="s">
        <v>241</v>
      </c>
      <c r="C3031" s="24" t="s">
        <v>234</v>
      </c>
      <c r="D3031" s="24">
        <v>0.55969999999999998</v>
      </c>
    </row>
    <row r="3032" spans="1:4" hidden="1">
      <c r="A3032" s="25">
        <v>43201</v>
      </c>
      <c r="B3032" s="24" t="s">
        <v>241</v>
      </c>
      <c r="C3032" s="24" t="s">
        <v>243</v>
      </c>
      <c r="D3032" s="24">
        <v>6.2332000000000001</v>
      </c>
    </row>
    <row r="3033" spans="1:4" hidden="1">
      <c r="A3033" s="25">
        <v>43201</v>
      </c>
      <c r="B3033" s="24" t="s">
        <v>241</v>
      </c>
      <c r="C3033" s="24" t="s">
        <v>79</v>
      </c>
      <c r="D3033" s="24">
        <v>84.911000000000001</v>
      </c>
    </row>
    <row r="3034" spans="1:4" hidden="1">
      <c r="A3034" s="25">
        <v>43201</v>
      </c>
      <c r="B3034" s="24" t="s">
        <v>241</v>
      </c>
      <c r="C3034" s="24" t="s">
        <v>249</v>
      </c>
      <c r="D3034" s="24">
        <v>14.4878</v>
      </c>
    </row>
    <row r="3035" spans="1:4" hidden="1">
      <c r="A3035" s="25">
        <v>43201</v>
      </c>
      <c r="B3035" s="24" t="s">
        <v>241</v>
      </c>
      <c r="C3035" s="24" t="s">
        <v>236</v>
      </c>
      <c r="D3035" s="24">
        <v>6.1750999999999996</v>
      </c>
    </row>
    <row r="3036" spans="1:4" hidden="1">
      <c r="A3036" s="25">
        <v>43201</v>
      </c>
      <c r="B3036" s="24" t="s">
        <v>241</v>
      </c>
      <c r="C3036" s="24" t="s">
        <v>238</v>
      </c>
      <c r="D3036" s="24">
        <v>0.79400000000000004</v>
      </c>
    </row>
    <row r="3037" spans="1:4" hidden="1">
      <c r="A3037" s="25">
        <v>43201</v>
      </c>
      <c r="B3037" s="24" t="s">
        <v>250</v>
      </c>
      <c r="C3037" s="24" t="s">
        <v>238</v>
      </c>
      <c r="D3037" s="24">
        <v>5.9999999999999995E-4</v>
      </c>
    </row>
    <row r="3038" spans="1:4" hidden="1">
      <c r="A3038" s="25">
        <v>43201</v>
      </c>
      <c r="B3038" s="24" t="s">
        <v>231</v>
      </c>
      <c r="C3038" s="24" t="s">
        <v>230</v>
      </c>
      <c r="D3038" s="24">
        <v>3.8361999999999998</v>
      </c>
    </row>
    <row r="3039" spans="1:4" hidden="1">
      <c r="A3039" s="25">
        <v>43201</v>
      </c>
      <c r="B3039" s="24" t="s">
        <v>231</v>
      </c>
      <c r="C3039" s="24" t="s">
        <v>240</v>
      </c>
      <c r="D3039" s="24">
        <v>1.3468</v>
      </c>
    </row>
    <row r="3040" spans="1:4" hidden="1">
      <c r="A3040" s="25">
        <v>43201</v>
      </c>
      <c r="B3040" s="24" t="s">
        <v>231</v>
      </c>
      <c r="C3040" s="24" t="s">
        <v>241</v>
      </c>
      <c r="D3040" s="24">
        <v>1.3153999999999999</v>
      </c>
    </row>
    <row r="3041" spans="1:4" hidden="1">
      <c r="A3041" s="25">
        <v>43201</v>
      </c>
      <c r="B3041" s="24" t="s">
        <v>231</v>
      </c>
      <c r="C3041" s="24" t="s">
        <v>232</v>
      </c>
      <c r="D3041" s="24">
        <v>6.2869999999999999</v>
      </c>
    </row>
    <row r="3042" spans="1:4" hidden="1">
      <c r="A3042" s="25">
        <v>43201</v>
      </c>
      <c r="B3042" s="24" t="s">
        <v>231</v>
      </c>
      <c r="C3042" s="24" t="s">
        <v>233</v>
      </c>
      <c r="D3042" s="24">
        <v>0.84430000000000005</v>
      </c>
    </row>
    <row r="3043" spans="1:4" hidden="1">
      <c r="A3043" s="25">
        <v>43201</v>
      </c>
      <c r="B3043" s="24" t="s">
        <v>231</v>
      </c>
      <c r="C3043" s="24" t="s">
        <v>234</v>
      </c>
      <c r="D3043" s="24">
        <v>0.73619999999999997</v>
      </c>
    </row>
    <row r="3044" spans="1:4" hidden="1">
      <c r="A3044" s="25">
        <v>43201</v>
      </c>
      <c r="B3044" s="24" t="s">
        <v>231</v>
      </c>
      <c r="C3044" s="24" t="s">
        <v>243</v>
      </c>
      <c r="D3044" s="24">
        <v>8.1988000000000003</v>
      </c>
    </row>
    <row r="3045" spans="1:4" hidden="1">
      <c r="A3045" s="25">
        <v>43201</v>
      </c>
      <c r="B3045" s="24" t="s">
        <v>231</v>
      </c>
      <c r="C3045" s="24" t="s">
        <v>235</v>
      </c>
      <c r="D3045" s="24">
        <v>0.7409</v>
      </c>
    </row>
    <row r="3046" spans="1:4" hidden="1">
      <c r="A3046" s="25">
        <v>43201</v>
      </c>
      <c r="B3046" s="24" t="s">
        <v>231</v>
      </c>
      <c r="C3046" s="24" t="s">
        <v>79</v>
      </c>
      <c r="D3046" s="24">
        <v>111.68559999999999</v>
      </c>
    </row>
    <row r="3047" spans="1:4" hidden="1">
      <c r="A3047" s="25">
        <v>43201</v>
      </c>
      <c r="B3047" s="24" t="s">
        <v>231</v>
      </c>
      <c r="C3047" s="24" t="s">
        <v>236</v>
      </c>
      <c r="D3047" s="24">
        <v>8.1221999999999994</v>
      </c>
    </row>
    <row r="3048" spans="1:4" hidden="1">
      <c r="A3048" s="25">
        <v>43201</v>
      </c>
      <c r="B3048" s="24" t="s">
        <v>231</v>
      </c>
      <c r="C3048" s="24" t="s">
        <v>237</v>
      </c>
      <c r="D3048" s="24">
        <v>8.6832999999999991</v>
      </c>
    </row>
    <row r="3049" spans="1:4" hidden="1">
      <c r="A3049" s="25">
        <v>43201</v>
      </c>
      <c r="B3049" s="24" t="s">
        <v>231</v>
      </c>
      <c r="C3049" s="24" t="s">
        <v>238</v>
      </c>
      <c r="D3049" s="24">
        <v>1.0444</v>
      </c>
    </row>
    <row r="3050" spans="1:4" hidden="1">
      <c r="A3050" s="25">
        <v>43201</v>
      </c>
      <c r="B3050" s="24" t="s">
        <v>248</v>
      </c>
      <c r="C3050" s="24" t="s">
        <v>241</v>
      </c>
      <c r="D3050" s="24">
        <v>0.2006</v>
      </c>
    </row>
    <row r="3051" spans="1:4" hidden="1">
      <c r="A3051" s="25">
        <v>43201</v>
      </c>
      <c r="B3051" s="24" t="s">
        <v>248</v>
      </c>
      <c r="C3051" s="24" t="s">
        <v>233</v>
      </c>
      <c r="D3051" s="24">
        <v>0.1288</v>
      </c>
    </row>
    <row r="3052" spans="1:4" hidden="1">
      <c r="A3052" s="25">
        <v>43201</v>
      </c>
      <c r="B3052" s="24" t="s">
        <v>248</v>
      </c>
      <c r="C3052" s="24" t="s">
        <v>246</v>
      </c>
      <c r="D3052" s="24">
        <v>4.6539000000000001</v>
      </c>
    </row>
    <row r="3053" spans="1:4" hidden="1">
      <c r="A3053" s="25">
        <v>43201</v>
      </c>
      <c r="B3053" s="24" t="s">
        <v>248</v>
      </c>
      <c r="C3053" s="24" t="s">
        <v>238</v>
      </c>
      <c r="D3053" s="24">
        <v>0.1593</v>
      </c>
    </row>
    <row r="3054" spans="1:4" hidden="1">
      <c r="A3054" s="25">
        <v>43201</v>
      </c>
      <c r="B3054" s="24" t="s">
        <v>242</v>
      </c>
      <c r="C3054" s="24" t="s">
        <v>240</v>
      </c>
      <c r="D3054" s="24">
        <v>0.2054</v>
      </c>
    </row>
    <row r="3055" spans="1:4" hidden="1">
      <c r="A3055" s="25">
        <v>43201</v>
      </c>
      <c r="B3055" s="24" t="s">
        <v>242</v>
      </c>
      <c r="C3055" s="24" t="s">
        <v>241</v>
      </c>
      <c r="D3055" s="24">
        <v>0.2006</v>
      </c>
    </row>
    <row r="3056" spans="1:4" hidden="1">
      <c r="A3056" s="25">
        <v>43201</v>
      </c>
      <c r="B3056" s="24" t="s">
        <v>242</v>
      </c>
      <c r="C3056" s="24" t="s">
        <v>232</v>
      </c>
      <c r="D3056" s="24">
        <v>0.95899999999999996</v>
      </c>
    </row>
    <row r="3057" spans="1:4" hidden="1">
      <c r="A3057" s="25">
        <v>43201</v>
      </c>
      <c r="B3057" s="24" t="s">
        <v>242</v>
      </c>
      <c r="C3057" s="24" t="s">
        <v>233</v>
      </c>
      <c r="D3057" s="24">
        <v>0.1288</v>
      </c>
    </row>
    <row r="3058" spans="1:4" hidden="1">
      <c r="A3058" s="25">
        <v>43201</v>
      </c>
      <c r="B3058" s="24" t="s">
        <v>242</v>
      </c>
      <c r="C3058" s="24" t="s">
        <v>234</v>
      </c>
      <c r="D3058" s="24">
        <v>0.1123</v>
      </c>
    </row>
    <row r="3059" spans="1:4" hidden="1">
      <c r="A3059" s="25">
        <v>43201</v>
      </c>
      <c r="B3059" s="24" t="s">
        <v>242</v>
      </c>
      <c r="C3059" s="24" t="s">
        <v>243</v>
      </c>
      <c r="D3059" s="24">
        <v>1.2505999999999999</v>
      </c>
    </row>
    <row r="3060" spans="1:4" hidden="1">
      <c r="A3060" s="25">
        <v>43201</v>
      </c>
      <c r="B3060" s="24" t="s">
        <v>242</v>
      </c>
      <c r="C3060" s="24" t="s">
        <v>79</v>
      </c>
      <c r="D3060" s="24">
        <v>17.035799999999998</v>
      </c>
    </row>
    <row r="3061" spans="1:4" hidden="1">
      <c r="A3061" s="25">
        <v>43201</v>
      </c>
      <c r="B3061" s="24" t="s">
        <v>242</v>
      </c>
      <c r="C3061" s="24" t="s">
        <v>244</v>
      </c>
      <c r="D3061" s="24">
        <v>169.98859999999999</v>
      </c>
    </row>
    <row r="3062" spans="1:4" hidden="1">
      <c r="A3062" s="25">
        <v>43201</v>
      </c>
      <c r="B3062" s="24" t="s">
        <v>242</v>
      </c>
      <c r="C3062" s="24" t="s">
        <v>251</v>
      </c>
      <c r="D3062" s="24">
        <v>1.2871999999999999</v>
      </c>
    </row>
    <row r="3063" spans="1:4" hidden="1">
      <c r="A3063" s="25">
        <v>43201</v>
      </c>
      <c r="B3063" s="24" t="s">
        <v>242</v>
      </c>
      <c r="C3063" s="24" t="s">
        <v>252</v>
      </c>
      <c r="D3063" s="24">
        <v>0.61680000000000001</v>
      </c>
    </row>
    <row r="3064" spans="1:4" hidden="1">
      <c r="A3064" s="25">
        <v>43201</v>
      </c>
      <c r="B3064" s="24" t="s">
        <v>242</v>
      </c>
      <c r="C3064" s="24" t="s">
        <v>236</v>
      </c>
      <c r="D3064" s="24">
        <v>1.2388999999999999</v>
      </c>
    </row>
    <row r="3065" spans="1:4" hidden="1">
      <c r="A3065" s="25">
        <v>43201</v>
      </c>
      <c r="B3065" s="24" t="s">
        <v>242</v>
      </c>
      <c r="C3065" s="24" t="s">
        <v>245</v>
      </c>
      <c r="D3065" s="24">
        <v>0.21640000000000001</v>
      </c>
    </row>
    <row r="3066" spans="1:4" hidden="1">
      <c r="A3066" s="25">
        <v>43201</v>
      </c>
      <c r="B3066" s="24" t="s">
        <v>242</v>
      </c>
      <c r="C3066" s="24" t="s">
        <v>253</v>
      </c>
      <c r="D3066" s="24">
        <v>0.20849999999999999</v>
      </c>
    </row>
    <row r="3067" spans="1:4" hidden="1">
      <c r="A3067" s="25">
        <v>43201</v>
      </c>
      <c r="B3067" s="24" t="s">
        <v>242</v>
      </c>
      <c r="C3067" s="24" t="s">
        <v>246</v>
      </c>
      <c r="D3067" s="24">
        <v>4.6535000000000002</v>
      </c>
    </row>
    <row r="3068" spans="1:4" hidden="1">
      <c r="A3068" s="25">
        <v>43201</v>
      </c>
      <c r="B3068" s="24" t="s">
        <v>242</v>
      </c>
      <c r="C3068" s="24" t="s">
        <v>238</v>
      </c>
      <c r="D3068" s="24">
        <v>0.15939999999999999</v>
      </c>
    </row>
    <row r="3069" spans="1:4" hidden="1">
      <c r="A3069" s="25">
        <v>43201</v>
      </c>
      <c r="B3069" s="24" t="s">
        <v>254</v>
      </c>
      <c r="C3069" s="24" t="s">
        <v>233</v>
      </c>
      <c r="D3069" s="24">
        <v>3.95E-2</v>
      </c>
    </row>
    <row r="3070" spans="1:4" hidden="1">
      <c r="A3070" s="25">
        <v>43201</v>
      </c>
      <c r="B3070" s="24" t="s">
        <v>254</v>
      </c>
      <c r="C3070" s="24" t="s">
        <v>234</v>
      </c>
      <c r="D3070" s="24">
        <v>3.44E-2</v>
      </c>
    </row>
    <row r="3071" spans="1:4" hidden="1">
      <c r="A3071" s="25">
        <v>43201</v>
      </c>
      <c r="B3071" s="24" t="s">
        <v>254</v>
      </c>
      <c r="C3071" s="24" t="s">
        <v>238</v>
      </c>
      <c r="D3071" s="24">
        <v>4.8800000000000003E-2</v>
      </c>
    </row>
    <row r="3072" spans="1:4" hidden="1">
      <c r="A3072" s="25">
        <v>43201</v>
      </c>
      <c r="B3072" s="24" t="s">
        <v>232</v>
      </c>
      <c r="C3072" s="24" t="s">
        <v>230</v>
      </c>
      <c r="D3072" s="24">
        <v>0.61019999999999996</v>
      </c>
    </row>
    <row r="3073" spans="1:4" hidden="1">
      <c r="A3073" s="25">
        <v>43201</v>
      </c>
      <c r="B3073" s="24" t="s">
        <v>232</v>
      </c>
      <c r="C3073" s="24" t="s">
        <v>240</v>
      </c>
      <c r="D3073" s="24">
        <v>0.2142</v>
      </c>
    </row>
    <row r="3074" spans="1:4" hidden="1">
      <c r="A3074" s="25">
        <v>43201</v>
      </c>
      <c r="B3074" s="24" t="s">
        <v>232</v>
      </c>
      <c r="C3074" s="24" t="s">
        <v>231</v>
      </c>
      <c r="D3074" s="24">
        <v>0.159</v>
      </c>
    </row>
    <row r="3075" spans="1:4" hidden="1">
      <c r="A3075" s="25">
        <v>43201</v>
      </c>
      <c r="B3075" s="24" t="s">
        <v>232</v>
      </c>
      <c r="C3075" s="24" t="s">
        <v>242</v>
      </c>
      <c r="D3075" s="24">
        <v>1.0427999999999999</v>
      </c>
    </row>
    <row r="3076" spans="1:4" hidden="1">
      <c r="A3076" s="25">
        <v>43201</v>
      </c>
      <c r="B3076" s="24" t="s">
        <v>232</v>
      </c>
      <c r="C3076" s="24" t="s">
        <v>233</v>
      </c>
      <c r="D3076" s="24">
        <v>0.1343</v>
      </c>
    </row>
    <row r="3077" spans="1:4" hidden="1">
      <c r="A3077" s="25">
        <v>43201</v>
      </c>
      <c r="B3077" s="24" t="s">
        <v>232</v>
      </c>
      <c r="C3077" s="24" t="s">
        <v>234</v>
      </c>
      <c r="D3077" s="24">
        <v>0.1171</v>
      </c>
    </row>
    <row r="3078" spans="1:4" hidden="1">
      <c r="A3078" s="25">
        <v>43201</v>
      </c>
      <c r="B3078" s="24" t="s">
        <v>232</v>
      </c>
      <c r="C3078" s="24" t="s">
        <v>235</v>
      </c>
      <c r="D3078" s="24">
        <v>0.1178</v>
      </c>
    </row>
    <row r="3079" spans="1:4" hidden="1">
      <c r="A3079" s="25">
        <v>43201</v>
      </c>
      <c r="B3079" s="24" t="s">
        <v>232</v>
      </c>
      <c r="C3079" s="24" t="s">
        <v>236</v>
      </c>
      <c r="D3079" s="24">
        <v>1.2919</v>
      </c>
    </row>
    <row r="3080" spans="1:4" hidden="1">
      <c r="A3080" s="25">
        <v>43201</v>
      </c>
      <c r="B3080" s="24" t="s">
        <v>232</v>
      </c>
      <c r="C3080" s="24" t="s">
        <v>237</v>
      </c>
      <c r="D3080" s="24">
        <v>1.3812</v>
      </c>
    </row>
    <row r="3081" spans="1:4" hidden="1">
      <c r="A3081" s="25">
        <v>43201</v>
      </c>
      <c r="B3081" s="24" t="s">
        <v>232</v>
      </c>
      <c r="C3081" s="24" t="s">
        <v>238</v>
      </c>
      <c r="D3081" s="24">
        <v>0.1661</v>
      </c>
    </row>
    <row r="3082" spans="1:4" hidden="1">
      <c r="A3082" s="25">
        <v>43201</v>
      </c>
      <c r="B3082" s="24" t="s">
        <v>255</v>
      </c>
      <c r="C3082" s="24" t="s">
        <v>233</v>
      </c>
      <c r="D3082" s="24">
        <v>5.3900000000000003E-2</v>
      </c>
    </row>
    <row r="3083" spans="1:4" hidden="1">
      <c r="A3083" s="25">
        <v>43201</v>
      </c>
      <c r="B3083" s="24" t="s">
        <v>233</v>
      </c>
      <c r="C3083" s="24" t="s">
        <v>230</v>
      </c>
      <c r="D3083" s="24">
        <v>4.5434999999999999</v>
      </c>
    </row>
    <row r="3084" spans="1:4" hidden="1">
      <c r="A3084" s="25">
        <v>43201</v>
      </c>
      <c r="B3084" s="24" t="s">
        <v>233</v>
      </c>
      <c r="C3084" s="24" t="s">
        <v>240</v>
      </c>
      <c r="D3084" s="24">
        <v>1.5952</v>
      </c>
    </row>
    <row r="3085" spans="1:4" hidden="1">
      <c r="A3085" s="25">
        <v>43201</v>
      </c>
      <c r="B3085" s="24" t="s">
        <v>233</v>
      </c>
      <c r="C3085" s="24" t="s">
        <v>241</v>
      </c>
      <c r="D3085" s="24">
        <v>1.5579000000000001</v>
      </c>
    </row>
    <row r="3086" spans="1:4" hidden="1">
      <c r="A3086" s="25">
        <v>43201</v>
      </c>
      <c r="B3086" s="24" t="s">
        <v>233</v>
      </c>
      <c r="C3086" s="24" t="s">
        <v>231</v>
      </c>
      <c r="D3086" s="24">
        <v>1.1843999999999999</v>
      </c>
    </row>
    <row r="3087" spans="1:4" hidden="1">
      <c r="A3087" s="25">
        <v>43201</v>
      </c>
      <c r="B3087" s="24" t="s">
        <v>233</v>
      </c>
      <c r="C3087" s="24" t="s">
        <v>248</v>
      </c>
      <c r="D3087" s="24">
        <v>7.7641999999999998</v>
      </c>
    </row>
    <row r="3088" spans="1:4" hidden="1">
      <c r="A3088" s="25">
        <v>43201</v>
      </c>
      <c r="B3088" s="24" t="s">
        <v>233</v>
      </c>
      <c r="C3088" s="24" t="s">
        <v>242</v>
      </c>
      <c r="D3088" s="24">
        <v>7.7648000000000001</v>
      </c>
    </row>
    <row r="3089" spans="1:4" hidden="1">
      <c r="A3089" s="25">
        <v>43201</v>
      </c>
      <c r="B3089" s="24" t="s">
        <v>233</v>
      </c>
      <c r="C3089" s="24" t="s">
        <v>254</v>
      </c>
      <c r="D3089" s="24">
        <v>25.3216</v>
      </c>
    </row>
    <row r="3090" spans="1:4" hidden="1">
      <c r="A3090" s="25">
        <v>43201</v>
      </c>
      <c r="B3090" s="24" t="s">
        <v>233</v>
      </c>
      <c r="C3090" s="24" t="s">
        <v>232</v>
      </c>
      <c r="D3090" s="24">
        <v>7.4462999999999999</v>
      </c>
    </row>
    <row r="3091" spans="1:4" hidden="1">
      <c r="A3091" s="25">
        <v>43201</v>
      </c>
      <c r="B3091" s="24" t="s">
        <v>233</v>
      </c>
      <c r="C3091" s="24" t="s">
        <v>255</v>
      </c>
      <c r="D3091" s="24">
        <v>18.555599999999998</v>
      </c>
    </row>
    <row r="3092" spans="1:4" hidden="1">
      <c r="A3092" s="25">
        <v>43201</v>
      </c>
      <c r="B3092" s="24" t="s">
        <v>233</v>
      </c>
      <c r="C3092" s="24" t="s">
        <v>234</v>
      </c>
      <c r="D3092" s="24">
        <v>0.872</v>
      </c>
    </row>
    <row r="3093" spans="1:4" hidden="1">
      <c r="A3093" s="25">
        <v>43201</v>
      </c>
      <c r="B3093" s="24" t="s">
        <v>233</v>
      </c>
      <c r="C3093" s="24" t="s">
        <v>243</v>
      </c>
      <c r="D3093" s="24">
        <v>9.7108000000000008</v>
      </c>
    </row>
    <row r="3094" spans="1:4" hidden="1">
      <c r="A3094" s="25">
        <v>43201</v>
      </c>
      <c r="B3094" s="24" t="s">
        <v>233</v>
      </c>
      <c r="C3094" s="24" t="s">
        <v>256</v>
      </c>
      <c r="D3094" s="24">
        <v>7.4279999999999999</v>
      </c>
    </row>
    <row r="3095" spans="1:4" hidden="1">
      <c r="A3095" s="25">
        <v>43201</v>
      </c>
      <c r="B3095" s="24" t="s">
        <v>233</v>
      </c>
      <c r="C3095" s="24" t="s">
        <v>257</v>
      </c>
      <c r="D3095" s="24">
        <v>311.4556</v>
      </c>
    </row>
    <row r="3096" spans="1:4" hidden="1">
      <c r="A3096" s="25">
        <v>43201</v>
      </c>
      <c r="B3096" s="24" t="s">
        <v>233</v>
      </c>
      <c r="C3096" s="24" t="s">
        <v>258</v>
      </c>
      <c r="D3096" s="24">
        <v>4.3400999999999996</v>
      </c>
    </row>
    <row r="3097" spans="1:4" hidden="1">
      <c r="A3097" s="25">
        <v>43201</v>
      </c>
      <c r="B3097" s="24" t="s">
        <v>233</v>
      </c>
      <c r="C3097" s="24" t="s">
        <v>259</v>
      </c>
      <c r="D3097" s="24">
        <v>121.7122</v>
      </c>
    </row>
    <row r="3098" spans="1:4" hidden="1">
      <c r="A3098" s="25">
        <v>43201</v>
      </c>
      <c r="B3098" s="24" t="s">
        <v>233</v>
      </c>
      <c r="C3098" s="24" t="s">
        <v>235</v>
      </c>
      <c r="D3098" s="24">
        <v>0.87760000000000005</v>
      </c>
    </row>
    <row r="3099" spans="1:4" hidden="1">
      <c r="A3099" s="25">
        <v>43201</v>
      </c>
      <c r="B3099" s="24" t="s">
        <v>233</v>
      </c>
      <c r="C3099" s="24" t="s">
        <v>79</v>
      </c>
      <c r="D3099" s="24">
        <v>132.28020000000001</v>
      </c>
    </row>
    <row r="3100" spans="1:4" hidden="1">
      <c r="A3100" s="25">
        <v>43201</v>
      </c>
      <c r="B3100" s="24" t="s">
        <v>233</v>
      </c>
      <c r="C3100" s="24" t="s">
        <v>244</v>
      </c>
      <c r="D3100" s="24">
        <v>1319.9253000000001</v>
      </c>
    </row>
    <row r="3101" spans="1:4" hidden="1">
      <c r="A3101" s="25">
        <v>43201</v>
      </c>
      <c r="B3101" s="24" t="s">
        <v>233</v>
      </c>
      <c r="C3101" s="24" t="s">
        <v>251</v>
      </c>
      <c r="D3101" s="24">
        <v>9.9941999999999993</v>
      </c>
    </row>
    <row r="3102" spans="1:4" hidden="1">
      <c r="A3102" s="25">
        <v>43201</v>
      </c>
      <c r="B3102" s="24" t="s">
        <v>233</v>
      </c>
      <c r="C3102" s="24" t="s">
        <v>249</v>
      </c>
      <c r="D3102" s="24">
        <v>22.5701</v>
      </c>
    </row>
    <row r="3103" spans="1:4" hidden="1">
      <c r="A3103" s="25">
        <v>43201</v>
      </c>
      <c r="B3103" s="24" t="s">
        <v>233</v>
      </c>
      <c r="C3103" s="24" t="s">
        <v>252</v>
      </c>
      <c r="D3103" s="24">
        <v>4.7891000000000004</v>
      </c>
    </row>
    <row r="3104" spans="1:4" hidden="1">
      <c r="A3104" s="25">
        <v>43201</v>
      </c>
      <c r="B3104" s="24" t="s">
        <v>233</v>
      </c>
      <c r="C3104" s="24" t="s">
        <v>236</v>
      </c>
      <c r="D3104" s="24">
        <v>9.6199999999999992</v>
      </c>
    </row>
    <row r="3105" spans="1:4" hidden="1">
      <c r="A3105" s="25">
        <v>43201</v>
      </c>
      <c r="B3105" s="24" t="s">
        <v>233</v>
      </c>
      <c r="C3105" s="24" t="s">
        <v>245</v>
      </c>
      <c r="D3105" s="24">
        <v>1.6803999999999999</v>
      </c>
    </row>
    <row r="3106" spans="1:4" hidden="1">
      <c r="A3106" s="25">
        <v>43201</v>
      </c>
      <c r="B3106" s="24" t="s">
        <v>233</v>
      </c>
      <c r="C3106" s="24" t="s">
        <v>260</v>
      </c>
      <c r="D3106" s="24">
        <v>4.1882000000000001</v>
      </c>
    </row>
    <row r="3107" spans="1:4" hidden="1">
      <c r="A3107" s="25">
        <v>43201</v>
      </c>
      <c r="B3107" s="24" t="s">
        <v>233</v>
      </c>
      <c r="C3107" s="24" t="s">
        <v>261</v>
      </c>
      <c r="D3107" s="24">
        <v>78.386700000000005</v>
      </c>
    </row>
    <row r="3108" spans="1:4" hidden="1">
      <c r="A3108" s="25">
        <v>43201</v>
      </c>
      <c r="B3108" s="24" t="s">
        <v>233</v>
      </c>
      <c r="C3108" s="24" t="s">
        <v>237</v>
      </c>
      <c r="D3108" s="24">
        <v>10.2844</v>
      </c>
    </row>
    <row r="3109" spans="1:4" hidden="1">
      <c r="A3109" s="25">
        <v>43201</v>
      </c>
      <c r="B3109" s="24" t="s">
        <v>233</v>
      </c>
      <c r="C3109" s="24" t="s">
        <v>253</v>
      </c>
      <c r="D3109" s="24">
        <v>1.619</v>
      </c>
    </row>
    <row r="3110" spans="1:4" hidden="1">
      <c r="A3110" s="25">
        <v>43201</v>
      </c>
      <c r="B3110" s="24" t="s">
        <v>233</v>
      </c>
      <c r="C3110" s="24" t="s">
        <v>262</v>
      </c>
      <c r="D3110" s="24">
        <v>5.1165000000000003</v>
      </c>
    </row>
    <row r="3111" spans="1:4" hidden="1">
      <c r="A3111" s="25">
        <v>43201</v>
      </c>
      <c r="B3111" s="24" t="s">
        <v>233</v>
      </c>
      <c r="C3111" s="24" t="s">
        <v>246</v>
      </c>
      <c r="D3111" s="24">
        <v>36.133600000000001</v>
      </c>
    </row>
    <row r="3112" spans="1:4" hidden="1">
      <c r="A3112" s="25">
        <v>43201</v>
      </c>
      <c r="B3112" s="24" t="s">
        <v>233</v>
      </c>
      <c r="C3112" s="24" t="s">
        <v>238</v>
      </c>
      <c r="D3112" s="24">
        <v>1.2370000000000001</v>
      </c>
    </row>
    <row r="3113" spans="1:4" hidden="1">
      <c r="A3113" s="25">
        <v>43201</v>
      </c>
      <c r="B3113" s="24" t="s">
        <v>233</v>
      </c>
      <c r="C3113" s="24" t="s">
        <v>239</v>
      </c>
      <c r="D3113" s="24">
        <v>14.866400000000001</v>
      </c>
    </row>
    <row r="3114" spans="1:4" hidden="1">
      <c r="A3114" s="25">
        <v>43201</v>
      </c>
      <c r="B3114" s="24" t="s">
        <v>263</v>
      </c>
      <c r="C3114" s="24" t="s">
        <v>238</v>
      </c>
      <c r="D3114" s="24">
        <v>0.49359999999999998</v>
      </c>
    </row>
    <row r="3115" spans="1:4" hidden="1">
      <c r="A3115" s="25">
        <v>43201</v>
      </c>
      <c r="B3115" s="24" t="s">
        <v>234</v>
      </c>
      <c r="C3115" s="24" t="s">
        <v>230</v>
      </c>
      <c r="D3115" s="24">
        <v>5.2107999999999999</v>
      </c>
    </row>
    <row r="3116" spans="1:4" hidden="1">
      <c r="A3116" s="25">
        <v>43201</v>
      </c>
      <c r="B3116" s="24" t="s">
        <v>234</v>
      </c>
      <c r="C3116" s="24" t="s">
        <v>240</v>
      </c>
      <c r="D3116" s="24">
        <v>1.8293999999999999</v>
      </c>
    </row>
    <row r="3117" spans="1:4" hidden="1">
      <c r="A3117" s="25">
        <v>43201</v>
      </c>
      <c r="B3117" s="24" t="s">
        <v>234</v>
      </c>
      <c r="C3117" s="24" t="s">
        <v>241</v>
      </c>
      <c r="D3117" s="24">
        <v>1.7866</v>
      </c>
    </row>
    <row r="3118" spans="1:4" hidden="1">
      <c r="A3118" s="25">
        <v>43201</v>
      </c>
      <c r="B3118" s="24" t="s">
        <v>234</v>
      </c>
      <c r="C3118" s="24" t="s">
        <v>231</v>
      </c>
      <c r="D3118" s="24">
        <v>1.3583000000000001</v>
      </c>
    </row>
    <row r="3119" spans="1:4" hidden="1">
      <c r="A3119" s="25">
        <v>43201</v>
      </c>
      <c r="B3119" s="24" t="s">
        <v>234</v>
      </c>
      <c r="C3119" s="24" t="s">
        <v>242</v>
      </c>
      <c r="D3119" s="24">
        <v>8.9050999999999991</v>
      </c>
    </row>
    <row r="3120" spans="1:4" hidden="1">
      <c r="A3120" s="25">
        <v>43201</v>
      </c>
      <c r="B3120" s="24" t="s">
        <v>234</v>
      </c>
      <c r="C3120" s="24" t="s">
        <v>254</v>
      </c>
      <c r="D3120" s="24">
        <v>29.040199999999999</v>
      </c>
    </row>
    <row r="3121" spans="1:4" hidden="1">
      <c r="A3121" s="25">
        <v>43201</v>
      </c>
      <c r="B3121" s="24" t="s">
        <v>234</v>
      </c>
      <c r="C3121" s="24" t="s">
        <v>232</v>
      </c>
      <c r="D3121" s="24">
        <v>8.5397999999999996</v>
      </c>
    </row>
    <row r="3122" spans="1:4" hidden="1">
      <c r="A3122" s="25">
        <v>43201</v>
      </c>
      <c r="B3122" s="24" t="s">
        <v>234</v>
      </c>
      <c r="C3122" s="24" t="s">
        <v>233</v>
      </c>
      <c r="D3122" s="24">
        <v>1.1468</v>
      </c>
    </row>
    <row r="3123" spans="1:4" hidden="1">
      <c r="A3123" s="25">
        <v>43201</v>
      </c>
      <c r="B3123" s="24" t="s">
        <v>234</v>
      </c>
      <c r="C3123" s="24" t="s">
        <v>243</v>
      </c>
      <c r="D3123" s="24">
        <v>11.1366</v>
      </c>
    </row>
    <row r="3124" spans="1:4" hidden="1">
      <c r="A3124" s="25">
        <v>43201</v>
      </c>
      <c r="B3124" s="24" t="s">
        <v>234</v>
      </c>
      <c r="C3124" s="24" t="s">
        <v>235</v>
      </c>
      <c r="D3124" s="24">
        <v>1.0064</v>
      </c>
    </row>
    <row r="3125" spans="1:4" hidden="1">
      <c r="A3125" s="25">
        <v>43201</v>
      </c>
      <c r="B3125" s="24" t="s">
        <v>234</v>
      </c>
      <c r="C3125" s="24" t="s">
        <v>79</v>
      </c>
      <c r="D3125" s="24">
        <v>151.70580000000001</v>
      </c>
    </row>
    <row r="3126" spans="1:4" hidden="1">
      <c r="A3126" s="25">
        <v>43201</v>
      </c>
      <c r="B3126" s="24" t="s">
        <v>234</v>
      </c>
      <c r="C3126" s="24" t="s">
        <v>244</v>
      </c>
      <c r="D3126" s="24">
        <v>1513.7644</v>
      </c>
    </row>
    <row r="3127" spans="1:4" hidden="1">
      <c r="A3127" s="25">
        <v>43201</v>
      </c>
      <c r="B3127" s="24" t="s">
        <v>234</v>
      </c>
      <c r="C3127" s="24" t="s">
        <v>249</v>
      </c>
      <c r="D3127" s="24">
        <v>25.884599999999999</v>
      </c>
    </row>
    <row r="3128" spans="1:4" hidden="1">
      <c r="A3128" s="25">
        <v>43201</v>
      </c>
      <c r="B3128" s="24" t="s">
        <v>234</v>
      </c>
      <c r="C3128" s="24" t="s">
        <v>252</v>
      </c>
      <c r="D3128" s="24">
        <v>5.4923999999999999</v>
      </c>
    </row>
    <row r="3129" spans="1:4" hidden="1">
      <c r="A3129" s="25">
        <v>43201</v>
      </c>
      <c r="B3129" s="24" t="s">
        <v>234</v>
      </c>
      <c r="C3129" s="24" t="s">
        <v>236</v>
      </c>
      <c r="D3129" s="24">
        <v>11.0327</v>
      </c>
    </row>
    <row r="3130" spans="1:4" hidden="1">
      <c r="A3130" s="25">
        <v>43201</v>
      </c>
      <c r="B3130" s="24" t="s">
        <v>234</v>
      </c>
      <c r="C3130" s="24" t="s">
        <v>245</v>
      </c>
      <c r="D3130" s="24">
        <v>1.9272</v>
      </c>
    </row>
    <row r="3131" spans="1:4" hidden="1">
      <c r="A3131" s="25">
        <v>43201</v>
      </c>
      <c r="B3131" s="24" t="s">
        <v>234</v>
      </c>
      <c r="C3131" s="24" t="s">
        <v>237</v>
      </c>
      <c r="D3131" s="24">
        <v>11.7948</v>
      </c>
    </row>
    <row r="3132" spans="1:4" hidden="1">
      <c r="A3132" s="25">
        <v>43201</v>
      </c>
      <c r="B3132" s="24" t="s">
        <v>234</v>
      </c>
      <c r="C3132" s="24" t="s">
        <v>253</v>
      </c>
      <c r="D3132" s="24">
        <v>1.8568</v>
      </c>
    </row>
    <row r="3133" spans="1:4" hidden="1">
      <c r="A3133" s="25">
        <v>43201</v>
      </c>
      <c r="B3133" s="24" t="s">
        <v>234</v>
      </c>
      <c r="C3133" s="24" t="s">
        <v>246</v>
      </c>
      <c r="D3133" s="24">
        <v>41.440100000000001</v>
      </c>
    </row>
    <row r="3134" spans="1:4" hidden="1">
      <c r="A3134" s="25">
        <v>43201</v>
      </c>
      <c r="B3134" s="24" t="s">
        <v>234</v>
      </c>
      <c r="C3134" s="24" t="s">
        <v>238</v>
      </c>
      <c r="D3134" s="24">
        <v>1.4187000000000001</v>
      </c>
    </row>
    <row r="3135" spans="1:4" hidden="1">
      <c r="A3135" s="25">
        <v>43201</v>
      </c>
      <c r="B3135" s="24" t="s">
        <v>234</v>
      </c>
      <c r="C3135" s="24" t="s">
        <v>239</v>
      </c>
      <c r="D3135" s="24">
        <v>17.049700000000001</v>
      </c>
    </row>
    <row r="3136" spans="1:4" hidden="1">
      <c r="A3136" s="25">
        <v>43201</v>
      </c>
      <c r="B3136" s="24" t="s">
        <v>243</v>
      </c>
      <c r="C3136" s="24" t="s">
        <v>240</v>
      </c>
      <c r="D3136" s="24">
        <v>0.16420000000000001</v>
      </c>
    </row>
    <row r="3137" spans="1:4" hidden="1">
      <c r="A3137" s="25">
        <v>43201</v>
      </c>
      <c r="B3137" s="24" t="s">
        <v>243</v>
      </c>
      <c r="C3137" s="24" t="s">
        <v>241</v>
      </c>
      <c r="D3137" s="24">
        <v>0.16039999999999999</v>
      </c>
    </row>
    <row r="3138" spans="1:4" hidden="1">
      <c r="A3138" s="25">
        <v>43201</v>
      </c>
      <c r="B3138" s="24" t="s">
        <v>243</v>
      </c>
      <c r="C3138" s="24" t="s">
        <v>231</v>
      </c>
      <c r="D3138" s="24">
        <v>0.122</v>
      </c>
    </row>
    <row r="3139" spans="1:4" hidden="1">
      <c r="A3139" s="25">
        <v>43201</v>
      </c>
      <c r="B3139" s="24" t="s">
        <v>243</v>
      </c>
      <c r="C3139" s="24" t="s">
        <v>242</v>
      </c>
      <c r="D3139" s="24">
        <v>0.79959999999999998</v>
      </c>
    </row>
    <row r="3140" spans="1:4" hidden="1">
      <c r="A3140" s="25">
        <v>43201</v>
      </c>
      <c r="B3140" s="24" t="s">
        <v>243</v>
      </c>
      <c r="C3140" s="24" t="s">
        <v>233</v>
      </c>
      <c r="D3140" s="24">
        <v>0.10299999999999999</v>
      </c>
    </row>
    <row r="3141" spans="1:4" hidden="1">
      <c r="A3141" s="25">
        <v>43201</v>
      </c>
      <c r="B3141" s="24" t="s">
        <v>243</v>
      </c>
      <c r="C3141" s="24" t="s">
        <v>234</v>
      </c>
      <c r="D3141" s="24">
        <v>8.9800000000000005E-2</v>
      </c>
    </row>
    <row r="3142" spans="1:4" hidden="1">
      <c r="A3142" s="25">
        <v>43201</v>
      </c>
      <c r="B3142" s="24" t="s">
        <v>243</v>
      </c>
      <c r="C3142" s="24" t="s">
        <v>79</v>
      </c>
      <c r="D3142" s="24">
        <v>13.622400000000001</v>
      </c>
    </row>
    <row r="3143" spans="1:4" hidden="1">
      <c r="A3143" s="25">
        <v>43201</v>
      </c>
      <c r="B3143" s="24" t="s">
        <v>243</v>
      </c>
      <c r="C3143" s="24" t="s">
        <v>244</v>
      </c>
      <c r="D3143" s="24">
        <v>135.92760000000001</v>
      </c>
    </row>
    <row r="3144" spans="1:4" hidden="1">
      <c r="A3144" s="25">
        <v>43201</v>
      </c>
      <c r="B3144" s="24" t="s">
        <v>243</v>
      </c>
      <c r="C3144" s="24" t="s">
        <v>251</v>
      </c>
      <c r="D3144" s="24">
        <v>1.0291999999999999</v>
      </c>
    </row>
    <row r="3145" spans="1:4" hidden="1">
      <c r="A3145" s="25">
        <v>43201</v>
      </c>
      <c r="B3145" s="24" t="s">
        <v>243</v>
      </c>
      <c r="C3145" s="24" t="s">
        <v>252</v>
      </c>
      <c r="D3145" s="24">
        <v>0.49320000000000003</v>
      </c>
    </row>
    <row r="3146" spans="1:4" hidden="1">
      <c r="A3146" s="25">
        <v>43201</v>
      </c>
      <c r="B3146" s="24" t="s">
        <v>243</v>
      </c>
      <c r="C3146" s="24" t="s">
        <v>236</v>
      </c>
      <c r="D3146" s="24">
        <v>0.99070000000000003</v>
      </c>
    </row>
    <row r="3147" spans="1:4" hidden="1">
      <c r="A3147" s="25">
        <v>43201</v>
      </c>
      <c r="B3147" s="24" t="s">
        <v>243</v>
      </c>
      <c r="C3147" s="24" t="s">
        <v>245</v>
      </c>
      <c r="D3147" s="24">
        <v>0.17299999999999999</v>
      </c>
    </row>
    <row r="3148" spans="1:4" hidden="1">
      <c r="A3148" s="25">
        <v>43201</v>
      </c>
      <c r="B3148" s="24" t="s">
        <v>243</v>
      </c>
      <c r="C3148" s="24" t="s">
        <v>253</v>
      </c>
      <c r="D3148" s="24">
        <v>0.1668</v>
      </c>
    </row>
    <row r="3149" spans="1:4" hidden="1">
      <c r="A3149" s="25">
        <v>43201</v>
      </c>
      <c r="B3149" s="24" t="s">
        <v>243</v>
      </c>
      <c r="C3149" s="24" t="s">
        <v>246</v>
      </c>
      <c r="D3149" s="24">
        <v>3.7210999999999999</v>
      </c>
    </row>
    <row r="3150" spans="1:4" hidden="1">
      <c r="A3150" s="25">
        <v>43201</v>
      </c>
      <c r="B3150" s="24" t="s">
        <v>243</v>
      </c>
      <c r="C3150" s="24" t="s">
        <v>238</v>
      </c>
      <c r="D3150" s="24">
        <v>0.12740000000000001</v>
      </c>
    </row>
    <row r="3151" spans="1:4" hidden="1">
      <c r="A3151" s="25">
        <v>43201</v>
      </c>
      <c r="B3151" s="24" t="s">
        <v>256</v>
      </c>
      <c r="C3151" s="24" t="s">
        <v>233</v>
      </c>
      <c r="D3151" s="24">
        <v>0.1346</v>
      </c>
    </row>
    <row r="3152" spans="1:4" hidden="1">
      <c r="A3152" s="25">
        <v>43201</v>
      </c>
      <c r="B3152" s="24" t="s">
        <v>256</v>
      </c>
      <c r="C3152" s="24" t="s">
        <v>238</v>
      </c>
      <c r="D3152" s="24">
        <v>0.1666</v>
      </c>
    </row>
    <row r="3153" spans="1:4" hidden="1">
      <c r="A3153" s="25">
        <v>43201</v>
      </c>
      <c r="B3153" s="24" t="s">
        <v>257</v>
      </c>
      <c r="C3153" s="24" t="s">
        <v>233</v>
      </c>
      <c r="D3153" s="24">
        <v>3.2000000000000002E-3</v>
      </c>
    </row>
    <row r="3154" spans="1:4" hidden="1">
      <c r="A3154" s="25">
        <v>43201</v>
      </c>
      <c r="B3154" s="24" t="s">
        <v>258</v>
      </c>
      <c r="C3154" s="24" t="s">
        <v>233</v>
      </c>
      <c r="D3154" s="24">
        <v>0.23039999999999999</v>
      </c>
    </row>
    <row r="3155" spans="1:4" hidden="1">
      <c r="A3155" s="25">
        <v>43201</v>
      </c>
      <c r="B3155" s="24" t="s">
        <v>258</v>
      </c>
      <c r="C3155" s="24" t="s">
        <v>238</v>
      </c>
      <c r="D3155" s="24">
        <v>0.28499999999999998</v>
      </c>
    </row>
    <row r="3156" spans="1:4" hidden="1">
      <c r="A3156" s="25">
        <v>43201</v>
      </c>
      <c r="B3156" s="24" t="s">
        <v>259</v>
      </c>
      <c r="C3156" s="24" t="s">
        <v>233</v>
      </c>
      <c r="D3156" s="24">
        <v>8.2000000000000007E-3</v>
      </c>
    </row>
    <row r="3157" spans="1:4" hidden="1">
      <c r="A3157" s="25">
        <v>43201</v>
      </c>
      <c r="B3157" s="24" t="s">
        <v>259</v>
      </c>
      <c r="C3157" s="24" t="s">
        <v>238</v>
      </c>
      <c r="D3157" s="24">
        <v>1.0200000000000001E-2</v>
      </c>
    </row>
    <row r="3158" spans="1:4" hidden="1">
      <c r="A3158" s="25">
        <v>43201</v>
      </c>
      <c r="B3158" s="24" t="s">
        <v>235</v>
      </c>
      <c r="C3158" s="24" t="s">
        <v>230</v>
      </c>
      <c r="D3158" s="24">
        <v>5.1776999999999997</v>
      </c>
    </row>
    <row r="3159" spans="1:4" hidden="1">
      <c r="A3159" s="25">
        <v>43201</v>
      </c>
      <c r="B3159" s="24" t="s">
        <v>235</v>
      </c>
      <c r="C3159" s="24" t="s">
        <v>231</v>
      </c>
      <c r="D3159" s="24">
        <v>1.3496999999999999</v>
      </c>
    </row>
    <row r="3160" spans="1:4" hidden="1">
      <c r="A3160" s="25">
        <v>43201</v>
      </c>
      <c r="B3160" s="24" t="s">
        <v>235</v>
      </c>
      <c r="C3160" s="24" t="s">
        <v>232</v>
      </c>
      <c r="D3160" s="24">
        <v>8.4855999999999998</v>
      </c>
    </row>
    <row r="3161" spans="1:4" hidden="1">
      <c r="A3161" s="25">
        <v>43201</v>
      </c>
      <c r="B3161" s="24" t="s">
        <v>235</v>
      </c>
      <c r="C3161" s="24" t="s">
        <v>233</v>
      </c>
      <c r="D3161" s="24">
        <v>1.1395999999999999</v>
      </c>
    </row>
    <row r="3162" spans="1:4" hidden="1">
      <c r="A3162" s="25">
        <v>43201</v>
      </c>
      <c r="B3162" s="24" t="s">
        <v>235</v>
      </c>
      <c r="C3162" s="24" t="s">
        <v>234</v>
      </c>
      <c r="D3162" s="24">
        <v>0.99360000000000004</v>
      </c>
    </row>
    <row r="3163" spans="1:4" hidden="1">
      <c r="A3163" s="25">
        <v>43201</v>
      </c>
      <c r="B3163" s="24" t="s">
        <v>235</v>
      </c>
      <c r="C3163" s="24" t="s">
        <v>236</v>
      </c>
      <c r="D3163" s="24">
        <v>10.9626</v>
      </c>
    </row>
    <row r="3164" spans="1:4" hidden="1">
      <c r="A3164" s="25">
        <v>43201</v>
      </c>
      <c r="B3164" s="24" t="s">
        <v>235</v>
      </c>
      <c r="C3164" s="24" t="s">
        <v>237</v>
      </c>
      <c r="D3164" s="24">
        <v>11.719799999999999</v>
      </c>
    </row>
    <row r="3165" spans="1:4" hidden="1">
      <c r="A3165" s="25">
        <v>43201</v>
      </c>
      <c r="B3165" s="24" t="s">
        <v>235</v>
      </c>
      <c r="C3165" s="24" t="s">
        <v>238</v>
      </c>
      <c r="D3165" s="24">
        <v>1.4097</v>
      </c>
    </row>
    <row r="3166" spans="1:4" hidden="1">
      <c r="A3166" s="25">
        <v>43201</v>
      </c>
      <c r="B3166" s="24" t="s">
        <v>79</v>
      </c>
      <c r="C3166" s="24" t="s">
        <v>240</v>
      </c>
      <c r="D3166" s="24">
        <v>1.21E-2</v>
      </c>
    </row>
    <row r="3167" spans="1:4" hidden="1">
      <c r="A3167" s="25">
        <v>43201</v>
      </c>
      <c r="B3167" s="24" t="s">
        <v>79</v>
      </c>
      <c r="C3167" s="24" t="s">
        <v>241</v>
      </c>
      <c r="D3167" s="24">
        <v>1.18E-2</v>
      </c>
    </row>
    <row r="3168" spans="1:4" hidden="1">
      <c r="A3168" s="25">
        <v>43201</v>
      </c>
      <c r="B3168" s="24" t="s">
        <v>79</v>
      </c>
      <c r="C3168" s="24" t="s">
        <v>231</v>
      </c>
      <c r="D3168" s="24">
        <v>8.9999999999999993E-3</v>
      </c>
    </row>
    <row r="3169" spans="1:4" hidden="1">
      <c r="A3169" s="25">
        <v>43201</v>
      </c>
      <c r="B3169" s="24" t="s">
        <v>79</v>
      </c>
      <c r="C3169" s="24" t="s">
        <v>242</v>
      </c>
      <c r="D3169" s="24">
        <v>5.8700000000000002E-2</v>
      </c>
    </row>
    <row r="3170" spans="1:4" hidden="1">
      <c r="A3170" s="25">
        <v>43201</v>
      </c>
      <c r="B3170" s="24" t="s">
        <v>79</v>
      </c>
      <c r="C3170" s="24" t="s">
        <v>233</v>
      </c>
      <c r="D3170" s="24">
        <v>7.6E-3</v>
      </c>
    </row>
    <row r="3171" spans="1:4" hidden="1">
      <c r="A3171" s="25">
        <v>43201</v>
      </c>
      <c r="B3171" s="24" t="s">
        <v>79</v>
      </c>
      <c r="C3171" s="24" t="s">
        <v>234</v>
      </c>
      <c r="D3171" s="24">
        <v>6.6E-3</v>
      </c>
    </row>
    <row r="3172" spans="1:4" hidden="1">
      <c r="A3172" s="25">
        <v>43201</v>
      </c>
      <c r="B3172" s="24" t="s">
        <v>79</v>
      </c>
      <c r="C3172" s="24" t="s">
        <v>243</v>
      </c>
      <c r="D3172" s="24">
        <v>7.3400000000000007E-2</v>
      </c>
    </row>
    <row r="3173" spans="1:4" hidden="1">
      <c r="A3173" s="25">
        <v>43201</v>
      </c>
      <c r="B3173" s="24" t="s">
        <v>79</v>
      </c>
      <c r="C3173" s="24" t="s">
        <v>244</v>
      </c>
      <c r="D3173" s="24">
        <v>9.9783000000000008</v>
      </c>
    </row>
    <row r="3174" spans="1:4" hidden="1">
      <c r="A3174" s="25">
        <v>43201</v>
      </c>
      <c r="B3174" s="24" t="s">
        <v>79</v>
      </c>
      <c r="C3174" s="24" t="s">
        <v>251</v>
      </c>
      <c r="D3174" s="24">
        <v>7.5600000000000001E-2</v>
      </c>
    </row>
    <row r="3175" spans="1:4" hidden="1">
      <c r="A3175" s="25">
        <v>43201</v>
      </c>
      <c r="B3175" s="24" t="s">
        <v>79</v>
      </c>
      <c r="C3175" s="24" t="s">
        <v>236</v>
      </c>
      <c r="D3175" s="24">
        <v>7.2700000000000001E-2</v>
      </c>
    </row>
    <row r="3176" spans="1:4" hidden="1">
      <c r="A3176" s="25">
        <v>43201</v>
      </c>
      <c r="B3176" s="24" t="s">
        <v>79</v>
      </c>
      <c r="C3176" s="24" t="s">
        <v>245</v>
      </c>
      <c r="D3176" s="24">
        <v>1.2699999999999999E-2</v>
      </c>
    </row>
    <row r="3177" spans="1:4" hidden="1">
      <c r="A3177" s="25">
        <v>43201</v>
      </c>
      <c r="B3177" s="24" t="s">
        <v>79</v>
      </c>
      <c r="C3177" s="24" t="s">
        <v>246</v>
      </c>
      <c r="D3177" s="24">
        <v>0.2732</v>
      </c>
    </row>
    <row r="3178" spans="1:4" hidden="1">
      <c r="A3178" s="25">
        <v>43201</v>
      </c>
      <c r="B3178" s="24" t="s">
        <v>79</v>
      </c>
      <c r="C3178" s="24" t="s">
        <v>238</v>
      </c>
      <c r="D3178" s="24">
        <v>9.4000000000000004E-3</v>
      </c>
    </row>
    <row r="3179" spans="1:4" hidden="1">
      <c r="A3179" s="25">
        <v>43201</v>
      </c>
      <c r="B3179" s="24" t="s">
        <v>244</v>
      </c>
      <c r="C3179" s="24" t="s">
        <v>240</v>
      </c>
      <c r="D3179" s="24">
        <v>1.1999999999999999E-3</v>
      </c>
    </row>
    <row r="3180" spans="1:4" hidden="1">
      <c r="A3180" s="25">
        <v>43201</v>
      </c>
      <c r="B3180" s="24" t="s">
        <v>244</v>
      </c>
      <c r="C3180" s="24" t="s">
        <v>242</v>
      </c>
      <c r="D3180" s="24">
        <v>5.8999999999999999E-3</v>
      </c>
    </row>
    <row r="3181" spans="1:4" hidden="1">
      <c r="A3181" s="25">
        <v>43201</v>
      </c>
      <c r="B3181" s="24" t="s">
        <v>244</v>
      </c>
      <c r="C3181" s="24" t="s">
        <v>233</v>
      </c>
      <c r="D3181" s="24">
        <v>8.0000000000000004E-4</v>
      </c>
    </row>
    <row r="3182" spans="1:4" hidden="1">
      <c r="A3182" s="25">
        <v>43201</v>
      </c>
      <c r="B3182" s="24" t="s">
        <v>244</v>
      </c>
      <c r="C3182" s="24" t="s">
        <v>234</v>
      </c>
      <c r="D3182" s="24">
        <v>6.9999999999999999E-4</v>
      </c>
    </row>
    <row r="3183" spans="1:4" hidden="1">
      <c r="A3183" s="25">
        <v>43201</v>
      </c>
      <c r="B3183" s="24" t="s">
        <v>244</v>
      </c>
      <c r="C3183" s="24" t="s">
        <v>243</v>
      </c>
      <c r="D3183" s="24">
        <v>7.4000000000000003E-3</v>
      </c>
    </row>
    <row r="3184" spans="1:4" hidden="1">
      <c r="A3184" s="25">
        <v>43201</v>
      </c>
      <c r="B3184" s="24" t="s">
        <v>244</v>
      </c>
      <c r="C3184" s="24" t="s">
        <v>79</v>
      </c>
      <c r="D3184" s="24">
        <v>0.1002</v>
      </c>
    </row>
    <row r="3185" spans="1:4" hidden="1">
      <c r="A3185" s="25">
        <v>43201</v>
      </c>
      <c r="B3185" s="24" t="s">
        <v>244</v>
      </c>
      <c r="C3185" s="24" t="s">
        <v>236</v>
      </c>
      <c r="D3185" s="24">
        <v>7.3000000000000001E-3</v>
      </c>
    </row>
    <row r="3186" spans="1:4" hidden="1">
      <c r="A3186" s="25">
        <v>43201</v>
      </c>
      <c r="B3186" s="24" t="s">
        <v>244</v>
      </c>
      <c r="C3186" s="24" t="s">
        <v>246</v>
      </c>
      <c r="D3186" s="24">
        <v>2.7400000000000001E-2</v>
      </c>
    </row>
    <row r="3187" spans="1:4" hidden="1">
      <c r="A3187" s="25">
        <v>43201</v>
      </c>
      <c r="B3187" s="24" t="s">
        <v>244</v>
      </c>
      <c r="C3187" s="24" t="s">
        <v>238</v>
      </c>
      <c r="D3187" s="24">
        <v>8.9999999999999998E-4</v>
      </c>
    </row>
    <row r="3188" spans="1:4" hidden="1">
      <c r="A3188" s="25">
        <v>43201</v>
      </c>
      <c r="B3188" s="24" t="s">
        <v>251</v>
      </c>
      <c r="C3188" s="24" t="s">
        <v>242</v>
      </c>
      <c r="D3188" s="24">
        <v>0.77700000000000002</v>
      </c>
    </row>
    <row r="3189" spans="1:4" hidden="1">
      <c r="A3189" s="25">
        <v>43201</v>
      </c>
      <c r="B3189" s="24" t="s">
        <v>251</v>
      </c>
      <c r="C3189" s="24" t="s">
        <v>233</v>
      </c>
      <c r="D3189" s="24">
        <v>0.1</v>
      </c>
    </row>
    <row r="3190" spans="1:4" hidden="1">
      <c r="A3190" s="25">
        <v>43201</v>
      </c>
      <c r="B3190" s="24" t="s">
        <v>251</v>
      </c>
      <c r="C3190" s="24" t="s">
        <v>243</v>
      </c>
      <c r="D3190" s="24">
        <v>0.9718</v>
      </c>
    </row>
    <row r="3191" spans="1:4" hidden="1">
      <c r="A3191" s="25">
        <v>43201</v>
      </c>
      <c r="B3191" s="24" t="s">
        <v>251</v>
      </c>
      <c r="C3191" s="24" t="s">
        <v>79</v>
      </c>
      <c r="D3191" s="24">
        <v>13.237</v>
      </c>
    </row>
    <row r="3192" spans="1:4" hidden="1">
      <c r="A3192" s="25">
        <v>43201</v>
      </c>
      <c r="B3192" s="24" t="s">
        <v>251</v>
      </c>
      <c r="C3192" s="24" t="s">
        <v>236</v>
      </c>
      <c r="D3192" s="24">
        <v>0.96260000000000001</v>
      </c>
    </row>
    <row r="3193" spans="1:4" hidden="1">
      <c r="A3193" s="25">
        <v>43201</v>
      </c>
      <c r="B3193" s="24" t="s">
        <v>251</v>
      </c>
      <c r="C3193" s="24" t="s">
        <v>238</v>
      </c>
      <c r="D3193" s="24">
        <v>0.12379999999999999</v>
      </c>
    </row>
    <row r="3194" spans="1:4" hidden="1">
      <c r="A3194" s="25">
        <v>43201</v>
      </c>
      <c r="B3194" s="24" t="s">
        <v>249</v>
      </c>
      <c r="C3194" s="24" t="s">
        <v>241</v>
      </c>
      <c r="D3194" s="24">
        <v>6.9000000000000006E-2</v>
      </c>
    </row>
    <row r="3195" spans="1:4" hidden="1">
      <c r="A3195" s="25">
        <v>43201</v>
      </c>
      <c r="B3195" s="24" t="s">
        <v>249</v>
      </c>
      <c r="C3195" s="24" t="s">
        <v>233</v>
      </c>
      <c r="D3195" s="24">
        <v>4.4299999999999999E-2</v>
      </c>
    </row>
    <row r="3196" spans="1:4" hidden="1">
      <c r="A3196" s="25">
        <v>43201</v>
      </c>
      <c r="B3196" s="24" t="s">
        <v>249</v>
      </c>
      <c r="C3196" s="24" t="s">
        <v>234</v>
      </c>
      <c r="D3196" s="24">
        <v>3.8600000000000002E-2</v>
      </c>
    </row>
    <row r="3197" spans="1:4" hidden="1">
      <c r="A3197" s="25">
        <v>43201</v>
      </c>
      <c r="B3197" s="24" t="s">
        <v>249</v>
      </c>
      <c r="C3197" s="24" t="s">
        <v>238</v>
      </c>
      <c r="D3197" s="24">
        <v>5.4800000000000001E-2</v>
      </c>
    </row>
    <row r="3198" spans="1:4" hidden="1">
      <c r="A3198" s="25">
        <v>43201</v>
      </c>
      <c r="B3198" s="24" t="s">
        <v>252</v>
      </c>
      <c r="C3198" s="24" t="s">
        <v>242</v>
      </c>
      <c r="D3198" s="24">
        <v>1.6214</v>
      </c>
    </row>
    <row r="3199" spans="1:4" hidden="1">
      <c r="A3199" s="25">
        <v>43201</v>
      </c>
      <c r="B3199" s="24" t="s">
        <v>252</v>
      </c>
      <c r="C3199" s="24" t="s">
        <v>233</v>
      </c>
      <c r="D3199" s="24">
        <v>0.20880000000000001</v>
      </c>
    </row>
    <row r="3200" spans="1:4" hidden="1">
      <c r="A3200" s="25">
        <v>43201</v>
      </c>
      <c r="B3200" s="24" t="s">
        <v>252</v>
      </c>
      <c r="C3200" s="24" t="s">
        <v>234</v>
      </c>
      <c r="D3200" s="24">
        <v>0.18210000000000001</v>
      </c>
    </row>
    <row r="3201" spans="1:4" hidden="1">
      <c r="A3201" s="25">
        <v>43201</v>
      </c>
      <c r="B3201" s="24" t="s">
        <v>252</v>
      </c>
      <c r="C3201" s="24" t="s">
        <v>243</v>
      </c>
      <c r="D3201" s="24">
        <v>2.0276000000000001</v>
      </c>
    </row>
    <row r="3202" spans="1:4" hidden="1">
      <c r="A3202" s="25">
        <v>43201</v>
      </c>
      <c r="B3202" s="24" t="s">
        <v>252</v>
      </c>
      <c r="C3202" s="24" t="s">
        <v>238</v>
      </c>
      <c r="D3202" s="24">
        <v>0.25840000000000002</v>
      </c>
    </row>
    <row r="3203" spans="1:4" hidden="1">
      <c r="A3203" s="25">
        <v>43201</v>
      </c>
      <c r="B3203" s="24" t="s">
        <v>236</v>
      </c>
      <c r="C3203" s="24" t="s">
        <v>230</v>
      </c>
      <c r="D3203" s="24">
        <v>0.4723</v>
      </c>
    </row>
    <row r="3204" spans="1:4" hidden="1">
      <c r="A3204" s="25">
        <v>43201</v>
      </c>
      <c r="B3204" s="24" t="s">
        <v>236</v>
      </c>
      <c r="C3204" s="24" t="s">
        <v>240</v>
      </c>
      <c r="D3204" s="24">
        <v>0.1658</v>
      </c>
    </row>
    <row r="3205" spans="1:4" hidden="1">
      <c r="A3205" s="25">
        <v>43201</v>
      </c>
      <c r="B3205" s="24" t="s">
        <v>236</v>
      </c>
      <c r="C3205" s="24" t="s">
        <v>241</v>
      </c>
      <c r="D3205" s="24">
        <v>0.16200000000000001</v>
      </c>
    </row>
    <row r="3206" spans="1:4" hidden="1">
      <c r="A3206" s="25">
        <v>43201</v>
      </c>
      <c r="B3206" s="24" t="s">
        <v>236</v>
      </c>
      <c r="C3206" s="24" t="s">
        <v>231</v>
      </c>
      <c r="D3206" s="24">
        <v>0.1232</v>
      </c>
    </row>
    <row r="3207" spans="1:4" hidden="1">
      <c r="A3207" s="25">
        <v>43201</v>
      </c>
      <c r="B3207" s="24" t="s">
        <v>236</v>
      </c>
      <c r="C3207" s="24" t="s">
        <v>242</v>
      </c>
      <c r="D3207" s="24">
        <v>0.80720000000000003</v>
      </c>
    </row>
    <row r="3208" spans="1:4" hidden="1">
      <c r="A3208" s="25">
        <v>43201</v>
      </c>
      <c r="B3208" s="24" t="s">
        <v>236</v>
      </c>
      <c r="C3208" s="24" t="s">
        <v>232</v>
      </c>
      <c r="D3208" s="24">
        <v>0.77400000000000002</v>
      </c>
    </row>
    <row r="3209" spans="1:4" hidden="1">
      <c r="A3209" s="25">
        <v>43201</v>
      </c>
      <c r="B3209" s="24" t="s">
        <v>236</v>
      </c>
      <c r="C3209" s="24" t="s">
        <v>233</v>
      </c>
      <c r="D3209" s="24">
        <v>0.104</v>
      </c>
    </row>
    <row r="3210" spans="1:4" hidden="1">
      <c r="A3210" s="25">
        <v>43201</v>
      </c>
      <c r="B3210" s="24" t="s">
        <v>236</v>
      </c>
      <c r="C3210" s="24" t="s">
        <v>234</v>
      </c>
      <c r="D3210" s="24">
        <v>9.06E-2</v>
      </c>
    </row>
    <row r="3211" spans="1:4" hidden="1">
      <c r="A3211" s="25">
        <v>43201</v>
      </c>
      <c r="B3211" s="24" t="s">
        <v>236</v>
      </c>
      <c r="C3211" s="24" t="s">
        <v>243</v>
      </c>
      <c r="D3211" s="24">
        <v>1.0094000000000001</v>
      </c>
    </row>
    <row r="3212" spans="1:4" hidden="1">
      <c r="A3212" s="25">
        <v>43201</v>
      </c>
      <c r="B3212" s="24" t="s">
        <v>236</v>
      </c>
      <c r="C3212" s="24" t="s">
        <v>235</v>
      </c>
      <c r="D3212" s="24">
        <v>9.1200000000000003E-2</v>
      </c>
    </row>
    <row r="3213" spans="1:4" hidden="1">
      <c r="A3213" s="25">
        <v>43201</v>
      </c>
      <c r="B3213" s="24" t="s">
        <v>236</v>
      </c>
      <c r="C3213" s="24" t="s">
        <v>79</v>
      </c>
      <c r="D3213" s="24">
        <v>13.7506</v>
      </c>
    </row>
    <row r="3214" spans="1:4" hidden="1">
      <c r="A3214" s="25">
        <v>43201</v>
      </c>
      <c r="B3214" s="24" t="s">
        <v>236</v>
      </c>
      <c r="C3214" s="24" t="s">
        <v>244</v>
      </c>
      <c r="D3214" s="24">
        <v>137.20679999999999</v>
      </c>
    </row>
    <row r="3215" spans="1:4" hidden="1">
      <c r="A3215" s="25">
        <v>43201</v>
      </c>
      <c r="B3215" s="24" t="s">
        <v>236</v>
      </c>
      <c r="C3215" s="24" t="s">
        <v>251</v>
      </c>
      <c r="D3215" s="24">
        <v>1.0388999999999999</v>
      </c>
    </row>
    <row r="3216" spans="1:4" hidden="1">
      <c r="A3216" s="25">
        <v>43201</v>
      </c>
      <c r="B3216" s="24" t="s">
        <v>236</v>
      </c>
      <c r="C3216" s="24" t="s">
        <v>237</v>
      </c>
      <c r="D3216" s="24">
        <v>1.0690999999999999</v>
      </c>
    </row>
    <row r="3217" spans="1:4" hidden="1">
      <c r="A3217" s="25">
        <v>43201</v>
      </c>
      <c r="B3217" s="24" t="s">
        <v>236</v>
      </c>
      <c r="C3217" s="24" t="s">
        <v>238</v>
      </c>
      <c r="D3217" s="24">
        <v>0.12859999999999999</v>
      </c>
    </row>
    <row r="3218" spans="1:4" hidden="1">
      <c r="A3218" s="25">
        <v>43201</v>
      </c>
      <c r="B3218" s="24" t="s">
        <v>245</v>
      </c>
      <c r="C3218" s="24" t="s">
        <v>240</v>
      </c>
      <c r="D3218" s="24">
        <v>0.94920000000000004</v>
      </c>
    </row>
    <row r="3219" spans="1:4" hidden="1">
      <c r="A3219" s="25">
        <v>43201</v>
      </c>
      <c r="B3219" s="24" t="s">
        <v>245</v>
      </c>
      <c r="C3219" s="24" t="s">
        <v>242</v>
      </c>
      <c r="D3219" s="24">
        <v>4.6205999999999996</v>
      </c>
    </row>
    <row r="3220" spans="1:4" hidden="1">
      <c r="A3220" s="25">
        <v>43201</v>
      </c>
      <c r="B3220" s="24" t="s">
        <v>245</v>
      </c>
      <c r="C3220" s="24" t="s">
        <v>233</v>
      </c>
      <c r="D3220" s="24">
        <v>0.59509999999999996</v>
      </c>
    </row>
    <row r="3221" spans="1:4" hidden="1">
      <c r="A3221" s="25">
        <v>43201</v>
      </c>
      <c r="B3221" s="24" t="s">
        <v>245</v>
      </c>
      <c r="C3221" s="24" t="s">
        <v>234</v>
      </c>
      <c r="D3221" s="24">
        <v>0.51890000000000003</v>
      </c>
    </row>
    <row r="3222" spans="1:4" hidden="1">
      <c r="A3222" s="25">
        <v>43201</v>
      </c>
      <c r="B3222" s="24" t="s">
        <v>245</v>
      </c>
      <c r="C3222" s="24" t="s">
        <v>243</v>
      </c>
      <c r="D3222" s="24">
        <v>5.7785000000000002</v>
      </c>
    </row>
    <row r="3223" spans="1:4" hidden="1">
      <c r="A3223" s="25">
        <v>43201</v>
      </c>
      <c r="B3223" s="24" t="s">
        <v>245</v>
      </c>
      <c r="C3223" s="24" t="s">
        <v>79</v>
      </c>
      <c r="D3223" s="24">
        <v>78.7166</v>
      </c>
    </row>
    <row r="3224" spans="1:4" hidden="1">
      <c r="A3224" s="25">
        <v>43201</v>
      </c>
      <c r="B3224" s="24" t="s">
        <v>245</v>
      </c>
      <c r="C3224" s="24" t="s">
        <v>238</v>
      </c>
      <c r="D3224" s="24">
        <v>0.73609999999999998</v>
      </c>
    </row>
    <row r="3225" spans="1:4" hidden="1">
      <c r="A3225" s="25">
        <v>43201</v>
      </c>
      <c r="B3225" s="24" t="s">
        <v>264</v>
      </c>
      <c r="C3225" s="24" t="s">
        <v>238</v>
      </c>
      <c r="D3225" s="24">
        <v>1.9199999999999998E-2</v>
      </c>
    </row>
    <row r="3226" spans="1:4" hidden="1">
      <c r="A3226" s="25">
        <v>43201</v>
      </c>
      <c r="B3226" s="24" t="s">
        <v>260</v>
      </c>
      <c r="C3226" s="24" t="s">
        <v>233</v>
      </c>
      <c r="D3226" s="24">
        <v>0.23880000000000001</v>
      </c>
    </row>
    <row r="3227" spans="1:4" hidden="1">
      <c r="A3227" s="25">
        <v>43201</v>
      </c>
      <c r="B3227" s="24" t="s">
        <v>260</v>
      </c>
      <c r="C3227" s="24" t="s">
        <v>238</v>
      </c>
      <c r="D3227" s="24">
        <v>0.2954</v>
      </c>
    </row>
    <row r="3228" spans="1:4" hidden="1">
      <c r="A3228" s="25">
        <v>43201</v>
      </c>
      <c r="B3228" s="24" t="s">
        <v>261</v>
      </c>
      <c r="C3228" s="24" t="s">
        <v>233</v>
      </c>
      <c r="D3228" s="24">
        <v>1.2800000000000001E-2</v>
      </c>
    </row>
    <row r="3229" spans="1:4" hidden="1">
      <c r="A3229" s="25">
        <v>43201</v>
      </c>
      <c r="B3229" s="24" t="s">
        <v>261</v>
      </c>
      <c r="C3229" s="24" t="s">
        <v>238</v>
      </c>
      <c r="D3229" s="24">
        <v>1.5800000000000002E-2</v>
      </c>
    </row>
    <row r="3230" spans="1:4" hidden="1">
      <c r="A3230" s="25">
        <v>43201</v>
      </c>
      <c r="B3230" s="24" t="s">
        <v>237</v>
      </c>
      <c r="C3230" s="24" t="s">
        <v>230</v>
      </c>
      <c r="D3230" s="24">
        <v>0.44180000000000003</v>
      </c>
    </row>
    <row r="3231" spans="1:4" hidden="1">
      <c r="A3231" s="25">
        <v>43201</v>
      </c>
      <c r="B3231" s="24" t="s">
        <v>237</v>
      </c>
      <c r="C3231" s="24" t="s">
        <v>240</v>
      </c>
      <c r="D3231" s="24">
        <v>0.15509999999999999</v>
      </c>
    </row>
    <row r="3232" spans="1:4" hidden="1">
      <c r="A3232" s="25">
        <v>43201</v>
      </c>
      <c r="B3232" s="24" t="s">
        <v>237</v>
      </c>
      <c r="C3232" s="24" t="s">
        <v>231</v>
      </c>
      <c r="D3232" s="24">
        <v>0.1152</v>
      </c>
    </row>
    <row r="3233" spans="1:4" hidden="1">
      <c r="A3233" s="25">
        <v>43201</v>
      </c>
      <c r="B3233" s="24" t="s">
        <v>237</v>
      </c>
      <c r="C3233" s="24" t="s">
        <v>232</v>
      </c>
      <c r="D3233" s="24">
        <v>0.72399999999999998</v>
      </c>
    </row>
    <row r="3234" spans="1:4" hidden="1">
      <c r="A3234" s="25">
        <v>43201</v>
      </c>
      <c r="B3234" s="24" t="s">
        <v>237</v>
      </c>
      <c r="C3234" s="24" t="s">
        <v>233</v>
      </c>
      <c r="D3234" s="24">
        <v>9.7199999999999995E-2</v>
      </c>
    </row>
    <row r="3235" spans="1:4" hidden="1">
      <c r="A3235" s="25">
        <v>43201</v>
      </c>
      <c r="B3235" s="24" t="s">
        <v>237</v>
      </c>
      <c r="C3235" s="24" t="s">
        <v>234</v>
      </c>
      <c r="D3235" s="24">
        <v>8.48E-2</v>
      </c>
    </row>
    <row r="3236" spans="1:4" hidden="1">
      <c r="A3236" s="25">
        <v>43201</v>
      </c>
      <c r="B3236" s="24" t="s">
        <v>237</v>
      </c>
      <c r="C3236" s="24" t="s">
        <v>235</v>
      </c>
      <c r="D3236" s="24">
        <v>8.5300000000000001E-2</v>
      </c>
    </row>
    <row r="3237" spans="1:4" hidden="1">
      <c r="A3237" s="25">
        <v>43201</v>
      </c>
      <c r="B3237" s="24" t="s">
        <v>237</v>
      </c>
      <c r="C3237" s="24" t="s">
        <v>236</v>
      </c>
      <c r="D3237" s="24">
        <v>0.93540000000000001</v>
      </c>
    </row>
    <row r="3238" spans="1:4" hidden="1">
      <c r="A3238" s="25">
        <v>43201</v>
      </c>
      <c r="B3238" s="24" t="s">
        <v>237</v>
      </c>
      <c r="C3238" s="24" t="s">
        <v>262</v>
      </c>
      <c r="D3238" s="24">
        <v>0.4975</v>
      </c>
    </row>
    <row r="3239" spans="1:4" hidden="1">
      <c r="A3239" s="25">
        <v>43201</v>
      </c>
      <c r="B3239" s="24" t="s">
        <v>237</v>
      </c>
      <c r="C3239" s="24" t="s">
        <v>238</v>
      </c>
      <c r="D3239" s="24">
        <v>0.1203</v>
      </c>
    </row>
    <row r="3240" spans="1:4" hidden="1">
      <c r="A3240" s="25">
        <v>43201</v>
      </c>
      <c r="B3240" s="24" t="s">
        <v>253</v>
      </c>
      <c r="C3240" s="24" t="s">
        <v>242</v>
      </c>
      <c r="D3240" s="24">
        <v>4.7958999999999996</v>
      </c>
    </row>
    <row r="3241" spans="1:4" hidden="1">
      <c r="A3241" s="25">
        <v>43201</v>
      </c>
      <c r="B3241" s="24" t="s">
        <v>253</v>
      </c>
      <c r="C3241" s="24" t="s">
        <v>233</v>
      </c>
      <c r="D3241" s="24">
        <v>0.61760000000000004</v>
      </c>
    </row>
    <row r="3242" spans="1:4" hidden="1">
      <c r="A3242" s="25">
        <v>43201</v>
      </c>
      <c r="B3242" s="24" t="s">
        <v>253</v>
      </c>
      <c r="C3242" s="24" t="s">
        <v>234</v>
      </c>
      <c r="D3242" s="24">
        <v>0.53859999999999997</v>
      </c>
    </row>
    <row r="3243" spans="1:4" hidden="1">
      <c r="A3243" s="25">
        <v>43201</v>
      </c>
      <c r="B3243" s="24" t="s">
        <v>253</v>
      </c>
      <c r="C3243" s="24" t="s">
        <v>243</v>
      </c>
      <c r="D3243" s="24">
        <v>5.9976000000000003</v>
      </c>
    </row>
    <row r="3244" spans="1:4" hidden="1">
      <c r="A3244" s="25">
        <v>43201</v>
      </c>
      <c r="B3244" s="24" t="s">
        <v>253</v>
      </c>
      <c r="C3244" s="24" t="s">
        <v>238</v>
      </c>
      <c r="D3244" s="24">
        <v>0.76400000000000001</v>
      </c>
    </row>
    <row r="3245" spans="1:4" hidden="1">
      <c r="A3245" s="25">
        <v>43201</v>
      </c>
      <c r="B3245" s="24" t="s">
        <v>265</v>
      </c>
      <c r="C3245" s="24" t="s">
        <v>238</v>
      </c>
      <c r="D3245" s="24">
        <v>3.2099999999999997E-2</v>
      </c>
    </row>
    <row r="3246" spans="1:4" hidden="1">
      <c r="A3246" s="25">
        <v>43201</v>
      </c>
      <c r="B3246" s="24" t="s">
        <v>262</v>
      </c>
      <c r="C3246" s="24" t="s">
        <v>233</v>
      </c>
      <c r="D3246" s="24">
        <v>0.19539999999999999</v>
      </c>
    </row>
    <row r="3247" spans="1:4" hidden="1">
      <c r="A3247" s="25">
        <v>43201</v>
      </c>
      <c r="B3247" s="24" t="s">
        <v>262</v>
      </c>
      <c r="C3247" s="24" t="s">
        <v>237</v>
      </c>
      <c r="D3247" s="24">
        <v>2.0099999999999998</v>
      </c>
    </row>
    <row r="3248" spans="1:4" hidden="1">
      <c r="A3248" s="25">
        <v>43201</v>
      </c>
      <c r="B3248" s="24" t="s">
        <v>262</v>
      </c>
      <c r="C3248" s="24" t="s">
        <v>238</v>
      </c>
      <c r="D3248" s="24">
        <v>0.24179999999999999</v>
      </c>
    </row>
    <row r="3249" spans="1:4" hidden="1">
      <c r="A3249" s="25">
        <v>43201</v>
      </c>
      <c r="B3249" s="24" t="s">
        <v>246</v>
      </c>
      <c r="C3249" s="24" t="s">
        <v>240</v>
      </c>
      <c r="D3249" s="24">
        <v>4.4200000000000003E-2</v>
      </c>
    </row>
    <row r="3250" spans="1:4" hidden="1">
      <c r="A3250" s="25">
        <v>43201</v>
      </c>
      <c r="B3250" s="24" t="s">
        <v>246</v>
      </c>
      <c r="C3250" s="24" t="s">
        <v>248</v>
      </c>
      <c r="D3250" s="24">
        <v>0.21479999999999999</v>
      </c>
    </row>
    <row r="3251" spans="1:4" hidden="1">
      <c r="A3251" s="25">
        <v>43201</v>
      </c>
      <c r="B3251" s="24" t="s">
        <v>246</v>
      </c>
      <c r="C3251" s="24" t="s">
        <v>242</v>
      </c>
      <c r="D3251" s="24">
        <v>0.21490000000000001</v>
      </c>
    </row>
    <row r="3252" spans="1:4" hidden="1">
      <c r="A3252" s="25">
        <v>43201</v>
      </c>
      <c r="B3252" s="24" t="s">
        <v>246</v>
      </c>
      <c r="C3252" s="24" t="s">
        <v>233</v>
      </c>
      <c r="D3252" s="24">
        <v>2.7699999999999999E-2</v>
      </c>
    </row>
    <row r="3253" spans="1:4" hidden="1">
      <c r="A3253" s="25">
        <v>43201</v>
      </c>
      <c r="B3253" s="24" t="s">
        <v>246</v>
      </c>
      <c r="C3253" s="24" t="s">
        <v>234</v>
      </c>
      <c r="D3253" s="24">
        <v>2.4199999999999999E-2</v>
      </c>
    </row>
    <row r="3254" spans="1:4" hidden="1">
      <c r="A3254" s="25">
        <v>43201</v>
      </c>
      <c r="B3254" s="24" t="s">
        <v>246</v>
      </c>
      <c r="C3254" s="24" t="s">
        <v>243</v>
      </c>
      <c r="D3254" s="24">
        <v>0.26869999999999999</v>
      </c>
    </row>
    <row r="3255" spans="1:4" hidden="1">
      <c r="A3255" s="25">
        <v>43201</v>
      </c>
      <c r="B3255" s="24" t="s">
        <v>246</v>
      </c>
      <c r="C3255" s="24" t="s">
        <v>79</v>
      </c>
      <c r="D3255" s="24">
        <v>3.6608000000000001</v>
      </c>
    </row>
    <row r="3256" spans="1:4" hidden="1">
      <c r="A3256" s="25">
        <v>43201</v>
      </c>
      <c r="B3256" s="24" t="s">
        <v>246</v>
      </c>
      <c r="C3256" s="24" t="s">
        <v>244</v>
      </c>
      <c r="D3256" s="24">
        <v>36.529000000000003</v>
      </c>
    </row>
    <row r="3257" spans="1:4" hidden="1">
      <c r="A3257" s="25">
        <v>43201</v>
      </c>
      <c r="B3257" s="24" t="s">
        <v>246</v>
      </c>
      <c r="C3257" s="24" t="s">
        <v>238</v>
      </c>
      <c r="D3257" s="24">
        <v>3.4200000000000001E-2</v>
      </c>
    </row>
    <row r="3258" spans="1:4" hidden="1">
      <c r="A3258" s="25">
        <v>43201</v>
      </c>
      <c r="B3258" s="24" t="s">
        <v>266</v>
      </c>
      <c r="C3258" s="24" t="s">
        <v>238</v>
      </c>
      <c r="D3258" s="24">
        <v>3.85E-2</v>
      </c>
    </row>
    <row r="3259" spans="1:4" hidden="1">
      <c r="A3259" s="25">
        <v>43201</v>
      </c>
      <c r="B3259" s="24" t="s">
        <v>238</v>
      </c>
      <c r="C3259" s="24" t="s">
        <v>230</v>
      </c>
      <c r="D3259" s="24">
        <v>3.6728999999999998</v>
      </c>
    </row>
    <row r="3260" spans="1:4" hidden="1">
      <c r="A3260" s="25">
        <v>43201</v>
      </c>
      <c r="B3260" s="24" t="s">
        <v>238</v>
      </c>
      <c r="C3260" s="24" t="s">
        <v>240</v>
      </c>
      <c r="D3260" s="24">
        <v>1.2894000000000001</v>
      </c>
    </row>
    <row r="3261" spans="1:4" hidden="1">
      <c r="A3261" s="25">
        <v>43201</v>
      </c>
      <c r="B3261" s="24" t="s">
        <v>238</v>
      </c>
      <c r="C3261" s="24" t="s">
        <v>247</v>
      </c>
      <c r="D3261" s="24">
        <v>1.7901</v>
      </c>
    </row>
    <row r="3262" spans="1:4" hidden="1">
      <c r="A3262" s="25">
        <v>43201</v>
      </c>
      <c r="B3262" s="24" t="s">
        <v>238</v>
      </c>
      <c r="C3262" s="24" t="s">
        <v>241</v>
      </c>
      <c r="D3262" s="24">
        <v>1.2593000000000001</v>
      </c>
    </row>
    <row r="3263" spans="1:4" hidden="1">
      <c r="A3263" s="25">
        <v>43201</v>
      </c>
      <c r="B3263" s="24" t="s">
        <v>238</v>
      </c>
      <c r="C3263" s="24" t="s">
        <v>250</v>
      </c>
      <c r="D3263" s="24">
        <v>1592.8942999999999</v>
      </c>
    </row>
    <row r="3264" spans="1:4" hidden="1">
      <c r="A3264" s="25">
        <v>43201</v>
      </c>
      <c r="B3264" s="24" t="s">
        <v>238</v>
      </c>
      <c r="C3264" s="24" t="s">
        <v>231</v>
      </c>
      <c r="D3264" s="24">
        <v>0.95740000000000003</v>
      </c>
    </row>
    <row r="3265" spans="1:4" hidden="1">
      <c r="A3265" s="25">
        <v>43201</v>
      </c>
      <c r="B3265" s="24" t="s">
        <v>238</v>
      </c>
      <c r="C3265" s="24" t="s">
        <v>248</v>
      </c>
      <c r="D3265" s="24">
        <v>6.2763999999999998</v>
      </c>
    </row>
    <row r="3266" spans="1:4" hidden="1">
      <c r="A3266" s="25">
        <v>43201</v>
      </c>
      <c r="B3266" s="24" t="s">
        <v>238</v>
      </c>
      <c r="C3266" s="24" t="s">
        <v>242</v>
      </c>
      <c r="D3266" s="24">
        <v>6.2769000000000004</v>
      </c>
    </row>
    <row r="3267" spans="1:4" hidden="1">
      <c r="A3267" s="25">
        <v>43201</v>
      </c>
      <c r="B3267" s="24" t="s">
        <v>238</v>
      </c>
      <c r="C3267" s="24" t="s">
        <v>254</v>
      </c>
      <c r="D3267" s="24">
        <v>20.4694</v>
      </c>
    </row>
    <row r="3268" spans="1:4" hidden="1">
      <c r="A3268" s="25">
        <v>43201</v>
      </c>
      <c r="B3268" s="24" t="s">
        <v>238</v>
      </c>
      <c r="C3268" s="24" t="s">
        <v>232</v>
      </c>
      <c r="D3268" s="24">
        <v>6.0194000000000001</v>
      </c>
    </row>
    <row r="3269" spans="1:4" hidden="1">
      <c r="A3269" s="25">
        <v>43201</v>
      </c>
      <c r="B3269" s="24" t="s">
        <v>238</v>
      </c>
      <c r="C3269" s="24" t="s">
        <v>233</v>
      </c>
      <c r="D3269" s="24">
        <v>0.80840000000000001</v>
      </c>
    </row>
    <row r="3270" spans="1:4" hidden="1">
      <c r="A3270" s="25">
        <v>43201</v>
      </c>
      <c r="B3270" s="24" t="s">
        <v>238</v>
      </c>
      <c r="C3270" s="24" t="s">
        <v>263</v>
      </c>
      <c r="D3270" s="24">
        <v>2.0257999999999998</v>
      </c>
    </row>
    <row r="3271" spans="1:4" hidden="1">
      <c r="A3271" s="25">
        <v>43201</v>
      </c>
      <c r="B3271" s="24" t="s">
        <v>238</v>
      </c>
      <c r="C3271" s="24" t="s">
        <v>234</v>
      </c>
      <c r="D3271" s="24">
        <v>0.70479999999999998</v>
      </c>
    </row>
    <row r="3272" spans="1:4" hidden="1">
      <c r="A3272" s="25">
        <v>43201</v>
      </c>
      <c r="B3272" s="24" t="s">
        <v>238</v>
      </c>
      <c r="C3272" s="24" t="s">
        <v>243</v>
      </c>
      <c r="D3272" s="24">
        <v>7.8498000000000001</v>
      </c>
    </row>
    <row r="3273" spans="1:4" hidden="1">
      <c r="A3273" s="25">
        <v>43201</v>
      </c>
      <c r="B3273" s="24" t="s">
        <v>238</v>
      </c>
      <c r="C3273" s="24" t="s">
        <v>256</v>
      </c>
      <c r="D3273" s="24">
        <v>6.0045999999999999</v>
      </c>
    </row>
    <row r="3274" spans="1:4" hidden="1">
      <c r="A3274" s="25">
        <v>43201</v>
      </c>
      <c r="B3274" s="24" t="s">
        <v>238</v>
      </c>
      <c r="C3274" s="24" t="s">
        <v>258</v>
      </c>
      <c r="D3274" s="24">
        <v>3.5084</v>
      </c>
    </row>
    <row r="3275" spans="1:4" hidden="1">
      <c r="A3275" s="25">
        <v>43201</v>
      </c>
      <c r="B3275" s="24" t="s">
        <v>238</v>
      </c>
      <c r="C3275" s="24" t="s">
        <v>259</v>
      </c>
      <c r="D3275" s="24">
        <v>98.389600000000002</v>
      </c>
    </row>
    <row r="3276" spans="1:4" hidden="1">
      <c r="A3276" s="25">
        <v>43201</v>
      </c>
      <c r="B3276" s="24" t="s">
        <v>238</v>
      </c>
      <c r="C3276" s="24" t="s">
        <v>235</v>
      </c>
      <c r="D3276" s="24">
        <v>0.70940000000000003</v>
      </c>
    </row>
    <row r="3277" spans="1:4">
      <c r="A3277" s="25">
        <v>43201</v>
      </c>
      <c r="B3277" s="24" t="s">
        <v>238</v>
      </c>
      <c r="C3277" s="24" t="s">
        <v>79</v>
      </c>
      <c r="D3277" s="24">
        <v>106.93210000000001</v>
      </c>
    </row>
    <row r="3278" spans="1:4" hidden="1">
      <c r="A3278" s="25">
        <v>43201</v>
      </c>
      <c r="B3278" s="24" t="s">
        <v>238</v>
      </c>
      <c r="C3278" s="24" t="s">
        <v>244</v>
      </c>
      <c r="D3278" s="24">
        <v>1066.9993999999999</v>
      </c>
    </row>
    <row r="3279" spans="1:4" hidden="1">
      <c r="A3279" s="25">
        <v>43201</v>
      </c>
      <c r="B3279" s="24" t="s">
        <v>238</v>
      </c>
      <c r="C3279" s="24" t="s">
        <v>251</v>
      </c>
      <c r="D3279" s="24">
        <v>8.0792000000000002</v>
      </c>
    </row>
    <row r="3280" spans="1:4" hidden="1">
      <c r="A3280" s="25">
        <v>43201</v>
      </c>
      <c r="B3280" s="24" t="s">
        <v>238</v>
      </c>
      <c r="C3280" s="24" t="s">
        <v>249</v>
      </c>
      <c r="D3280" s="24">
        <v>18.245200000000001</v>
      </c>
    </row>
    <row r="3281" spans="1:4" hidden="1">
      <c r="A3281" s="25">
        <v>43201</v>
      </c>
      <c r="B3281" s="24" t="s">
        <v>238</v>
      </c>
      <c r="C3281" s="24" t="s">
        <v>252</v>
      </c>
      <c r="D3281" s="24">
        <v>3.8714</v>
      </c>
    </row>
    <row r="3282" spans="1:4" hidden="1">
      <c r="A3282" s="25">
        <v>43201</v>
      </c>
      <c r="B3282" s="24" t="s">
        <v>238</v>
      </c>
      <c r="C3282" s="24" t="s">
        <v>236</v>
      </c>
      <c r="D3282" s="24">
        <v>7.7766000000000002</v>
      </c>
    </row>
    <row r="3283" spans="1:4" hidden="1">
      <c r="A3283" s="25">
        <v>43201</v>
      </c>
      <c r="B3283" s="24" t="s">
        <v>238</v>
      </c>
      <c r="C3283" s="24" t="s">
        <v>245</v>
      </c>
      <c r="D3283" s="24">
        <v>1.3584000000000001</v>
      </c>
    </row>
    <row r="3284" spans="1:4" hidden="1">
      <c r="A3284" s="25">
        <v>43201</v>
      </c>
      <c r="B3284" s="24" t="s">
        <v>238</v>
      </c>
      <c r="C3284" s="24" t="s">
        <v>264</v>
      </c>
      <c r="D3284" s="24">
        <v>51.968200000000003</v>
      </c>
    </row>
    <row r="3285" spans="1:4" hidden="1">
      <c r="A3285" s="25">
        <v>43201</v>
      </c>
      <c r="B3285" s="24" t="s">
        <v>238</v>
      </c>
      <c r="C3285" s="24" t="s">
        <v>260</v>
      </c>
      <c r="D3285" s="24">
        <v>3.3856000000000002</v>
      </c>
    </row>
    <row r="3286" spans="1:4" hidden="1">
      <c r="A3286" s="25">
        <v>43201</v>
      </c>
      <c r="B3286" s="24" t="s">
        <v>238</v>
      </c>
      <c r="C3286" s="24" t="s">
        <v>261</v>
      </c>
      <c r="D3286" s="24">
        <v>63.366100000000003</v>
      </c>
    </row>
    <row r="3287" spans="1:4" hidden="1">
      <c r="A3287" s="25">
        <v>43201</v>
      </c>
      <c r="B3287" s="24" t="s">
        <v>238</v>
      </c>
      <c r="C3287" s="24" t="s">
        <v>237</v>
      </c>
      <c r="D3287" s="24">
        <v>8.3137000000000008</v>
      </c>
    </row>
    <row r="3288" spans="1:4" hidden="1">
      <c r="A3288" s="25">
        <v>43201</v>
      </c>
      <c r="B3288" s="24" t="s">
        <v>238</v>
      </c>
      <c r="C3288" s="24" t="s">
        <v>253</v>
      </c>
      <c r="D3288" s="24">
        <v>1.3088</v>
      </c>
    </row>
    <row r="3289" spans="1:4" hidden="1">
      <c r="A3289" s="25">
        <v>43201</v>
      </c>
      <c r="B3289" s="24" t="s">
        <v>238</v>
      </c>
      <c r="C3289" s="24" t="s">
        <v>265</v>
      </c>
      <c r="D3289" s="24">
        <v>31.155200000000001</v>
      </c>
    </row>
    <row r="3290" spans="1:4" hidden="1">
      <c r="A3290" s="25">
        <v>43201</v>
      </c>
      <c r="B3290" s="24" t="s">
        <v>238</v>
      </c>
      <c r="C3290" s="24" t="s">
        <v>262</v>
      </c>
      <c r="D3290" s="24">
        <v>4.1360999999999999</v>
      </c>
    </row>
    <row r="3291" spans="1:4" hidden="1">
      <c r="A3291" s="25">
        <v>43201</v>
      </c>
      <c r="B3291" s="24" t="s">
        <v>238</v>
      </c>
      <c r="C3291" s="24" t="s">
        <v>246</v>
      </c>
      <c r="D3291" s="24">
        <v>29.209599999999998</v>
      </c>
    </row>
    <row r="3292" spans="1:4" hidden="1">
      <c r="A3292" s="25">
        <v>43201</v>
      </c>
      <c r="B3292" s="24" t="s">
        <v>238</v>
      </c>
      <c r="C3292" s="24" t="s">
        <v>266</v>
      </c>
      <c r="D3292" s="24">
        <v>25.966899999999999</v>
      </c>
    </row>
    <row r="3293" spans="1:4" hidden="1">
      <c r="A3293" s="25">
        <v>43201</v>
      </c>
      <c r="B3293" s="24" t="s">
        <v>238</v>
      </c>
      <c r="C3293" s="24" t="s">
        <v>267</v>
      </c>
      <c r="D3293" s="24">
        <v>530.26170000000002</v>
      </c>
    </row>
    <row r="3294" spans="1:4" hidden="1">
      <c r="A3294" s="25">
        <v>43201</v>
      </c>
      <c r="B3294" s="24" t="s">
        <v>238</v>
      </c>
      <c r="C3294" s="24" t="s">
        <v>268</v>
      </c>
      <c r="D3294" s="24">
        <v>2.7</v>
      </c>
    </row>
    <row r="3295" spans="1:4" hidden="1">
      <c r="A3295" s="25">
        <v>43201</v>
      </c>
      <c r="B3295" s="24" t="s">
        <v>238</v>
      </c>
      <c r="C3295" s="24" t="s">
        <v>239</v>
      </c>
      <c r="D3295" s="24">
        <v>12.017799999999999</v>
      </c>
    </row>
    <row r="3296" spans="1:4" hidden="1">
      <c r="A3296" s="25">
        <v>43201</v>
      </c>
      <c r="B3296" s="24" t="s">
        <v>267</v>
      </c>
      <c r="C3296" s="24" t="s">
        <v>238</v>
      </c>
      <c r="D3296" s="24">
        <v>1.9E-3</v>
      </c>
    </row>
    <row r="3297" spans="1:4" hidden="1">
      <c r="A3297" s="25">
        <v>43201</v>
      </c>
      <c r="B3297" s="24" t="s">
        <v>268</v>
      </c>
      <c r="C3297" s="24" t="s">
        <v>238</v>
      </c>
      <c r="D3297" s="24">
        <v>0.37040000000000001</v>
      </c>
    </row>
    <row r="3298" spans="1:4" hidden="1">
      <c r="A3298" s="25">
        <v>43201</v>
      </c>
      <c r="B3298" s="24" t="s">
        <v>239</v>
      </c>
      <c r="C3298" s="24" t="s">
        <v>230</v>
      </c>
      <c r="D3298" s="24">
        <v>0.30559999999999998</v>
      </c>
    </row>
    <row r="3299" spans="1:4" hidden="1">
      <c r="A3299" s="25">
        <v>43201</v>
      </c>
      <c r="B3299" s="24" t="s">
        <v>239</v>
      </c>
      <c r="C3299" s="24" t="s">
        <v>233</v>
      </c>
      <c r="D3299" s="24">
        <v>6.7199999999999996E-2</v>
      </c>
    </row>
    <row r="3300" spans="1:4" hidden="1">
      <c r="A3300" s="25">
        <v>43201</v>
      </c>
      <c r="B3300" s="24" t="s">
        <v>239</v>
      </c>
      <c r="C3300" s="24" t="s">
        <v>234</v>
      </c>
      <c r="D3300" s="24">
        <v>5.8599999999999999E-2</v>
      </c>
    </row>
    <row r="3301" spans="1:4" hidden="1">
      <c r="A3301" s="25">
        <v>43201</v>
      </c>
      <c r="B3301" s="24" t="s">
        <v>239</v>
      </c>
      <c r="C3301" s="24" t="s">
        <v>238</v>
      </c>
      <c r="D3301" s="24">
        <v>8.3199999999999996E-2</v>
      </c>
    </row>
    <row r="3302" spans="1:4" hidden="1">
      <c r="A3302" s="25">
        <v>43202</v>
      </c>
      <c r="B3302" s="24" t="s">
        <v>230</v>
      </c>
      <c r="C3302" s="24" t="s">
        <v>231</v>
      </c>
      <c r="D3302" s="24">
        <v>0.26169999999999999</v>
      </c>
    </row>
    <row r="3303" spans="1:4" hidden="1">
      <c r="A3303" s="25">
        <v>43202</v>
      </c>
      <c r="B3303" s="24" t="s">
        <v>230</v>
      </c>
      <c r="C3303" s="24" t="s">
        <v>232</v>
      </c>
      <c r="D3303" s="24">
        <v>1.6426000000000001</v>
      </c>
    </row>
    <row r="3304" spans="1:4" hidden="1">
      <c r="A3304" s="25">
        <v>43202</v>
      </c>
      <c r="B3304" s="24" t="s">
        <v>230</v>
      </c>
      <c r="C3304" s="24" t="s">
        <v>233</v>
      </c>
      <c r="D3304" s="24">
        <v>0.22059999999999999</v>
      </c>
    </row>
    <row r="3305" spans="1:4" hidden="1">
      <c r="A3305" s="25">
        <v>43202</v>
      </c>
      <c r="B3305" s="24" t="s">
        <v>230</v>
      </c>
      <c r="C3305" s="24" t="s">
        <v>234</v>
      </c>
      <c r="D3305" s="24">
        <v>0.19159999999999999</v>
      </c>
    </row>
    <row r="3306" spans="1:4" hidden="1">
      <c r="A3306" s="25">
        <v>43202</v>
      </c>
      <c r="B3306" s="24" t="s">
        <v>230</v>
      </c>
      <c r="C3306" s="24" t="s">
        <v>235</v>
      </c>
      <c r="D3306" s="24">
        <v>0.19320000000000001</v>
      </c>
    </row>
    <row r="3307" spans="1:4" hidden="1">
      <c r="A3307" s="25">
        <v>43202</v>
      </c>
      <c r="B3307" s="24" t="s">
        <v>230</v>
      </c>
      <c r="C3307" s="24" t="s">
        <v>236</v>
      </c>
      <c r="D3307" s="24">
        <v>2.1164999999999998</v>
      </c>
    </row>
    <row r="3308" spans="1:4" hidden="1">
      <c r="A3308" s="25">
        <v>43202</v>
      </c>
      <c r="B3308" s="24" t="s">
        <v>230</v>
      </c>
      <c r="C3308" s="24" t="s">
        <v>237</v>
      </c>
      <c r="D3308" s="24">
        <v>2.2833999999999999</v>
      </c>
    </row>
    <row r="3309" spans="1:4" hidden="1">
      <c r="A3309" s="25">
        <v>43202</v>
      </c>
      <c r="B3309" s="24" t="s">
        <v>230</v>
      </c>
      <c r="C3309" s="24" t="s">
        <v>238</v>
      </c>
      <c r="D3309" s="24">
        <v>0.2722</v>
      </c>
    </row>
    <row r="3310" spans="1:4" hidden="1">
      <c r="A3310" s="25">
        <v>43202</v>
      </c>
      <c r="B3310" s="24" t="s">
        <v>230</v>
      </c>
      <c r="C3310" s="24" t="s">
        <v>239</v>
      </c>
      <c r="D3310" s="24">
        <v>3.2686999999999999</v>
      </c>
    </row>
    <row r="3311" spans="1:4" hidden="1">
      <c r="A3311" s="25">
        <v>43202</v>
      </c>
      <c r="B3311" s="24" t="s">
        <v>240</v>
      </c>
      <c r="C3311" s="24" t="s">
        <v>241</v>
      </c>
      <c r="D3311" s="24">
        <v>0.97640000000000005</v>
      </c>
    </row>
    <row r="3312" spans="1:4" hidden="1">
      <c r="A3312" s="25">
        <v>43202</v>
      </c>
      <c r="B3312" s="24" t="s">
        <v>240</v>
      </c>
      <c r="C3312" s="24" t="s">
        <v>231</v>
      </c>
      <c r="D3312" s="24">
        <v>0.74539999999999995</v>
      </c>
    </row>
    <row r="3313" spans="1:4" hidden="1">
      <c r="A3313" s="25">
        <v>43202</v>
      </c>
      <c r="B3313" s="24" t="s">
        <v>240</v>
      </c>
      <c r="C3313" s="24" t="s">
        <v>242</v>
      </c>
      <c r="D3313" s="24">
        <v>4.8734999999999999</v>
      </c>
    </row>
    <row r="3314" spans="1:4" hidden="1">
      <c r="A3314" s="25">
        <v>43202</v>
      </c>
      <c r="B3314" s="24" t="s">
        <v>240</v>
      </c>
      <c r="C3314" s="24" t="s">
        <v>232</v>
      </c>
      <c r="D3314" s="24">
        <v>4.6783999999999999</v>
      </c>
    </row>
    <row r="3315" spans="1:4" hidden="1">
      <c r="A3315" s="25">
        <v>43202</v>
      </c>
      <c r="B3315" s="24" t="s">
        <v>240</v>
      </c>
      <c r="C3315" s="24" t="s">
        <v>233</v>
      </c>
      <c r="D3315" s="24">
        <v>0.62839999999999996</v>
      </c>
    </row>
    <row r="3316" spans="1:4" hidden="1">
      <c r="A3316" s="25">
        <v>43202</v>
      </c>
      <c r="B3316" s="24" t="s">
        <v>240</v>
      </c>
      <c r="C3316" s="24" t="s">
        <v>234</v>
      </c>
      <c r="D3316" s="24">
        <v>0.54600000000000004</v>
      </c>
    </row>
    <row r="3317" spans="1:4" hidden="1">
      <c r="A3317" s="25">
        <v>43202</v>
      </c>
      <c r="B3317" s="24" t="s">
        <v>240</v>
      </c>
      <c r="C3317" s="24" t="s">
        <v>243</v>
      </c>
      <c r="D3317" s="24">
        <v>6.0872000000000002</v>
      </c>
    </row>
    <row r="3318" spans="1:4" hidden="1">
      <c r="A3318" s="25">
        <v>43202</v>
      </c>
      <c r="B3318" s="24" t="s">
        <v>240</v>
      </c>
      <c r="C3318" s="24" t="s">
        <v>79</v>
      </c>
      <c r="D3318" s="24">
        <v>83.046499999999995</v>
      </c>
    </row>
    <row r="3319" spans="1:4" hidden="1">
      <c r="A3319" s="25">
        <v>43202</v>
      </c>
      <c r="B3319" s="24" t="s">
        <v>240</v>
      </c>
      <c r="C3319" s="24" t="s">
        <v>244</v>
      </c>
      <c r="D3319" s="24">
        <v>829.79390000000001</v>
      </c>
    </row>
    <row r="3320" spans="1:4" hidden="1">
      <c r="A3320" s="25">
        <v>43202</v>
      </c>
      <c r="B3320" s="24" t="s">
        <v>240</v>
      </c>
      <c r="C3320" s="24" t="s">
        <v>236</v>
      </c>
      <c r="D3320" s="24">
        <v>6.0282</v>
      </c>
    </row>
    <row r="3321" spans="1:4" hidden="1">
      <c r="A3321" s="25">
        <v>43202</v>
      </c>
      <c r="B3321" s="24" t="s">
        <v>240</v>
      </c>
      <c r="C3321" s="24" t="s">
        <v>245</v>
      </c>
      <c r="D3321" s="24">
        <v>1.0515000000000001</v>
      </c>
    </row>
    <row r="3322" spans="1:4" hidden="1">
      <c r="A3322" s="25">
        <v>43202</v>
      </c>
      <c r="B3322" s="24" t="s">
        <v>240</v>
      </c>
      <c r="C3322" s="24" t="s">
        <v>237</v>
      </c>
      <c r="D3322" s="24">
        <v>6.5034000000000001</v>
      </c>
    </row>
    <row r="3323" spans="1:4" hidden="1">
      <c r="A3323" s="25">
        <v>43202</v>
      </c>
      <c r="B3323" s="24" t="s">
        <v>240</v>
      </c>
      <c r="C3323" s="24" t="s">
        <v>246</v>
      </c>
      <c r="D3323" s="24">
        <v>22.7182</v>
      </c>
    </row>
    <row r="3324" spans="1:4" hidden="1">
      <c r="A3324" s="25">
        <v>43202</v>
      </c>
      <c r="B3324" s="24" t="s">
        <v>240</v>
      </c>
      <c r="C3324" s="24" t="s">
        <v>238</v>
      </c>
      <c r="D3324" s="24">
        <v>0.77539999999999998</v>
      </c>
    </row>
    <row r="3325" spans="1:4" hidden="1">
      <c r="A3325" s="25">
        <v>43202</v>
      </c>
      <c r="B3325" s="24" t="s">
        <v>247</v>
      </c>
      <c r="C3325" s="24" t="s">
        <v>238</v>
      </c>
      <c r="D3325" s="24">
        <v>0.55889999999999995</v>
      </c>
    </row>
    <row r="3326" spans="1:4" hidden="1">
      <c r="A3326" s="25">
        <v>43202</v>
      </c>
      <c r="B3326" s="24" t="s">
        <v>241</v>
      </c>
      <c r="C3326" s="24" t="s">
        <v>240</v>
      </c>
      <c r="D3326" s="24">
        <v>1.0242</v>
      </c>
    </row>
    <row r="3327" spans="1:4" hidden="1">
      <c r="A3327" s="25">
        <v>43202</v>
      </c>
      <c r="B3327" s="24" t="s">
        <v>241</v>
      </c>
      <c r="C3327" s="24" t="s">
        <v>231</v>
      </c>
      <c r="D3327" s="24">
        <v>0.76339999999999997</v>
      </c>
    </row>
    <row r="3328" spans="1:4" hidden="1">
      <c r="A3328" s="25">
        <v>43202</v>
      </c>
      <c r="B3328" s="24" t="s">
        <v>241</v>
      </c>
      <c r="C3328" s="24" t="s">
        <v>248</v>
      </c>
      <c r="D3328" s="24">
        <v>4.9859</v>
      </c>
    </row>
    <row r="3329" spans="1:4" hidden="1">
      <c r="A3329" s="25">
        <v>43202</v>
      </c>
      <c r="B3329" s="24" t="s">
        <v>241</v>
      </c>
      <c r="C3329" s="24" t="s">
        <v>242</v>
      </c>
      <c r="D3329" s="24">
        <v>4.9912999999999998</v>
      </c>
    </row>
    <row r="3330" spans="1:4" hidden="1">
      <c r="A3330" s="25">
        <v>43202</v>
      </c>
      <c r="B3330" s="24" t="s">
        <v>241</v>
      </c>
      <c r="C3330" s="24" t="s">
        <v>233</v>
      </c>
      <c r="D3330" s="24">
        <v>0.64349999999999996</v>
      </c>
    </row>
    <row r="3331" spans="1:4" hidden="1">
      <c r="A3331" s="25">
        <v>43202</v>
      </c>
      <c r="B3331" s="24" t="s">
        <v>241</v>
      </c>
      <c r="C3331" s="24" t="s">
        <v>234</v>
      </c>
      <c r="D3331" s="24">
        <v>0.55920000000000003</v>
      </c>
    </row>
    <row r="3332" spans="1:4" hidden="1">
      <c r="A3332" s="25">
        <v>43202</v>
      </c>
      <c r="B3332" s="24" t="s">
        <v>241</v>
      </c>
      <c r="C3332" s="24" t="s">
        <v>243</v>
      </c>
      <c r="D3332" s="24">
        <v>6.2343999999999999</v>
      </c>
    </row>
    <row r="3333" spans="1:4" hidden="1">
      <c r="A3333" s="25">
        <v>43202</v>
      </c>
      <c r="B3333" s="24" t="s">
        <v>241</v>
      </c>
      <c r="C3333" s="24" t="s">
        <v>79</v>
      </c>
      <c r="D3333" s="24">
        <v>85.054699999999997</v>
      </c>
    </row>
    <row r="3334" spans="1:4" hidden="1">
      <c r="A3334" s="25">
        <v>43202</v>
      </c>
      <c r="B3334" s="24" t="s">
        <v>241</v>
      </c>
      <c r="C3334" s="24" t="s">
        <v>249</v>
      </c>
      <c r="D3334" s="24">
        <v>14.4496</v>
      </c>
    </row>
    <row r="3335" spans="1:4" hidden="1">
      <c r="A3335" s="25">
        <v>43202</v>
      </c>
      <c r="B3335" s="24" t="s">
        <v>241</v>
      </c>
      <c r="C3335" s="24" t="s">
        <v>236</v>
      </c>
      <c r="D3335" s="24">
        <v>6.1740000000000004</v>
      </c>
    </row>
    <row r="3336" spans="1:4" hidden="1">
      <c r="A3336" s="25">
        <v>43202</v>
      </c>
      <c r="B3336" s="24" t="s">
        <v>241</v>
      </c>
      <c r="C3336" s="24" t="s">
        <v>238</v>
      </c>
      <c r="D3336" s="24">
        <v>0.79420000000000002</v>
      </c>
    </row>
    <row r="3337" spans="1:4" hidden="1">
      <c r="A3337" s="25">
        <v>43202</v>
      </c>
      <c r="B3337" s="24" t="s">
        <v>250</v>
      </c>
      <c r="C3337" s="24" t="s">
        <v>238</v>
      </c>
      <c r="D3337" s="24">
        <v>5.9999999999999995E-4</v>
      </c>
    </row>
    <row r="3338" spans="1:4" hidden="1">
      <c r="A3338" s="25">
        <v>43202</v>
      </c>
      <c r="B3338" s="24" t="s">
        <v>231</v>
      </c>
      <c r="C3338" s="24" t="s">
        <v>230</v>
      </c>
      <c r="D3338" s="24">
        <v>3.8214000000000001</v>
      </c>
    </row>
    <row r="3339" spans="1:4" hidden="1">
      <c r="A3339" s="25">
        <v>43202</v>
      </c>
      <c r="B3339" s="24" t="s">
        <v>231</v>
      </c>
      <c r="C3339" s="24" t="s">
        <v>240</v>
      </c>
      <c r="D3339" s="24">
        <v>1.3416999999999999</v>
      </c>
    </row>
    <row r="3340" spans="1:4" hidden="1">
      <c r="A3340" s="25">
        <v>43202</v>
      </c>
      <c r="B3340" s="24" t="s">
        <v>231</v>
      </c>
      <c r="C3340" s="24" t="s">
        <v>241</v>
      </c>
      <c r="D3340" s="24">
        <v>1.31</v>
      </c>
    </row>
    <row r="3341" spans="1:4" hidden="1">
      <c r="A3341" s="25">
        <v>43202</v>
      </c>
      <c r="B3341" s="24" t="s">
        <v>231</v>
      </c>
      <c r="C3341" s="24" t="s">
        <v>232</v>
      </c>
      <c r="D3341" s="24">
        <v>6.2770000000000001</v>
      </c>
    </row>
    <row r="3342" spans="1:4" hidden="1">
      <c r="A3342" s="25">
        <v>43202</v>
      </c>
      <c r="B3342" s="24" t="s">
        <v>231</v>
      </c>
      <c r="C3342" s="24" t="s">
        <v>233</v>
      </c>
      <c r="D3342" s="24">
        <v>0.84299999999999997</v>
      </c>
    </row>
    <row r="3343" spans="1:4" hidden="1">
      <c r="A3343" s="25">
        <v>43202</v>
      </c>
      <c r="B3343" s="24" t="s">
        <v>231</v>
      </c>
      <c r="C3343" s="24" t="s">
        <v>234</v>
      </c>
      <c r="D3343" s="24">
        <v>0.73260000000000003</v>
      </c>
    </row>
    <row r="3344" spans="1:4" hidden="1">
      <c r="A3344" s="25">
        <v>43202</v>
      </c>
      <c r="B3344" s="24" t="s">
        <v>231</v>
      </c>
      <c r="C3344" s="24" t="s">
        <v>243</v>
      </c>
      <c r="D3344" s="24">
        <v>8.1671999999999993</v>
      </c>
    </row>
    <row r="3345" spans="1:4" hidden="1">
      <c r="A3345" s="25">
        <v>43202</v>
      </c>
      <c r="B3345" s="24" t="s">
        <v>231</v>
      </c>
      <c r="C3345" s="24" t="s">
        <v>235</v>
      </c>
      <c r="D3345" s="24">
        <v>0.73799999999999999</v>
      </c>
    </row>
    <row r="3346" spans="1:4" hidden="1">
      <c r="A3346" s="25">
        <v>43202</v>
      </c>
      <c r="B3346" s="24" t="s">
        <v>231</v>
      </c>
      <c r="C3346" s="24" t="s">
        <v>79</v>
      </c>
      <c r="D3346" s="24">
        <v>111.423</v>
      </c>
    </row>
    <row r="3347" spans="1:4" hidden="1">
      <c r="A3347" s="25">
        <v>43202</v>
      </c>
      <c r="B3347" s="24" t="s">
        <v>231</v>
      </c>
      <c r="C3347" s="24" t="s">
        <v>236</v>
      </c>
      <c r="D3347" s="24">
        <v>8.0882000000000005</v>
      </c>
    </row>
    <row r="3348" spans="1:4" hidden="1">
      <c r="A3348" s="25">
        <v>43202</v>
      </c>
      <c r="B3348" s="24" t="s">
        <v>231</v>
      </c>
      <c r="C3348" s="24" t="s">
        <v>237</v>
      </c>
      <c r="D3348" s="24">
        <v>8.7256</v>
      </c>
    </row>
    <row r="3349" spans="1:4" hidden="1">
      <c r="A3349" s="25">
        <v>43202</v>
      </c>
      <c r="B3349" s="24" t="s">
        <v>231</v>
      </c>
      <c r="C3349" s="24" t="s">
        <v>238</v>
      </c>
      <c r="D3349" s="24">
        <v>1.0404</v>
      </c>
    </row>
    <row r="3350" spans="1:4" hidden="1">
      <c r="A3350" s="25">
        <v>43202</v>
      </c>
      <c r="B3350" s="24" t="s">
        <v>248</v>
      </c>
      <c r="C3350" s="24" t="s">
        <v>241</v>
      </c>
      <c r="D3350" s="24">
        <v>0.2006</v>
      </c>
    </row>
    <row r="3351" spans="1:4" hidden="1">
      <c r="A3351" s="25">
        <v>43202</v>
      </c>
      <c r="B3351" s="24" t="s">
        <v>248</v>
      </c>
      <c r="C3351" s="24" t="s">
        <v>233</v>
      </c>
      <c r="D3351" s="24">
        <v>0.12909999999999999</v>
      </c>
    </row>
    <row r="3352" spans="1:4" hidden="1">
      <c r="A3352" s="25">
        <v>43202</v>
      </c>
      <c r="B3352" s="24" t="s">
        <v>248</v>
      </c>
      <c r="C3352" s="24" t="s">
        <v>246</v>
      </c>
      <c r="D3352" s="24">
        <v>4.6666999999999996</v>
      </c>
    </row>
    <row r="3353" spans="1:4" hidden="1">
      <c r="A3353" s="25">
        <v>43202</v>
      </c>
      <c r="B3353" s="24" t="s">
        <v>248</v>
      </c>
      <c r="C3353" s="24" t="s">
        <v>238</v>
      </c>
      <c r="D3353" s="24">
        <v>0.1593</v>
      </c>
    </row>
    <row r="3354" spans="1:4" hidden="1">
      <c r="A3354" s="25">
        <v>43202</v>
      </c>
      <c r="B3354" s="24" t="s">
        <v>242</v>
      </c>
      <c r="C3354" s="24" t="s">
        <v>240</v>
      </c>
      <c r="D3354" s="24">
        <v>0.20519999999999999</v>
      </c>
    </row>
    <row r="3355" spans="1:4" hidden="1">
      <c r="A3355" s="25">
        <v>43202</v>
      </c>
      <c r="B3355" s="24" t="s">
        <v>242</v>
      </c>
      <c r="C3355" s="24" t="s">
        <v>241</v>
      </c>
      <c r="D3355" s="24">
        <v>0.20039999999999999</v>
      </c>
    </row>
    <row r="3356" spans="1:4" hidden="1">
      <c r="A3356" s="25">
        <v>43202</v>
      </c>
      <c r="B3356" s="24" t="s">
        <v>242</v>
      </c>
      <c r="C3356" s="24" t="s">
        <v>232</v>
      </c>
      <c r="D3356" s="24">
        <v>0.96</v>
      </c>
    </row>
    <row r="3357" spans="1:4" hidden="1">
      <c r="A3357" s="25">
        <v>43202</v>
      </c>
      <c r="B3357" s="24" t="s">
        <v>242</v>
      </c>
      <c r="C3357" s="24" t="s">
        <v>233</v>
      </c>
      <c r="D3357" s="24">
        <v>0.129</v>
      </c>
    </row>
    <row r="3358" spans="1:4" hidden="1">
      <c r="A3358" s="25">
        <v>43202</v>
      </c>
      <c r="B3358" s="24" t="s">
        <v>242</v>
      </c>
      <c r="C3358" s="24" t="s">
        <v>234</v>
      </c>
      <c r="D3358" s="24">
        <v>0.112</v>
      </c>
    </row>
    <row r="3359" spans="1:4" hidden="1">
      <c r="A3359" s="25">
        <v>43202</v>
      </c>
      <c r="B3359" s="24" t="s">
        <v>242</v>
      </c>
      <c r="C3359" s="24" t="s">
        <v>243</v>
      </c>
      <c r="D3359" s="24">
        <v>1.2490000000000001</v>
      </c>
    </row>
    <row r="3360" spans="1:4" hidden="1">
      <c r="A3360" s="25">
        <v>43202</v>
      </c>
      <c r="B3360" s="24" t="s">
        <v>242</v>
      </c>
      <c r="C3360" s="24" t="s">
        <v>79</v>
      </c>
      <c r="D3360" s="24">
        <v>17.040400000000002</v>
      </c>
    </row>
    <row r="3361" spans="1:4" hidden="1">
      <c r="A3361" s="25">
        <v>43202</v>
      </c>
      <c r="B3361" s="24" t="s">
        <v>242</v>
      </c>
      <c r="C3361" s="24" t="s">
        <v>244</v>
      </c>
      <c r="D3361" s="24">
        <v>170.26779999999999</v>
      </c>
    </row>
    <row r="3362" spans="1:4" hidden="1">
      <c r="A3362" s="25">
        <v>43202</v>
      </c>
      <c r="B3362" s="24" t="s">
        <v>242</v>
      </c>
      <c r="C3362" s="24" t="s">
        <v>251</v>
      </c>
      <c r="D3362" s="24">
        <v>1.2866</v>
      </c>
    </row>
    <row r="3363" spans="1:4" hidden="1">
      <c r="A3363" s="25">
        <v>43202</v>
      </c>
      <c r="B3363" s="24" t="s">
        <v>242</v>
      </c>
      <c r="C3363" s="24" t="s">
        <v>252</v>
      </c>
      <c r="D3363" s="24">
        <v>0.61660000000000004</v>
      </c>
    </row>
    <row r="3364" spans="1:4" hidden="1">
      <c r="A3364" s="25">
        <v>43202</v>
      </c>
      <c r="B3364" s="24" t="s">
        <v>242</v>
      </c>
      <c r="C3364" s="24" t="s">
        <v>236</v>
      </c>
      <c r="D3364" s="24">
        <v>1.2370000000000001</v>
      </c>
    </row>
    <row r="3365" spans="1:4" hidden="1">
      <c r="A3365" s="25">
        <v>43202</v>
      </c>
      <c r="B3365" s="24" t="s">
        <v>242</v>
      </c>
      <c r="C3365" s="24" t="s">
        <v>245</v>
      </c>
      <c r="D3365" s="24">
        <v>0.21579999999999999</v>
      </c>
    </row>
    <row r="3366" spans="1:4" hidden="1">
      <c r="A3366" s="25">
        <v>43202</v>
      </c>
      <c r="B3366" s="24" t="s">
        <v>242</v>
      </c>
      <c r="C3366" s="24" t="s">
        <v>253</v>
      </c>
      <c r="D3366" s="24">
        <v>0.20860000000000001</v>
      </c>
    </row>
    <row r="3367" spans="1:4" hidden="1">
      <c r="A3367" s="25">
        <v>43202</v>
      </c>
      <c r="B3367" s="24" t="s">
        <v>242</v>
      </c>
      <c r="C3367" s="24" t="s">
        <v>246</v>
      </c>
      <c r="D3367" s="24">
        <v>4.6616</v>
      </c>
    </row>
    <row r="3368" spans="1:4" hidden="1">
      <c r="A3368" s="25">
        <v>43202</v>
      </c>
      <c r="B3368" s="24" t="s">
        <v>242</v>
      </c>
      <c r="C3368" s="24" t="s">
        <v>238</v>
      </c>
      <c r="D3368" s="24">
        <v>0.15920000000000001</v>
      </c>
    </row>
    <row r="3369" spans="1:4" hidden="1">
      <c r="A3369" s="25">
        <v>43202</v>
      </c>
      <c r="B3369" s="24" t="s">
        <v>254</v>
      </c>
      <c r="C3369" s="24" t="s">
        <v>233</v>
      </c>
      <c r="D3369" s="24">
        <v>3.95E-2</v>
      </c>
    </row>
    <row r="3370" spans="1:4" hidden="1">
      <c r="A3370" s="25">
        <v>43202</v>
      </c>
      <c r="B3370" s="24" t="s">
        <v>254</v>
      </c>
      <c r="C3370" s="24" t="s">
        <v>234</v>
      </c>
      <c r="D3370" s="24">
        <v>3.4299999999999997E-2</v>
      </c>
    </row>
    <row r="3371" spans="1:4" hidden="1">
      <c r="A3371" s="25">
        <v>43202</v>
      </c>
      <c r="B3371" s="24" t="s">
        <v>254</v>
      </c>
      <c r="C3371" s="24" t="s">
        <v>238</v>
      </c>
      <c r="D3371" s="24">
        <v>4.8800000000000003E-2</v>
      </c>
    </row>
    <row r="3372" spans="1:4" hidden="1">
      <c r="A3372" s="25">
        <v>43202</v>
      </c>
      <c r="B3372" s="24" t="s">
        <v>232</v>
      </c>
      <c r="C3372" s="24" t="s">
        <v>230</v>
      </c>
      <c r="D3372" s="24">
        <v>0.60880000000000001</v>
      </c>
    </row>
    <row r="3373" spans="1:4" hidden="1">
      <c r="A3373" s="25">
        <v>43202</v>
      </c>
      <c r="B3373" s="24" t="s">
        <v>232</v>
      </c>
      <c r="C3373" s="24" t="s">
        <v>240</v>
      </c>
      <c r="D3373" s="24">
        <v>0.21379999999999999</v>
      </c>
    </row>
    <row r="3374" spans="1:4" hidden="1">
      <c r="A3374" s="25">
        <v>43202</v>
      </c>
      <c r="B3374" s="24" t="s">
        <v>232</v>
      </c>
      <c r="C3374" s="24" t="s">
        <v>231</v>
      </c>
      <c r="D3374" s="24">
        <v>0.1593</v>
      </c>
    </row>
    <row r="3375" spans="1:4" hidden="1">
      <c r="A3375" s="25">
        <v>43202</v>
      </c>
      <c r="B3375" s="24" t="s">
        <v>232</v>
      </c>
      <c r="C3375" s="24" t="s">
        <v>242</v>
      </c>
      <c r="D3375" s="24">
        <v>1.0417000000000001</v>
      </c>
    </row>
    <row r="3376" spans="1:4" hidden="1">
      <c r="A3376" s="25">
        <v>43202</v>
      </c>
      <c r="B3376" s="24" t="s">
        <v>232</v>
      </c>
      <c r="C3376" s="24" t="s">
        <v>233</v>
      </c>
      <c r="D3376" s="24">
        <v>0.1343</v>
      </c>
    </row>
    <row r="3377" spans="1:4" hidden="1">
      <c r="A3377" s="25">
        <v>43202</v>
      </c>
      <c r="B3377" s="24" t="s">
        <v>232</v>
      </c>
      <c r="C3377" s="24" t="s">
        <v>234</v>
      </c>
      <c r="D3377" s="24">
        <v>0.1167</v>
      </c>
    </row>
    <row r="3378" spans="1:4" hidden="1">
      <c r="A3378" s="25">
        <v>43202</v>
      </c>
      <c r="B3378" s="24" t="s">
        <v>232</v>
      </c>
      <c r="C3378" s="24" t="s">
        <v>235</v>
      </c>
      <c r="D3378" s="24">
        <v>0.1176</v>
      </c>
    </row>
    <row r="3379" spans="1:4" hidden="1">
      <c r="A3379" s="25">
        <v>43202</v>
      </c>
      <c r="B3379" s="24" t="s">
        <v>232</v>
      </c>
      <c r="C3379" s="24" t="s">
        <v>236</v>
      </c>
      <c r="D3379" s="24">
        <v>1.2885</v>
      </c>
    </row>
    <row r="3380" spans="1:4" hidden="1">
      <c r="A3380" s="25">
        <v>43202</v>
      </c>
      <c r="B3380" s="24" t="s">
        <v>232</v>
      </c>
      <c r="C3380" s="24" t="s">
        <v>237</v>
      </c>
      <c r="D3380" s="24">
        <v>1.39</v>
      </c>
    </row>
    <row r="3381" spans="1:4" hidden="1">
      <c r="A3381" s="25">
        <v>43202</v>
      </c>
      <c r="B3381" s="24" t="s">
        <v>232</v>
      </c>
      <c r="C3381" s="24" t="s">
        <v>238</v>
      </c>
      <c r="D3381" s="24">
        <v>0.1658</v>
      </c>
    </row>
    <row r="3382" spans="1:4" hidden="1">
      <c r="A3382" s="25">
        <v>43202</v>
      </c>
      <c r="B3382" s="24" t="s">
        <v>255</v>
      </c>
      <c r="C3382" s="24" t="s">
        <v>233</v>
      </c>
      <c r="D3382" s="24">
        <v>5.3999999999999999E-2</v>
      </c>
    </row>
    <row r="3383" spans="1:4" hidden="1">
      <c r="A3383" s="25">
        <v>43202</v>
      </c>
      <c r="B3383" s="24" t="s">
        <v>233</v>
      </c>
      <c r="C3383" s="24" t="s">
        <v>230</v>
      </c>
      <c r="D3383" s="24">
        <v>4.5330000000000004</v>
      </c>
    </row>
    <row r="3384" spans="1:4" hidden="1">
      <c r="A3384" s="25">
        <v>43202</v>
      </c>
      <c r="B3384" s="24" t="s">
        <v>233</v>
      </c>
      <c r="C3384" s="24" t="s">
        <v>240</v>
      </c>
      <c r="D3384" s="24">
        <v>1.5915999999999999</v>
      </c>
    </row>
    <row r="3385" spans="1:4" hidden="1">
      <c r="A3385" s="25">
        <v>43202</v>
      </c>
      <c r="B3385" s="24" t="s">
        <v>233</v>
      </c>
      <c r="C3385" s="24" t="s">
        <v>241</v>
      </c>
      <c r="D3385" s="24">
        <v>1.5539000000000001</v>
      </c>
    </row>
    <row r="3386" spans="1:4" hidden="1">
      <c r="A3386" s="25">
        <v>43202</v>
      </c>
      <c r="B3386" s="24" t="s">
        <v>233</v>
      </c>
      <c r="C3386" s="24" t="s">
        <v>231</v>
      </c>
      <c r="D3386" s="24">
        <v>1.1861999999999999</v>
      </c>
    </row>
    <row r="3387" spans="1:4" hidden="1">
      <c r="A3387" s="25">
        <v>43202</v>
      </c>
      <c r="B3387" s="24" t="s">
        <v>233</v>
      </c>
      <c r="C3387" s="24" t="s">
        <v>248</v>
      </c>
      <c r="D3387" s="24">
        <v>7.7477999999999998</v>
      </c>
    </row>
    <row r="3388" spans="1:4" hidden="1">
      <c r="A3388" s="25">
        <v>43202</v>
      </c>
      <c r="B3388" s="24" t="s">
        <v>233</v>
      </c>
      <c r="C3388" s="24" t="s">
        <v>242</v>
      </c>
      <c r="D3388" s="24">
        <v>7.7561999999999998</v>
      </c>
    </row>
    <row r="3389" spans="1:4" hidden="1">
      <c r="A3389" s="25">
        <v>43202</v>
      </c>
      <c r="B3389" s="24" t="s">
        <v>233</v>
      </c>
      <c r="C3389" s="24" t="s">
        <v>254</v>
      </c>
      <c r="D3389" s="24">
        <v>25.317599999999999</v>
      </c>
    </row>
    <row r="3390" spans="1:4" hidden="1">
      <c r="A3390" s="25">
        <v>43202</v>
      </c>
      <c r="B3390" s="24" t="s">
        <v>233</v>
      </c>
      <c r="C3390" s="24" t="s">
        <v>232</v>
      </c>
      <c r="D3390" s="24">
        <v>7.4458000000000002</v>
      </c>
    </row>
    <row r="3391" spans="1:4" hidden="1">
      <c r="A3391" s="25">
        <v>43202</v>
      </c>
      <c r="B3391" s="24" t="s">
        <v>233</v>
      </c>
      <c r="C3391" s="24" t="s">
        <v>255</v>
      </c>
      <c r="D3391" s="24">
        <v>18.5123</v>
      </c>
    </row>
    <row r="3392" spans="1:4" hidden="1">
      <c r="A3392" s="25">
        <v>43202</v>
      </c>
      <c r="B3392" s="24" t="s">
        <v>233</v>
      </c>
      <c r="C3392" s="24" t="s">
        <v>234</v>
      </c>
      <c r="D3392" s="24">
        <v>0.86899999999999999</v>
      </c>
    </row>
    <row r="3393" spans="1:4" hidden="1">
      <c r="A3393" s="25">
        <v>43202</v>
      </c>
      <c r="B3393" s="24" t="s">
        <v>233</v>
      </c>
      <c r="C3393" s="24" t="s">
        <v>243</v>
      </c>
      <c r="D3393" s="24">
        <v>9.6880000000000006</v>
      </c>
    </row>
    <row r="3394" spans="1:4" hidden="1">
      <c r="A3394" s="25">
        <v>43202</v>
      </c>
      <c r="B3394" s="24" t="s">
        <v>233</v>
      </c>
      <c r="C3394" s="24" t="s">
        <v>256</v>
      </c>
      <c r="D3394" s="24">
        <v>7.4231999999999996</v>
      </c>
    </row>
    <row r="3395" spans="1:4" hidden="1">
      <c r="A3395" s="25">
        <v>43202</v>
      </c>
      <c r="B3395" s="24" t="s">
        <v>233</v>
      </c>
      <c r="C3395" s="24" t="s">
        <v>257</v>
      </c>
      <c r="D3395" s="24">
        <v>311.37459999999999</v>
      </c>
    </row>
    <row r="3396" spans="1:4" hidden="1">
      <c r="A3396" s="25">
        <v>43202</v>
      </c>
      <c r="B3396" s="24" t="s">
        <v>233</v>
      </c>
      <c r="C3396" s="24" t="s">
        <v>258</v>
      </c>
      <c r="D3396" s="24">
        <v>4.3358999999999996</v>
      </c>
    </row>
    <row r="3397" spans="1:4" hidden="1">
      <c r="A3397" s="25">
        <v>43202</v>
      </c>
      <c r="B3397" s="24" t="s">
        <v>233</v>
      </c>
      <c r="C3397" s="24" t="s">
        <v>259</v>
      </c>
      <c r="D3397" s="24">
        <v>121.7684</v>
      </c>
    </row>
    <row r="3398" spans="1:4" hidden="1">
      <c r="A3398" s="25">
        <v>43202</v>
      </c>
      <c r="B3398" s="24" t="s">
        <v>233</v>
      </c>
      <c r="C3398" s="24" t="s">
        <v>235</v>
      </c>
      <c r="D3398" s="24">
        <v>0.87549999999999994</v>
      </c>
    </row>
    <row r="3399" spans="1:4" hidden="1">
      <c r="A3399" s="25">
        <v>43202</v>
      </c>
      <c r="B3399" s="24" t="s">
        <v>233</v>
      </c>
      <c r="C3399" s="24" t="s">
        <v>79</v>
      </c>
      <c r="D3399" s="24">
        <v>132.1696</v>
      </c>
    </row>
    <row r="3400" spans="1:4" hidden="1">
      <c r="A3400" s="25">
        <v>43202</v>
      </c>
      <c r="B3400" s="24" t="s">
        <v>233</v>
      </c>
      <c r="C3400" s="24" t="s">
        <v>244</v>
      </c>
      <c r="D3400" s="24">
        <v>1320.6370999999999</v>
      </c>
    </row>
    <row r="3401" spans="1:4" hidden="1">
      <c r="A3401" s="25">
        <v>43202</v>
      </c>
      <c r="B3401" s="24" t="s">
        <v>233</v>
      </c>
      <c r="C3401" s="24" t="s">
        <v>251</v>
      </c>
      <c r="D3401" s="24">
        <v>9.9789999999999992</v>
      </c>
    </row>
    <row r="3402" spans="1:4" hidden="1">
      <c r="A3402" s="25">
        <v>43202</v>
      </c>
      <c r="B3402" s="24" t="s">
        <v>233</v>
      </c>
      <c r="C3402" s="24" t="s">
        <v>249</v>
      </c>
      <c r="D3402" s="24">
        <v>22.453900000000001</v>
      </c>
    </row>
    <row r="3403" spans="1:4" hidden="1">
      <c r="A3403" s="25">
        <v>43202</v>
      </c>
      <c r="B3403" s="24" t="s">
        <v>233</v>
      </c>
      <c r="C3403" s="24" t="s">
        <v>252</v>
      </c>
      <c r="D3403" s="24">
        <v>4.7827999999999999</v>
      </c>
    </row>
    <row r="3404" spans="1:4" hidden="1">
      <c r="A3404" s="25">
        <v>43202</v>
      </c>
      <c r="B3404" s="24" t="s">
        <v>233</v>
      </c>
      <c r="C3404" s="24" t="s">
        <v>236</v>
      </c>
      <c r="D3404" s="24">
        <v>9.5940999999999992</v>
      </c>
    </row>
    <row r="3405" spans="1:4" hidden="1">
      <c r="A3405" s="25">
        <v>43202</v>
      </c>
      <c r="B3405" s="24" t="s">
        <v>233</v>
      </c>
      <c r="C3405" s="24" t="s">
        <v>245</v>
      </c>
      <c r="D3405" s="24">
        <v>1.6735</v>
      </c>
    </row>
    <row r="3406" spans="1:4" hidden="1">
      <c r="A3406" s="25">
        <v>43202</v>
      </c>
      <c r="B3406" s="24" t="s">
        <v>233</v>
      </c>
      <c r="C3406" s="24" t="s">
        <v>260</v>
      </c>
      <c r="D3406" s="24">
        <v>4.1820000000000004</v>
      </c>
    </row>
    <row r="3407" spans="1:4" hidden="1">
      <c r="A3407" s="25">
        <v>43202</v>
      </c>
      <c r="B3407" s="24" t="s">
        <v>233</v>
      </c>
      <c r="C3407" s="24" t="s">
        <v>261</v>
      </c>
      <c r="D3407" s="24">
        <v>76.630099999999999</v>
      </c>
    </row>
    <row r="3408" spans="1:4" hidden="1">
      <c r="A3408" s="25">
        <v>43202</v>
      </c>
      <c r="B3408" s="24" t="s">
        <v>233</v>
      </c>
      <c r="C3408" s="24" t="s">
        <v>237</v>
      </c>
      <c r="D3408" s="24">
        <v>10.350199999999999</v>
      </c>
    </row>
    <row r="3409" spans="1:4" hidden="1">
      <c r="A3409" s="25">
        <v>43202</v>
      </c>
      <c r="B3409" s="24" t="s">
        <v>233</v>
      </c>
      <c r="C3409" s="24" t="s">
        <v>253</v>
      </c>
      <c r="D3409" s="24">
        <v>1.6180000000000001</v>
      </c>
    </row>
    <row r="3410" spans="1:4" hidden="1">
      <c r="A3410" s="25">
        <v>43202</v>
      </c>
      <c r="B3410" s="24" t="s">
        <v>233</v>
      </c>
      <c r="C3410" s="24" t="s">
        <v>262</v>
      </c>
      <c r="D3410" s="24">
        <v>5.085</v>
      </c>
    </row>
    <row r="3411" spans="1:4" hidden="1">
      <c r="A3411" s="25">
        <v>43202</v>
      </c>
      <c r="B3411" s="24" t="s">
        <v>233</v>
      </c>
      <c r="C3411" s="24" t="s">
        <v>246</v>
      </c>
      <c r="D3411" s="24">
        <v>36.156700000000001</v>
      </c>
    </row>
    <row r="3412" spans="1:4" hidden="1">
      <c r="A3412" s="25">
        <v>43202</v>
      </c>
      <c r="B3412" s="24" t="s">
        <v>233</v>
      </c>
      <c r="C3412" s="24" t="s">
        <v>238</v>
      </c>
      <c r="D3412" s="24">
        <v>1.2342</v>
      </c>
    </row>
    <row r="3413" spans="1:4" hidden="1">
      <c r="A3413" s="25">
        <v>43202</v>
      </c>
      <c r="B3413" s="24" t="s">
        <v>233</v>
      </c>
      <c r="C3413" s="24" t="s">
        <v>239</v>
      </c>
      <c r="D3413" s="24">
        <v>14.816800000000001</v>
      </c>
    </row>
    <row r="3414" spans="1:4" hidden="1">
      <c r="A3414" s="25">
        <v>43202</v>
      </c>
      <c r="B3414" s="24" t="s">
        <v>263</v>
      </c>
      <c r="C3414" s="24" t="s">
        <v>238</v>
      </c>
      <c r="D3414" s="24">
        <v>0.49440000000000001</v>
      </c>
    </row>
    <row r="3415" spans="1:4" hidden="1">
      <c r="A3415" s="25">
        <v>43202</v>
      </c>
      <c r="B3415" s="24" t="s">
        <v>234</v>
      </c>
      <c r="C3415" s="24" t="s">
        <v>230</v>
      </c>
      <c r="D3415" s="24">
        <v>5.2165999999999997</v>
      </c>
    </row>
    <row r="3416" spans="1:4" hidden="1">
      <c r="A3416" s="25">
        <v>43202</v>
      </c>
      <c r="B3416" s="24" t="s">
        <v>234</v>
      </c>
      <c r="C3416" s="24" t="s">
        <v>240</v>
      </c>
      <c r="D3416" s="24">
        <v>1.8315999999999999</v>
      </c>
    </row>
    <row r="3417" spans="1:4" hidden="1">
      <c r="A3417" s="25">
        <v>43202</v>
      </c>
      <c r="B3417" s="24" t="s">
        <v>234</v>
      </c>
      <c r="C3417" s="24" t="s">
        <v>241</v>
      </c>
      <c r="D3417" s="24">
        <v>1.7883</v>
      </c>
    </row>
    <row r="3418" spans="1:4" hidden="1">
      <c r="A3418" s="25">
        <v>43202</v>
      </c>
      <c r="B3418" s="24" t="s">
        <v>234</v>
      </c>
      <c r="C3418" s="24" t="s">
        <v>231</v>
      </c>
      <c r="D3418" s="24">
        <v>1.3651</v>
      </c>
    </row>
    <row r="3419" spans="1:4" hidden="1">
      <c r="A3419" s="25">
        <v>43202</v>
      </c>
      <c r="B3419" s="24" t="s">
        <v>234</v>
      </c>
      <c r="C3419" s="24" t="s">
        <v>242</v>
      </c>
      <c r="D3419" s="24">
        <v>8.9260000000000002</v>
      </c>
    </row>
    <row r="3420" spans="1:4" hidden="1">
      <c r="A3420" s="25">
        <v>43202</v>
      </c>
      <c r="B3420" s="24" t="s">
        <v>234</v>
      </c>
      <c r="C3420" s="24" t="s">
        <v>254</v>
      </c>
      <c r="D3420" s="24">
        <v>29.136199999999999</v>
      </c>
    </row>
    <row r="3421" spans="1:4" hidden="1">
      <c r="A3421" s="25">
        <v>43202</v>
      </c>
      <c r="B3421" s="24" t="s">
        <v>234</v>
      </c>
      <c r="C3421" s="24" t="s">
        <v>232</v>
      </c>
      <c r="D3421" s="24">
        <v>8.5687999999999995</v>
      </c>
    </row>
    <row r="3422" spans="1:4" hidden="1">
      <c r="A3422" s="25">
        <v>43202</v>
      </c>
      <c r="B3422" s="24" t="s">
        <v>234</v>
      </c>
      <c r="C3422" s="24" t="s">
        <v>233</v>
      </c>
      <c r="D3422" s="24">
        <v>1.1508</v>
      </c>
    </row>
    <row r="3423" spans="1:4" hidden="1">
      <c r="A3423" s="25">
        <v>43202</v>
      </c>
      <c r="B3423" s="24" t="s">
        <v>234</v>
      </c>
      <c r="C3423" s="24" t="s">
        <v>243</v>
      </c>
      <c r="D3423" s="24">
        <v>11.148999999999999</v>
      </c>
    </row>
    <row r="3424" spans="1:4" hidden="1">
      <c r="A3424" s="25">
        <v>43202</v>
      </c>
      <c r="B3424" s="24" t="s">
        <v>234</v>
      </c>
      <c r="C3424" s="24" t="s">
        <v>235</v>
      </c>
      <c r="D3424" s="24">
        <v>1.0075000000000001</v>
      </c>
    </row>
    <row r="3425" spans="1:4" hidden="1">
      <c r="A3425" s="25">
        <v>43202</v>
      </c>
      <c r="B3425" s="24" t="s">
        <v>234</v>
      </c>
      <c r="C3425" s="24" t="s">
        <v>79</v>
      </c>
      <c r="D3425" s="24">
        <v>152.10300000000001</v>
      </c>
    </row>
    <row r="3426" spans="1:4" hidden="1">
      <c r="A3426" s="25">
        <v>43202</v>
      </c>
      <c r="B3426" s="24" t="s">
        <v>234</v>
      </c>
      <c r="C3426" s="24" t="s">
        <v>244</v>
      </c>
      <c r="D3426" s="24">
        <v>1519.8044</v>
      </c>
    </row>
    <row r="3427" spans="1:4" hidden="1">
      <c r="A3427" s="25">
        <v>43202</v>
      </c>
      <c r="B3427" s="24" t="s">
        <v>234</v>
      </c>
      <c r="C3427" s="24" t="s">
        <v>249</v>
      </c>
      <c r="D3427" s="24">
        <v>25.840199999999999</v>
      </c>
    </row>
    <row r="3428" spans="1:4" hidden="1">
      <c r="A3428" s="25">
        <v>43202</v>
      </c>
      <c r="B3428" s="24" t="s">
        <v>234</v>
      </c>
      <c r="C3428" s="24" t="s">
        <v>252</v>
      </c>
      <c r="D3428" s="24">
        <v>5.5042</v>
      </c>
    </row>
    <row r="3429" spans="1:4" hidden="1">
      <c r="A3429" s="25">
        <v>43202</v>
      </c>
      <c r="B3429" s="24" t="s">
        <v>234</v>
      </c>
      <c r="C3429" s="24" t="s">
        <v>236</v>
      </c>
      <c r="D3429" s="24">
        <v>11.041</v>
      </c>
    </row>
    <row r="3430" spans="1:4" hidden="1">
      <c r="A3430" s="25">
        <v>43202</v>
      </c>
      <c r="B3430" s="24" t="s">
        <v>234</v>
      </c>
      <c r="C3430" s="24" t="s">
        <v>245</v>
      </c>
      <c r="D3430" s="24">
        <v>1.9258</v>
      </c>
    </row>
    <row r="3431" spans="1:4" hidden="1">
      <c r="A3431" s="25">
        <v>43202</v>
      </c>
      <c r="B3431" s="24" t="s">
        <v>234</v>
      </c>
      <c r="C3431" s="24" t="s">
        <v>237</v>
      </c>
      <c r="D3431" s="24">
        <v>11.911199999999999</v>
      </c>
    </row>
    <row r="3432" spans="1:4" hidden="1">
      <c r="A3432" s="25">
        <v>43202</v>
      </c>
      <c r="B3432" s="24" t="s">
        <v>234</v>
      </c>
      <c r="C3432" s="24" t="s">
        <v>253</v>
      </c>
      <c r="D3432" s="24">
        <v>1.8620000000000001</v>
      </c>
    </row>
    <row r="3433" spans="1:4" hidden="1">
      <c r="A3433" s="25">
        <v>43202</v>
      </c>
      <c r="B3433" s="24" t="s">
        <v>234</v>
      </c>
      <c r="C3433" s="24" t="s">
        <v>246</v>
      </c>
      <c r="D3433" s="24">
        <v>41.609400000000001</v>
      </c>
    </row>
    <row r="3434" spans="1:4" hidden="1">
      <c r="A3434" s="25">
        <v>43202</v>
      </c>
      <c r="B3434" s="24" t="s">
        <v>234</v>
      </c>
      <c r="C3434" s="24" t="s">
        <v>238</v>
      </c>
      <c r="D3434" s="24">
        <v>1.4202999999999999</v>
      </c>
    </row>
    <row r="3435" spans="1:4" hidden="1">
      <c r="A3435" s="25">
        <v>43202</v>
      </c>
      <c r="B3435" s="24" t="s">
        <v>234</v>
      </c>
      <c r="C3435" s="24" t="s">
        <v>239</v>
      </c>
      <c r="D3435" s="24">
        <v>17.051400000000001</v>
      </c>
    </row>
    <row r="3436" spans="1:4" hidden="1">
      <c r="A3436" s="25">
        <v>43202</v>
      </c>
      <c r="B3436" s="24" t="s">
        <v>243</v>
      </c>
      <c r="C3436" s="24" t="s">
        <v>240</v>
      </c>
      <c r="D3436" s="24">
        <v>0.1643</v>
      </c>
    </row>
    <row r="3437" spans="1:4" hidden="1">
      <c r="A3437" s="25">
        <v>43202</v>
      </c>
      <c r="B3437" s="24" t="s">
        <v>243</v>
      </c>
      <c r="C3437" s="24" t="s">
        <v>241</v>
      </c>
      <c r="D3437" s="24">
        <v>0.16039999999999999</v>
      </c>
    </row>
    <row r="3438" spans="1:4" hidden="1">
      <c r="A3438" s="25">
        <v>43202</v>
      </c>
      <c r="B3438" s="24" t="s">
        <v>243</v>
      </c>
      <c r="C3438" s="24" t="s">
        <v>231</v>
      </c>
      <c r="D3438" s="24">
        <v>0.12239999999999999</v>
      </c>
    </row>
    <row r="3439" spans="1:4" hidden="1">
      <c r="A3439" s="25">
        <v>43202</v>
      </c>
      <c r="B3439" s="24" t="s">
        <v>243</v>
      </c>
      <c r="C3439" s="24" t="s">
        <v>242</v>
      </c>
      <c r="D3439" s="24">
        <v>0.80059999999999998</v>
      </c>
    </row>
    <row r="3440" spans="1:4" hidden="1">
      <c r="A3440" s="25">
        <v>43202</v>
      </c>
      <c r="B3440" s="24" t="s">
        <v>243</v>
      </c>
      <c r="C3440" s="24" t="s">
        <v>233</v>
      </c>
      <c r="D3440" s="24">
        <v>0.1032</v>
      </c>
    </row>
    <row r="3441" spans="1:4" hidden="1">
      <c r="A3441" s="25">
        <v>43202</v>
      </c>
      <c r="B3441" s="24" t="s">
        <v>243</v>
      </c>
      <c r="C3441" s="24" t="s">
        <v>234</v>
      </c>
      <c r="D3441" s="24">
        <v>8.9700000000000002E-2</v>
      </c>
    </row>
    <row r="3442" spans="1:4" hidden="1">
      <c r="A3442" s="25">
        <v>43202</v>
      </c>
      <c r="B3442" s="24" t="s">
        <v>243</v>
      </c>
      <c r="C3442" s="24" t="s">
        <v>79</v>
      </c>
      <c r="D3442" s="24">
        <v>13.6427</v>
      </c>
    </row>
    <row r="3443" spans="1:4" hidden="1">
      <c r="A3443" s="25">
        <v>43202</v>
      </c>
      <c r="B3443" s="24" t="s">
        <v>243</v>
      </c>
      <c r="C3443" s="24" t="s">
        <v>244</v>
      </c>
      <c r="D3443" s="24">
        <v>136.3176</v>
      </c>
    </row>
    <row r="3444" spans="1:4" hidden="1">
      <c r="A3444" s="25">
        <v>43202</v>
      </c>
      <c r="B3444" s="24" t="s">
        <v>243</v>
      </c>
      <c r="C3444" s="24" t="s">
        <v>251</v>
      </c>
      <c r="D3444" s="24">
        <v>1.03</v>
      </c>
    </row>
    <row r="3445" spans="1:4" hidden="1">
      <c r="A3445" s="25">
        <v>43202</v>
      </c>
      <c r="B3445" s="24" t="s">
        <v>243</v>
      </c>
      <c r="C3445" s="24" t="s">
        <v>252</v>
      </c>
      <c r="D3445" s="24">
        <v>0.49370000000000003</v>
      </c>
    </row>
    <row r="3446" spans="1:4" hidden="1">
      <c r="A3446" s="25">
        <v>43202</v>
      </c>
      <c r="B3446" s="24" t="s">
        <v>243</v>
      </c>
      <c r="C3446" s="24" t="s">
        <v>236</v>
      </c>
      <c r="D3446" s="24">
        <v>0.99029999999999996</v>
      </c>
    </row>
    <row r="3447" spans="1:4" hidden="1">
      <c r="A3447" s="25">
        <v>43202</v>
      </c>
      <c r="B3447" s="24" t="s">
        <v>243</v>
      </c>
      <c r="C3447" s="24" t="s">
        <v>245</v>
      </c>
      <c r="D3447" s="24">
        <v>0.17280000000000001</v>
      </c>
    </row>
    <row r="3448" spans="1:4" hidden="1">
      <c r="A3448" s="25">
        <v>43202</v>
      </c>
      <c r="B3448" s="24" t="s">
        <v>243</v>
      </c>
      <c r="C3448" s="24" t="s">
        <v>253</v>
      </c>
      <c r="D3448" s="24">
        <v>0.16700000000000001</v>
      </c>
    </row>
    <row r="3449" spans="1:4" hidden="1">
      <c r="A3449" s="25">
        <v>43202</v>
      </c>
      <c r="B3449" s="24" t="s">
        <v>243</v>
      </c>
      <c r="C3449" s="24" t="s">
        <v>246</v>
      </c>
      <c r="D3449" s="24">
        <v>3.7322000000000002</v>
      </c>
    </row>
    <row r="3450" spans="1:4" hidden="1">
      <c r="A3450" s="25">
        <v>43202</v>
      </c>
      <c r="B3450" s="24" t="s">
        <v>243</v>
      </c>
      <c r="C3450" s="24" t="s">
        <v>238</v>
      </c>
      <c r="D3450" s="24">
        <v>0.12740000000000001</v>
      </c>
    </row>
    <row r="3451" spans="1:4" hidden="1">
      <c r="A3451" s="25">
        <v>43202</v>
      </c>
      <c r="B3451" s="24" t="s">
        <v>256</v>
      </c>
      <c r="C3451" s="24" t="s">
        <v>233</v>
      </c>
      <c r="D3451" s="24">
        <v>0.13469999999999999</v>
      </c>
    </row>
    <row r="3452" spans="1:4" hidden="1">
      <c r="A3452" s="25">
        <v>43202</v>
      </c>
      <c r="B3452" s="24" t="s">
        <v>256</v>
      </c>
      <c r="C3452" s="24" t="s">
        <v>238</v>
      </c>
      <c r="D3452" s="24">
        <v>0.16619999999999999</v>
      </c>
    </row>
    <row r="3453" spans="1:4" hidden="1">
      <c r="A3453" s="25">
        <v>43202</v>
      </c>
      <c r="B3453" s="24" t="s">
        <v>257</v>
      </c>
      <c r="C3453" s="24" t="s">
        <v>233</v>
      </c>
      <c r="D3453" s="24">
        <v>3.2000000000000002E-3</v>
      </c>
    </row>
    <row r="3454" spans="1:4" hidden="1">
      <c r="A3454" s="25">
        <v>43202</v>
      </c>
      <c r="B3454" s="24" t="s">
        <v>258</v>
      </c>
      <c r="C3454" s="24" t="s">
        <v>233</v>
      </c>
      <c r="D3454" s="24">
        <v>0.2306</v>
      </c>
    </row>
    <row r="3455" spans="1:4" hidden="1">
      <c r="A3455" s="25">
        <v>43202</v>
      </c>
      <c r="B3455" s="24" t="s">
        <v>258</v>
      </c>
      <c r="C3455" s="24" t="s">
        <v>238</v>
      </c>
      <c r="D3455" s="24">
        <v>0.28460000000000002</v>
      </c>
    </row>
    <row r="3456" spans="1:4" hidden="1">
      <c r="A3456" s="25">
        <v>43202</v>
      </c>
      <c r="B3456" s="24" t="s">
        <v>259</v>
      </c>
      <c r="C3456" s="24" t="s">
        <v>233</v>
      </c>
      <c r="D3456" s="24">
        <v>8.2000000000000007E-3</v>
      </c>
    </row>
    <row r="3457" spans="1:4" hidden="1">
      <c r="A3457" s="25">
        <v>43202</v>
      </c>
      <c r="B3457" s="24" t="s">
        <v>259</v>
      </c>
      <c r="C3457" s="24" t="s">
        <v>238</v>
      </c>
      <c r="D3457" s="24">
        <v>1.0200000000000001E-2</v>
      </c>
    </row>
    <row r="3458" spans="1:4" hidden="1">
      <c r="A3458" s="25">
        <v>43202</v>
      </c>
      <c r="B3458" s="24" t="s">
        <v>235</v>
      </c>
      <c r="C3458" s="24" t="s">
        <v>230</v>
      </c>
      <c r="D3458" s="24">
        <v>5.1776999999999997</v>
      </c>
    </row>
    <row r="3459" spans="1:4" hidden="1">
      <c r="A3459" s="25">
        <v>43202</v>
      </c>
      <c r="B3459" s="24" t="s">
        <v>235</v>
      </c>
      <c r="C3459" s="24" t="s">
        <v>231</v>
      </c>
      <c r="D3459" s="24">
        <v>1.3549</v>
      </c>
    </row>
    <row r="3460" spans="1:4" hidden="1">
      <c r="A3460" s="25">
        <v>43202</v>
      </c>
      <c r="B3460" s="24" t="s">
        <v>235</v>
      </c>
      <c r="C3460" s="24" t="s">
        <v>232</v>
      </c>
      <c r="D3460" s="24">
        <v>8.5048999999999992</v>
      </c>
    </row>
    <row r="3461" spans="1:4" hidden="1">
      <c r="A3461" s="25">
        <v>43202</v>
      </c>
      <c r="B3461" s="24" t="s">
        <v>235</v>
      </c>
      <c r="C3461" s="24" t="s">
        <v>233</v>
      </c>
      <c r="D3461" s="24">
        <v>1.1422000000000001</v>
      </c>
    </row>
    <row r="3462" spans="1:4" hidden="1">
      <c r="A3462" s="25">
        <v>43202</v>
      </c>
      <c r="B3462" s="24" t="s">
        <v>235</v>
      </c>
      <c r="C3462" s="24" t="s">
        <v>234</v>
      </c>
      <c r="D3462" s="24">
        <v>0.99260000000000004</v>
      </c>
    </row>
    <row r="3463" spans="1:4" hidden="1">
      <c r="A3463" s="25">
        <v>43202</v>
      </c>
      <c r="B3463" s="24" t="s">
        <v>235</v>
      </c>
      <c r="C3463" s="24" t="s">
        <v>236</v>
      </c>
      <c r="D3463" s="24">
        <v>10.9588</v>
      </c>
    </row>
    <row r="3464" spans="1:4" hidden="1">
      <c r="A3464" s="25">
        <v>43202</v>
      </c>
      <c r="B3464" s="24" t="s">
        <v>235</v>
      </c>
      <c r="C3464" s="24" t="s">
        <v>237</v>
      </c>
      <c r="D3464" s="24">
        <v>11.8224</v>
      </c>
    </row>
    <row r="3465" spans="1:4" hidden="1">
      <c r="A3465" s="25">
        <v>43202</v>
      </c>
      <c r="B3465" s="24" t="s">
        <v>235</v>
      </c>
      <c r="C3465" s="24" t="s">
        <v>238</v>
      </c>
      <c r="D3465" s="24">
        <v>1.4097</v>
      </c>
    </row>
    <row r="3466" spans="1:4" hidden="1">
      <c r="A3466" s="25">
        <v>43202</v>
      </c>
      <c r="B3466" s="24" t="s">
        <v>79</v>
      </c>
      <c r="C3466" s="24" t="s">
        <v>240</v>
      </c>
      <c r="D3466" s="24">
        <v>1.2E-2</v>
      </c>
    </row>
    <row r="3467" spans="1:4" hidden="1">
      <c r="A3467" s="25">
        <v>43202</v>
      </c>
      <c r="B3467" s="24" t="s">
        <v>79</v>
      </c>
      <c r="C3467" s="24" t="s">
        <v>241</v>
      </c>
      <c r="D3467" s="24">
        <v>1.18E-2</v>
      </c>
    </row>
    <row r="3468" spans="1:4" hidden="1">
      <c r="A3468" s="25">
        <v>43202</v>
      </c>
      <c r="B3468" s="24" t="s">
        <v>79</v>
      </c>
      <c r="C3468" s="24" t="s">
        <v>231</v>
      </c>
      <c r="D3468" s="24">
        <v>8.9999999999999993E-3</v>
      </c>
    </row>
    <row r="3469" spans="1:4" hidden="1">
      <c r="A3469" s="25">
        <v>43202</v>
      </c>
      <c r="B3469" s="24" t="s">
        <v>79</v>
      </c>
      <c r="C3469" s="24" t="s">
        <v>242</v>
      </c>
      <c r="D3469" s="24">
        <v>5.8700000000000002E-2</v>
      </c>
    </row>
    <row r="3470" spans="1:4" hidden="1">
      <c r="A3470" s="25">
        <v>43202</v>
      </c>
      <c r="B3470" s="24" t="s">
        <v>79</v>
      </c>
      <c r="C3470" s="24" t="s">
        <v>233</v>
      </c>
      <c r="D3470" s="24">
        <v>7.6E-3</v>
      </c>
    </row>
    <row r="3471" spans="1:4" hidden="1">
      <c r="A3471" s="25">
        <v>43202</v>
      </c>
      <c r="B3471" s="24" t="s">
        <v>79</v>
      </c>
      <c r="C3471" s="24" t="s">
        <v>234</v>
      </c>
      <c r="D3471" s="24">
        <v>6.6E-3</v>
      </c>
    </row>
    <row r="3472" spans="1:4" hidden="1">
      <c r="A3472" s="25">
        <v>43202</v>
      </c>
      <c r="B3472" s="24" t="s">
        <v>79</v>
      </c>
      <c r="C3472" s="24" t="s">
        <v>243</v>
      </c>
      <c r="D3472" s="24">
        <v>7.3300000000000004E-2</v>
      </c>
    </row>
    <row r="3473" spans="1:4" hidden="1">
      <c r="A3473" s="25">
        <v>43202</v>
      </c>
      <c r="B3473" s="24" t="s">
        <v>79</v>
      </c>
      <c r="C3473" s="24" t="s">
        <v>244</v>
      </c>
      <c r="D3473" s="24">
        <v>9.9920000000000009</v>
      </c>
    </row>
    <row r="3474" spans="1:4" hidden="1">
      <c r="A3474" s="25">
        <v>43202</v>
      </c>
      <c r="B3474" s="24" t="s">
        <v>79</v>
      </c>
      <c r="C3474" s="24" t="s">
        <v>251</v>
      </c>
      <c r="D3474" s="24">
        <v>7.5499999999999998E-2</v>
      </c>
    </row>
    <row r="3475" spans="1:4" hidden="1">
      <c r="A3475" s="25">
        <v>43202</v>
      </c>
      <c r="B3475" s="24" t="s">
        <v>79</v>
      </c>
      <c r="C3475" s="24" t="s">
        <v>236</v>
      </c>
      <c r="D3475" s="24">
        <v>7.2599999999999998E-2</v>
      </c>
    </row>
    <row r="3476" spans="1:4" hidden="1">
      <c r="A3476" s="25">
        <v>43202</v>
      </c>
      <c r="B3476" s="24" t="s">
        <v>79</v>
      </c>
      <c r="C3476" s="24" t="s">
        <v>245</v>
      </c>
      <c r="D3476" s="24">
        <v>1.2699999999999999E-2</v>
      </c>
    </row>
    <row r="3477" spans="1:4" hidden="1">
      <c r="A3477" s="25">
        <v>43202</v>
      </c>
      <c r="B3477" s="24" t="s">
        <v>79</v>
      </c>
      <c r="C3477" s="24" t="s">
        <v>246</v>
      </c>
      <c r="D3477" s="24">
        <v>0.27360000000000001</v>
      </c>
    </row>
    <row r="3478" spans="1:4" hidden="1">
      <c r="A3478" s="25">
        <v>43202</v>
      </c>
      <c r="B3478" s="24" t="s">
        <v>79</v>
      </c>
      <c r="C3478" s="24" t="s">
        <v>238</v>
      </c>
      <c r="D3478" s="24">
        <v>9.2999999999999992E-3</v>
      </c>
    </row>
    <row r="3479" spans="1:4" hidden="1">
      <c r="A3479" s="25">
        <v>43202</v>
      </c>
      <c r="B3479" s="24" t="s">
        <v>244</v>
      </c>
      <c r="C3479" s="24" t="s">
        <v>240</v>
      </c>
      <c r="D3479" s="24">
        <v>1.1999999999999999E-3</v>
      </c>
    </row>
    <row r="3480" spans="1:4" hidden="1">
      <c r="A3480" s="25">
        <v>43202</v>
      </c>
      <c r="B3480" s="24" t="s">
        <v>244</v>
      </c>
      <c r="C3480" s="24" t="s">
        <v>242</v>
      </c>
      <c r="D3480" s="24">
        <v>5.8999999999999999E-3</v>
      </c>
    </row>
    <row r="3481" spans="1:4" hidden="1">
      <c r="A3481" s="25">
        <v>43202</v>
      </c>
      <c r="B3481" s="24" t="s">
        <v>244</v>
      </c>
      <c r="C3481" s="24" t="s">
        <v>233</v>
      </c>
      <c r="D3481" s="24">
        <v>8.0000000000000004E-4</v>
      </c>
    </row>
    <row r="3482" spans="1:4" hidden="1">
      <c r="A3482" s="25">
        <v>43202</v>
      </c>
      <c r="B3482" s="24" t="s">
        <v>244</v>
      </c>
      <c r="C3482" s="24" t="s">
        <v>234</v>
      </c>
      <c r="D3482" s="24">
        <v>6.9999999999999999E-4</v>
      </c>
    </row>
    <row r="3483" spans="1:4" hidden="1">
      <c r="A3483" s="25">
        <v>43202</v>
      </c>
      <c r="B3483" s="24" t="s">
        <v>244</v>
      </c>
      <c r="C3483" s="24" t="s">
        <v>243</v>
      </c>
      <c r="D3483" s="24">
        <v>7.3000000000000001E-3</v>
      </c>
    </row>
    <row r="3484" spans="1:4" hidden="1">
      <c r="A3484" s="25">
        <v>43202</v>
      </c>
      <c r="B3484" s="24" t="s">
        <v>244</v>
      </c>
      <c r="C3484" s="24" t="s">
        <v>79</v>
      </c>
      <c r="D3484" s="24">
        <v>0.10009999999999999</v>
      </c>
    </row>
    <row r="3485" spans="1:4" hidden="1">
      <c r="A3485" s="25">
        <v>43202</v>
      </c>
      <c r="B3485" s="24" t="s">
        <v>244</v>
      </c>
      <c r="C3485" s="24" t="s">
        <v>236</v>
      </c>
      <c r="D3485" s="24">
        <v>7.3000000000000001E-3</v>
      </c>
    </row>
    <row r="3486" spans="1:4" hidden="1">
      <c r="A3486" s="25">
        <v>43202</v>
      </c>
      <c r="B3486" s="24" t="s">
        <v>244</v>
      </c>
      <c r="C3486" s="24" t="s">
        <v>246</v>
      </c>
      <c r="D3486" s="24">
        <v>2.7400000000000001E-2</v>
      </c>
    </row>
    <row r="3487" spans="1:4" hidden="1">
      <c r="A3487" s="25">
        <v>43202</v>
      </c>
      <c r="B3487" s="24" t="s">
        <v>244</v>
      </c>
      <c r="C3487" s="24" t="s">
        <v>238</v>
      </c>
      <c r="D3487" s="24">
        <v>8.9999999999999998E-4</v>
      </c>
    </row>
    <row r="3488" spans="1:4" hidden="1">
      <c r="A3488" s="25">
        <v>43202</v>
      </c>
      <c r="B3488" s="24" t="s">
        <v>251</v>
      </c>
      <c r="C3488" s="24" t="s">
        <v>242</v>
      </c>
      <c r="D3488" s="24">
        <v>0.77739999999999998</v>
      </c>
    </row>
    <row r="3489" spans="1:4" hidden="1">
      <c r="A3489" s="25">
        <v>43202</v>
      </c>
      <c r="B3489" s="24" t="s">
        <v>251</v>
      </c>
      <c r="C3489" s="24" t="s">
        <v>233</v>
      </c>
      <c r="D3489" s="24">
        <v>0.1002</v>
      </c>
    </row>
    <row r="3490" spans="1:4" hidden="1">
      <c r="A3490" s="25">
        <v>43202</v>
      </c>
      <c r="B3490" s="24" t="s">
        <v>251</v>
      </c>
      <c r="C3490" s="24" t="s">
        <v>243</v>
      </c>
      <c r="D3490" s="24">
        <v>0.97099999999999997</v>
      </c>
    </row>
    <row r="3491" spans="1:4" hidden="1">
      <c r="A3491" s="25">
        <v>43202</v>
      </c>
      <c r="B3491" s="24" t="s">
        <v>251</v>
      </c>
      <c r="C3491" s="24" t="s">
        <v>79</v>
      </c>
      <c r="D3491" s="24">
        <v>13.2463</v>
      </c>
    </row>
    <row r="3492" spans="1:4" hidden="1">
      <c r="A3492" s="25">
        <v>43202</v>
      </c>
      <c r="B3492" s="24" t="s">
        <v>251</v>
      </c>
      <c r="C3492" s="24" t="s">
        <v>236</v>
      </c>
      <c r="D3492" s="24">
        <v>0.96160000000000001</v>
      </c>
    </row>
    <row r="3493" spans="1:4" hidden="1">
      <c r="A3493" s="25">
        <v>43202</v>
      </c>
      <c r="B3493" s="24" t="s">
        <v>251</v>
      </c>
      <c r="C3493" s="24" t="s">
        <v>238</v>
      </c>
      <c r="D3493" s="24">
        <v>0.1237</v>
      </c>
    </row>
    <row r="3494" spans="1:4" hidden="1">
      <c r="A3494" s="25">
        <v>43202</v>
      </c>
      <c r="B3494" s="24" t="s">
        <v>249</v>
      </c>
      <c r="C3494" s="24" t="s">
        <v>241</v>
      </c>
      <c r="D3494" s="24">
        <v>6.9199999999999998E-2</v>
      </c>
    </row>
    <row r="3495" spans="1:4" hidden="1">
      <c r="A3495" s="25">
        <v>43202</v>
      </c>
      <c r="B3495" s="24" t="s">
        <v>249</v>
      </c>
      <c r="C3495" s="24" t="s">
        <v>233</v>
      </c>
      <c r="D3495" s="24">
        <v>4.4499999999999998E-2</v>
      </c>
    </row>
    <row r="3496" spans="1:4" hidden="1">
      <c r="A3496" s="25">
        <v>43202</v>
      </c>
      <c r="B3496" s="24" t="s">
        <v>249</v>
      </c>
      <c r="C3496" s="24" t="s">
        <v>234</v>
      </c>
      <c r="D3496" s="24">
        <v>3.8699999999999998E-2</v>
      </c>
    </row>
    <row r="3497" spans="1:4" hidden="1">
      <c r="A3497" s="25">
        <v>43202</v>
      </c>
      <c r="B3497" s="24" t="s">
        <v>249</v>
      </c>
      <c r="C3497" s="24" t="s">
        <v>238</v>
      </c>
      <c r="D3497" s="24">
        <v>5.5E-2</v>
      </c>
    </row>
    <row r="3498" spans="1:4" hidden="1">
      <c r="A3498" s="25">
        <v>43202</v>
      </c>
      <c r="B3498" s="24" t="s">
        <v>252</v>
      </c>
      <c r="C3498" s="24" t="s">
        <v>242</v>
      </c>
      <c r="D3498" s="24">
        <v>1.6216999999999999</v>
      </c>
    </row>
    <row r="3499" spans="1:4" hidden="1">
      <c r="A3499" s="25">
        <v>43202</v>
      </c>
      <c r="B3499" s="24" t="s">
        <v>252</v>
      </c>
      <c r="C3499" s="24" t="s">
        <v>233</v>
      </c>
      <c r="D3499" s="24">
        <v>0.20910000000000001</v>
      </c>
    </row>
    <row r="3500" spans="1:4" hidden="1">
      <c r="A3500" s="25">
        <v>43202</v>
      </c>
      <c r="B3500" s="24" t="s">
        <v>252</v>
      </c>
      <c r="C3500" s="24" t="s">
        <v>234</v>
      </c>
      <c r="D3500" s="24">
        <v>0.1817</v>
      </c>
    </row>
    <row r="3501" spans="1:4" hidden="1">
      <c r="A3501" s="25">
        <v>43202</v>
      </c>
      <c r="B3501" s="24" t="s">
        <v>252</v>
      </c>
      <c r="C3501" s="24" t="s">
        <v>243</v>
      </c>
      <c r="D3501" s="24">
        <v>2.0255999999999998</v>
      </c>
    </row>
    <row r="3502" spans="1:4" hidden="1">
      <c r="A3502" s="25">
        <v>43202</v>
      </c>
      <c r="B3502" s="24" t="s">
        <v>252</v>
      </c>
      <c r="C3502" s="24" t="s">
        <v>238</v>
      </c>
      <c r="D3502" s="24">
        <v>0.25800000000000001</v>
      </c>
    </row>
    <row r="3503" spans="1:4" hidden="1">
      <c r="A3503" s="25">
        <v>43202</v>
      </c>
      <c r="B3503" s="24" t="s">
        <v>236</v>
      </c>
      <c r="C3503" s="24" t="s">
        <v>230</v>
      </c>
      <c r="D3503" s="24">
        <v>0.47249999999999998</v>
      </c>
    </row>
    <row r="3504" spans="1:4" hidden="1">
      <c r="A3504" s="25">
        <v>43202</v>
      </c>
      <c r="B3504" s="24" t="s">
        <v>236</v>
      </c>
      <c r="C3504" s="24" t="s">
        <v>240</v>
      </c>
      <c r="D3504" s="24">
        <v>0.1658</v>
      </c>
    </row>
    <row r="3505" spans="1:4" hidden="1">
      <c r="A3505" s="25">
        <v>43202</v>
      </c>
      <c r="B3505" s="24" t="s">
        <v>236</v>
      </c>
      <c r="C3505" s="24" t="s">
        <v>241</v>
      </c>
      <c r="D3505" s="24">
        <v>0.16200000000000001</v>
      </c>
    </row>
    <row r="3506" spans="1:4" hidden="1">
      <c r="A3506" s="25">
        <v>43202</v>
      </c>
      <c r="B3506" s="24" t="s">
        <v>236</v>
      </c>
      <c r="C3506" s="24" t="s">
        <v>231</v>
      </c>
      <c r="D3506" s="24">
        <v>0.1236</v>
      </c>
    </row>
    <row r="3507" spans="1:4" hidden="1">
      <c r="A3507" s="25">
        <v>43202</v>
      </c>
      <c r="B3507" s="24" t="s">
        <v>236</v>
      </c>
      <c r="C3507" s="24" t="s">
        <v>242</v>
      </c>
      <c r="D3507" s="24">
        <v>0.80840000000000001</v>
      </c>
    </row>
    <row r="3508" spans="1:4" hidden="1">
      <c r="A3508" s="25">
        <v>43202</v>
      </c>
      <c r="B3508" s="24" t="s">
        <v>236</v>
      </c>
      <c r="C3508" s="24" t="s">
        <v>232</v>
      </c>
      <c r="D3508" s="24">
        <v>0.77610000000000001</v>
      </c>
    </row>
    <row r="3509" spans="1:4" hidden="1">
      <c r="A3509" s="25">
        <v>43202</v>
      </c>
      <c r="B3509" s="24" t="s">
        <v>236</v>
      </c>
      <c r="C3509" s="24" t="s">
        <v>233</v>
      </c>
      <c r="D3509" s="24">
        <v>0.1042</v>
      </c>
    </row>
    <row r="3510" spans="1:4" hidden="1">
      <c r="A3510" s="25">
        <v>43202</v>
      </c>
      <c r="B3510" s="24" t="s">
        <v>236</v>
      </c>
      <c r="C3510" s="24" t="s">
        <v>234</v>
      </c>
      <c r="D3510" s="24">
        <v>9.06E-2</v>
      </c>
    </row>
    <row r="3511" spans="1:4" hidden="1">
      <c r="A3511" s="25">
        <v>43202</v>
      </c>
      <c r="B3511" s="24" t="s">
        <v>236</v>
      </c>
      <c r="C3511" s="24" t="s">
        <v>243</v>
      </c>
      <c r="D3511" s="24">
        <v>1.0098</v>
      </c>
    </row>
    <row r="3512" spans="1:4" hidden="1">
      <c r="A3512" s="25">
        <v>43202</v>
      </c>
      <c r="B3512" s="24" t="s">
        <v>236</v>
      </c>
      <c r="C3512" s="24" t="s">
        <v>235</v>
      </c>
      <c r="D3512" s="24">
        <v>9.1200000000000003E-2</v>
      </c>
    </row>
    <row r="3513" spans="1:4" hidden="1">
      <c r="A3513" s="25">
        <v>43202</v>
      </c>
      <c r="B3513" s="24" t="s">
        <v>236</v>
      </c>
      <c r="C3513" s="24" t="s">
        <v>79</v>
      </c>
      <c r="D3513" s="24">
        <v>13.7761</v>
      </c>
    </row>
    <row r="3514" spans="1:4" hidden="1">
      <c r="A3514" s="25">
        <v>43202</v>
      </c>
      <c r="B3514" s="24" t="s">
        <v>236</v>
      </c>
      <c r="C3514" s="24" t="s">
        <v>244</v>
      </c>
      <c r="D3514" s="24">
        <v>137.65049999999999</v>
      </c>
    </row>
    <row r="3515" spans="1:4" hidden="1">
      <c r="A3515" s="25">
        <v>43202</v>
      </c>
      <c r="B3515" s="24" t="s">
        <v>236</v>
      </c>
      <c r="C3515" s="24" t="s">
        <v>251</v>
      </c>
      <c r="D3515" s="24">
        <v>1.0401</v>
      </c>
    </row>
    <row r="3516" spans="1:4" hidden="1">
      <c r="A3516" s="25">
        <v>43202</v>
      </c>
      <c r="B3516" s="24" t="s">
        <v>236</v>
      </c>
      <c r="C3516" s="24" t="s">
        <v>237</v>
      </c>
      <c r="D3516" s="24">
        <v>1.0788</v>
      </c>
    </row>
    <row r="3517" spans="1:4" hidden="1">
      <c r="A3517" s="25">
        <v>43202</v>
      </c>
      <c r="B3517" s="24" t="s">
        <v>236</v>
      </c>
      <c r="C3517" s="24" t="s">
        <v>238</v>
      </c>
      <c r="D3517" s="24">
        <v>0.12859999999999999</v>
      </c>
    </row>
    <row r="3518" spans="1:4" hidden="1">
      <c r="A3518" s="25">
        <v>43202</v>
      </c>
      <c r="B3518" s="24" t="s">
        <v>245</v>
      </c>
      <c r="C3518" s="24" t="s">
        <v>240</v>
      </c>
      <c r="D3518" s="24">
        <v>0.95099999999999996</v>
      </c>
    </row>
    <row r="3519" spans="1:4" hidden="1">
      <c r="A3519" s="25">
        <v>43202</v>
      </c>
      <c r="B3519" s="24" t="s">
        <v>245</v>
      </c>
      <c r="C3519" s="24" t="s">
        <v>242</v>
      </c>
      <c r="D3519" s="24">
        <v>4.6348000000000003</v>
      </c>
    </row>
    <row r="3520" spans="1:4" hidden="1">
      <c r="A3520" s="25">
        <v>43202</v>
      </c>
      <c r="B3520" s="24" t="s">
        <v>245</v>
      </c>
      <c r="C3520" s="24" t="s">
        <v>233</v>
      </c>
      <c r="D3520" s="24">
        <v>0.59760000000000002</v>
      </c>
    </row>
    <row r="3521" spans="1:4" hidden="1">
      <c r="A3521" s="25">
        <v>43202</v>
      </c>
      <c r="B3521" s="24" t="s">
        <v>245</v>
      </c>
      <c r="C3521" s="24" t="s">
        <v>234</v>
      </c>
      <c r="D3521" s="24">
        <v>0.51919999999999999</v>
      </c>
    </row>
    <row r="3522" spans="1:4" hidden="1">
      <c r="A3522" s="25">
        <v>43202</v>
      </c>
      <c r="B3522" s="24" t="s">
        <v>245</v>
      </c>
      <c r="C3522" s="24" t="s">
        <v>243</v>
      </c>
      <c r="D3522" s="24">
        <v>5.7891000000000004</v>
      </c>
    </row>
    <row r="3523" spans="1:4" hidden="1">
      <c r="A3523" s="25">
        <v>43202</v>
      </c>
      <c r="B3523" s="24" t="s">
        <v>245</v>
      </c>
      <c r="C3523" s="24" t="s">
        <v>79</v>
      </c>
      <c r="D3523" s="24">
        <v>78.978999999999999</v>
      </c>
    </row>
    <row r="3524" spans="1:4" hidden="1">
      <c r="A3524" s="25">
        <v>43202</v>
      </c>
      <c r="B3524" s="24" t="s">
        <v>245</v>
      </c>
      <c r="C3524" s="24" t="s">
        <v>238</v>
      </c>
      <c r="D3524" s="24">
        <v>0.73750000000000004</v>
      </c>
    </row>
    <row r="3525" spans="1:4" hidden="1">
      <c r="A3525" s="25">
        <v>43202</v>
      </c>
      <c r="B3525" s="24" t="s">
        <v>264</v>
      </c>
      <c r="C3525" s="24" t="s">
        <v>238</v>
      </c>
      <c r="D3525" s="24">
        <v>1.9199999999999998E-2</v>
      </c>
    </row>
    <row r="3526" spans="1:4" hidden="1">
      <c r="A3526" s="25">
        <v>43202</v>
      </c>
      <c r="B3526" s="24" t="s">
        <v>260</v>
      </c>
      <c r="C3526" s="24" t="s">
        <v>233</v>
      </c>
      <c r="D3526" s="24">
        <v>0.23910000000000001</v>
      </c>
    </row>
    <row r="3527" spans="1:4" hidden="1">
      <c r="A3527" s="25">
        <v>43202</v>
      </c>
      <c r="B3527" s="24" t="s">
        <v>260</v>
      </c>
      <c r="C3527" s="24" t="s">
        <v>238</v>
      </c>
      <c r="D3527" s="24">
        <v>0.29509999999999997</v>
      </c>
    </row>
    <row r="3528" spans="1:4" hidden="1">
      <c r="A3528" s="25">
        <v>43202</v>
      </c>
      <c r="B3528" s="24" t="s">
        <v>261</v>
      </c>
      <c r="C3528" s="24" t="s">
        <v>233</v>
      </c>
      <c r="D3528" s="24">
        <v>1.2999999999999999E-2</v>
      </c>
    </row>
    <row r="3529" spans="1:4" hidden="1">
      <c r="A3529" s="25">
        <v>43202</v>
      </c>
      <c r="B3529" s="24" t="s">
        <v>261</v>
      </c>
      <c r="C3529" s="24" t="s">
        <v>238</v>
      </c>
      <c r="D3529" s="24">
        <v>1.61E-2</v>
      </c>
    </row>
    <row r="3530" spans="1:4" hidden="1">
      <c r="A3530" s="25">
        <v>43202</v>
      </c>
      <c r="B3530" s="24" t="s">
        <v>237</v>
      </c>
      <c r="C3530" s="24" t="s">
        <v>230</v>
      </c>
      <c r="D3530" s="24">
        <v>0.438</v>
      </c>
    </row>
    <row r="3531" spans="1:4" hidden="1">
      <c r="A3531" s="25">
        <v>43202</v>
      </c>
      <c r="B3531" s="24" t="s">
        <v>237</v>
      </c>
      <c r="C3531" s="24" t="s">
        <v>240</v>
      </c>
      <c r="D3531" s="24">
        <v>0.15379999999999999</v>
      </c>
    </row>
    <row r="3532" spans="1:4" hidden="1">
      <c r="A3532" s="25">
        <v>43202</v>
      </c>
      <c r="B3532" s="24" t="s">
        <v>237</v>
      </c>
      <c r="C3532" s="24" t="s">
        <v>231</v>
      </c>
      <c r="D3532" s="24">
        <v>0.11459999999999999</v>
      </c>
    </row>
    <row r="3533" spans="1:4" hidden="1">
      <c r="A3533" s="25">
        <v>43202</v>
      </c>
      <c r="B3533" s="24" t="s">
        <v>237</v>
      </c>
      <c r="C3533" s="24" t="s">
        <v>232</v>
      </c>
      <c r="D3533" s="24">
        <v>0.71940000000000004</v>
      </c>
    </row>
    <row r="3534" spans="1:4" hidden="1">
      <c r="A3534" s="25">
        <v>43202</v>
      </c>
      <c r="B3534" s="24" t="s">
        <v>237</v>
      </c>
      <c r="C3534" s="24" t="s">
        <v>233</v>
      </c>
      <c r="D3534" s="24">
        <v>9.6600000000000005E-2</v>
      </c>
    </row>
    <row r="3535" spans="1:4" hidden="1">
      <c r="A3535" s="25">
        <v>43202</v>
      </c>
      <c r="B3535" s="24" t="s">
        <v>237</v>
      </c>
      <c r="C3535" s="24" t="s">
        <v>234</v>
      </c>
      <c r="D3535" s="24">
        <v>8.4000000000000005E-2</v>
      </c>
    </row>
    <row r="3536" spans="1:4" hidden="1">
      <c r="A3536" s="25">
        <v>43202</v>
      </c>
      <c r="B3536" s="24" t="s">
        <v>237</v>
      </c>
      <c r="C3536" s="24" t="s">
        <v>235</v>
      </c>
      <c r="D3536" s="24">
        <v>8.4599999999999995E-2</v>
      </c>
    </row>
    <row r="3537" spans="1:4" hidden="1">
      <c r="A3537" s="25">
        <v>43202</v>
      </c>
      <c r="B3537" s="24" t="s">
        <v>237</v>
      </c>
      <c r="C3537" s="24" t="s">
        <v>236</v>
      </c>
      <c r="D3537" s="24">
        <v>0.92700000000000005</v>
      </c>
    </row>
    <row r="3538" spans="1:4" hidden="1">
      <c r="A3538" s="25">
        <v>43202</v>
      </c>
      <c r="B3538" s="24" t="s">
        <v>237</v>
      </c>
      <c r="C3538" s="24" t="s">
        <v>262</v>
      </c>
      <c r="D3538" s="24">
        <v>0.49120000000000003</v>
      </c>
    </row>
    <row r="3539" spans="1:4" hidden="1">
      <c r="A3539" s="25">
        <v>43202</v>
      </c>
      <c r="B3539" s="24" t="s">
        <v>237</v>
      </c>
      <c r="C3539" s="24" t="s">
        <v>238</v>
      </c>
      <c r="D3539" s="24">
        <v>0.1192</v>
      </c>
    </row>
    <row r="3540" spans="1:4" hidden="1">
      <c r="A3540" s="25">
        <v>43202</v>
      </c>
      <c r="B3540" s="24" t="s">
        <v>253</v>
      </c>
      <c r="C3540" s="24" t="s">
        <v>242</v>
      </c>
      <c r="D3540" s="24">
        <v>4.7938000000000001</v>
      </c>
    </row>
    <row r="3541" spans="1:4" hidden="1">
      <c r="A3541" s="25">
        <v>43202</v>
      </c>
      <c r="B3541" s="24" t="s">
        <v>253</v>
      </c>
      <c r="C3541" s="24" t="s">
        <v>233</v>
      </c>
      <c r="D3541" s="24">
        <v>0.61799999999999999</v>
      </c>
    </row>
    <row r="3542" spans="1:4" hidden="1">
      <c r="A3542" s="25">
        <v>43202</v>
      </c>
      <c r="B3542" s="24" t="s">
        <v>253</v>
      </c>
      <c r="C3542" s="24" t="s">
        <v>234</v>
      </c>
      <c r="D3542" s="24">
        <v>0.53700000000000003</v>
      </c>
    </row>
    <row r="3543" spans="1:4" hidden="1">
      <c r="A3543" s="25">
        <v>43202</v>
      </c>
      <c r="B3543" s="24" t="s">
        <v>253</v>
      </c>
      <c r="C3543" s="24" t="s">
        <v>243</v>
      </c>
      <c r="D3543" s="24">
        <v>5.9875999999999996</v>
      </c>
    </row>
    <row r="3544" spans="1:4" hidden="1">
      <c r="A3544" s="25">
        <v>43202</v>
      </c>
      <c r="B3544" s="24" t="s">
        <v>253</v>
      </c>
      <c r="C3544" s="24" t="s">
        <v>238</v>
      </c>
      <c r="D3544" s="24">
        <v>0.76280000000000003</v>
      </c>
    </row>
    <row r="3545" spans="1:4" hidden="1">
      <c r="A3545" s="25">
        <v>43202</v>
      </c>
      <c r="B3545" s="24" t="s">
        <v>265</v>
      </c>
      <c r="C3545" s="24" t="s">
        <v>238</v>
      </c>
      <c r="D3545" s="24">
        <v>3.2000000000000001E-2</v>
      </c>
    </row>
    <row r="3546" spans="1:4" hidden="1">
      <c r="A3546" s="25">
        <v>43202</v>
      </c>
      <c r="B3546" s="24" t="s">
        <v>262</v>
      </c>
      <c r="C3546" s="24" t="s">
        <v>233</v>
      </c>
      <c r="D3546" s="24">
        <v>0.1966</v>
      </c>
    </row>
    <row r="3547" spans="1:4" hidden="1">
      <c r="A3547" s="25">
        <v>43202</v>
      </c>
      <c r="B3547" s="24" t="s">
        <v>262</v>
      </c>
      <c r="C3547" s="24" t="s">
        <v>237</v>
      </c>
      <c r="D3547" s="24">
        <v>2.0354000000000001</v>
      </c>
    </row>
    <row r="3548" spans="1:4" hidden="1">
      <c r="A3548" s="25">
        <v>43202</v>
      </c>
      <c r="B3548" s="24" t="s">
        <v>262</v>
      </c>
      <c r="C3548" s="24" t="s">
        <v>238</v>
      </c>
      <c r="D3548" s="24">
        <v>0.2427</v>
      </c>
    </row>
    <row r="3549" spans="1:4" hidden="1">
      <c r="A3549" s="25">
        <v>43202</v>
      </c>
      <c r="B3549" s="24" t="s">
        <v>246</v>
      </c>
      <c r="C3549" s="24" t="s">
        <v>240</v>
      </c>
      <c r="D3549" s="24">
        <v>4.3999999999999997E-2</v>
      </c>
    </row>
    <row r="3550" spans="1:4" hidden="1">
      <c r="A3550" s="25">
        <v>43202</v>
      </c>
      <c r="B3550" s="24" t="s">
        <v>246</v>
      </c>
      <c r="C3550" s="24" t="s">
        <v>248</v>
      </c>
      <c r="D3550" s="24">
        <v>0.21429999999999999</v>
      </c>
    </row>
    <row r="3551" spans="1:4" hidden="1">
      <c r="A3551" s="25">
        <v>43202</v>
      </c>
      <c r="B3551" s="24" t="s">
        <v>246</v>
      </c>
      <c r="C3551" s="24" t="s">
        <v>242</v>
      </c>
      <c r="D3551" s="24">
        <v>0.21460000000000001</v>
      </c>
    </row>
    <row r="3552" spans="1:4" hidden="1">
      <c r="A3552" s="25">
        <v>43202</v>
      </c>
      <c r="B3552" s="24" t="s">
        <v>246</v>
      </c>
      <c r="C3552" s="24" t="s">
        <v>233</v>
      </c>
      <c r="D3552" s="24">
        <v>2.76E-2</v>
      </c>
    </row>
    <row r="3553" spans="1:4" hidden="1">
      <c r="A3553" s="25">
        <v>43202</v>
      </c>
      <c r="B3553" s="24" t="s">
        <v>246</v>
      </c>
      <c r="C3553" s="24" t="s">
        <v>234</v>
      </c>
      <c r="D3553" s="24">
        <v>2.4E-2</v>
      </c>
    </row>
    <row r="3554" spans="1:4" hidden="1">
      <c r="A3554" s="25">
        <v>43202</v>
      </c>
      <c r="B3554" s="24" t="s">
        <v>246</v>
      </c>
      <c r="C3554" s="24" t="s">
        <v>243</v>
      </c>
      <c r="D3554" s="24">
        <v>0.26800000000000002</v>
      </c>
    </row>
    <row r="3555" spans="1:4" hidden="1">
      <c r="A3555" s="25">
        <v>43202</v>
      </c>
      <c r="B3555" s="24" t="s">
        <v>246</v>
      </c>
      <c r="C3555" s="24" t="s">
        <v>79</v>
      </c>
      <c r="D3555" s="24">
        <v>3.6555</v>
      </c>
    </row>
    <row r="3556" spans="1:4" hidden="1">
      <c r="A3556" s="25">
        <v>43202</v>
      </c>
      <c r="B3556" s="24" t="s">
        <v>246</v>
      </c>
      <c r="C3556" s="24" t="s">
        <v>244</v>
      </c>
      <c r="D3556" s="24">
        <v>36.525399999999998</v>
      </c>
    </row>
    <row r="3557" spans="1:4" hidden="1">
      <c r="A3557" s="25">
        <v>43202</v>
      </c>
      <c r="B3557" s="24" t="s">
        <v>246</v>
      </c>
      <c r="C3557" s="24" t="s">
        <v>238</v>
      </c>
      <c r="D3557" s="24">
        <v>3.4200000000000001E-2</v>
      </c>
    </row>
    <row r="3558" spans="1:4" hidden="1">
      <c r="A3558" s="25">
        <v>43202</v>
      </c>
      <c r="B3558" s="24" t="s">
        <v>266</v>
      </c>
      <c r="C3558" s="24" t="s">
        <v>238</v>
      </c>
      <c r="D3558" s="24">
        <v>3.8399999999999997E-2</v>
      </c>
    </row>
    <row r="3559" spans="1:4" hidden="1">
      <c r="A3559" s="25">
        <v>43202</v>
      </c>
      <c r="B3559" s="24" t="s">
        <v>238</v>
      </c>
      <c r="C3559" s="24" t="s">
        <v>230</v>
      </c>
      <c r="D3559" s="24">
        <v>3.673</v>
      </c>
    </row>
    <row r="3560" spans="1:4" hidden="1">
      <c r="A3560" s="25">
        <v>43202</v>
      </c>
      <c r="B3560" s="24" t="s">
        <v>238</v>
      </c>
      <c r="C3560" s="24" t="s">
        <v>240</v>
      </c>
      <c r="D3560" s="24">
        <v>1.2896000000000001</v>
      </c>
    </row>
    <row r="3561" spans="1:4" hidden="1">
      <c r="A3561" s="25">
        <v>43202</v>
      </c>
      <c r="B3561" s="24" t="s">
        <v>238</v>
      </c>
      <c r="C3561" s="24" t="s">
        <v>247</v>
      </c>
      <c r="D3561" s="24">
        <v>1.7891999999999999</v>
      </c>
    </row>
    <row r="3562" spans="1:4" hidden="1">
      <c r="A3562" s="25">
        <v>43202</v>
      </c>
      <c r="B3562" s="24" t="s">
        <v>238</v>
      </c>
      <c r="C3562" s="24" t="s">
        <v>241</v>
      </c>
      <c r="D3562" s="24">
        <v>1.2591000000000001</v>
      </c>
    </row>
    <row r="3563" spans="1:4" hidden="1">
      <c r="A3563" s="25">
        <v>43202</v>
      </c>
      <c r="B3563" s="24" t="s">
        <v>238</v>
      </c>
      <c r="C3563" s="24" t="s">
        <v>250</v>
      </c>
      <c r="D3563" s="24">
        <v>1593.1164000000001</v>
      </c>
    </row>
    <row r="3564" spans="1:4" hidden="1">
      <c r="A3564" s="25">
        <v>43202</v>
      </c>
      <c r="B3564" s="24" t="s">
        <v>238</v>
      </c>
      <c r="C3564" s="24" t="s">
        <v>231</v>
      </c>
      <c r="D3564" s="24">
        <v>0.96109999999999995</v>
      </c>
    </row>
    <row r="3565" spans="1:4" hidden="1">
      <c r="A3565" s="25">
        <v>43202</v>
      </c>
      <c r="B3565" s="24" t="s">
        <v>238</v>
      </c>
      <c r="C3565" s="24" t="s">
        <v>248</v>
      </c>
      <c r="D3565" s="24">
        <v>6.2778</v>
      </c>
    </row>
    <row r="3566" spans="1:4" hidden="1">
      <c r="A3566" s="25">
        <v>43202</v>
      </c>
      <c r="B3566" s="24" t="s">
        <v>238</v>
      </c>
      <c r="C3566" s="24" t="s">
        <v>242</v>
      </c>
      <c r="D3566" s="24">
        <v>6.2846000000000002</v>
      </c>
    </row>
    <row r="3567" spans="1:4" hidden="1">
      <c r="A3567" s="25">
        <v>43202</v>
      </c>
      <c r="B3567" s="24" t="s">
        <v>238</v>
      </c>
      <c r="C3567" s="24" t="s">
        <v>254</v>
      </c>
      <c r="D3567" s="24">
        <v>20.514399999999998</v>
      </c>
    </row>
    <row r="3568" spans="1:4" hidden="1">
      <c r="A3568" s="25">
        <v>43202</v>
      </c>
      <c r="B3568" s="24" t="s">
        <v>238</v>
      </c>
      <c r="C3568" s="24" t="s">
        <v>232</v>
      </c>
      <c r="D3568" s="24">
        <v>6.0331999999999999</v>
      </c>
    </row>
    <row r="3569" spans="1:4" hidden="1">
      <c r="A3569" s="25">
        <v>43202</v>
      </c>
      <c r="B3569" s="24" t="s">
        <v>238</v>
      </c>
      <c r="C3569" s="24" t="s">
        <v>233</v>
      </c>
      <c r="D3569" s="24">
        <v>0.81020000000000003</v>
      </c>
    </row>
    <row r="3570" spans="1:4" hidden="1">
      <c r="A3570" s="25">
        <v>43202</v>
      </c>
      <c r="B3570" s="24" t="s">
        <v>238</v>
      </c>
      <c r="C3570" s="24" t="s">
        <v>263</v>
      </c>
      <c r="D3570" s="24">
        <v>2.0230999999999999</v>
      </c>
    </row>
    <row r="3571" spans="1:4" hidden="1">
      <c r="A3571" s="25">
        <v>43202</v>
      </c>
      <c r="B3571" s="24" t="s">
        <v>238</v>
      </c>
      <c r="C3571" s="24" t="s">
        <v>234</v>
      </c>
      <c r="D3571" s="24">
        <v>0.70399999999999996</v>
      </c>
    </row>
    <row r="3572" spans="1:4" hidden="1">
      <c r="A3572" s="25">
        <v>43202</v>
      </c>
      <c r="B3572" s="24" t="s">
        <v>238</v>
      </c>
      <c r="C3572" s="24" t="s">
        <v>243</v>
      </c>
      <c r="D3572" s="24">
        <v>7.8498999999999999</v>
      </c>
    </row>
    <row r="3573" spans="1:4" hidden="1">
      <c r="A3573" s="25">
        <v>43202</v>
      </c>
      <c r="B3573" s="24" t="s">
        <v>238</v>
      </c>
      <c r="C3573" s="24" t="s">
        <v>256</v>
      </c>
      <c r="D3573" s="24">
        <v>6.0148000000000001</v>
      </c>
    </row>
    <row r="3574" spans="1:4" hidden="1">
      <c r="A3574" s="25">
        <v>43202</v>
      </c>
      <c r="B3574" s="24" t="s">
        <v>238</v>
      </c>
      <c r="C3574" s="24" t="s">
        <v>258</v>
      </c>
      <c r="D3574" s="24">
        <v>3.5133000000000001</v>
      </c>
    </row>
    <row r="3575" spans="1:4" hidden="1">
      <c r="A3575" s="25">
        <v>43202</v>
      </c>
      <c r="B3575" s="24" t="s">
        <v>238</v>
      </c>
      <c r="C3575" s="24" t="s">
        <v>259</v>
      </c>
      <c r="D3575" s="24">
        <v>98.665400000000005</v>
      </c>
    </row>
    <row r="3576" spans="1:4" hidden="1">
      <c r="A3576" s="25">
        <v>43202</v>
      </c>
      <c r="B3576" s="24" t="s">
        <v>238</v>
      </c>
      <c r="C3576" s="24" t="s">
        <v>235</v>
      </c>
      <c r="D3576" s="24">
        <v>0.70940000000000003</v>
      </c>
    </row>
    <row r="3577" spans="1:4">
      <c r="A3577" s="25">
        <v>43202</v>
      </c>
      <c r="B3577" s="24" t="s">
        <v>238</v>
      </c>
      <c r="C3577" s="24" t="s">
        <v>79</v>
      </c>
      <c r="D3577" s="24">
        <v>107.0936</v>
      </c>
    </row>
    <row r="3578" spans="1:4" hidden="1">
      <c r="A3578" s="25">
        <v>43202</v>
      </c>
      <c r="B3578" s="24" t="s">
        <v>238</v>
      </c>
      <c r="C3578" s="24" t="s">
        <v>244</v>
      </c>
      <c r="D3578" s="24">
        <v>1070.0754999999999</v>
      </c>
    </row>
    <row r="3579" spans="1:4" hidden="1">
      <c r="A3579" s="25">
        <v>43202</v>
      </c>
      <c r="B3579" s="24" t="s">
        <v>238</v>
      </c>
      <c r="C3579" s="24" t="s">
        <v>251</v>
      </c>
      <c r="D3579" s="24">
        <v>8.0855999999999995</v>
      </c>
    </row>
    <row r="3580" spans="1:4" hidden="1">
      <c r="A3580" s="25">
        <v>43202</v>
      </c>
      <c r="B3580" s="24" t="s">
        <v>238</v>
      </c>
      <c r="C3580" s="24" t="s">
        <v>249</v>
      </c>
      <c r="D3580" s="24">
        <v>18.1938</v>
      </c>
    </row>
    <row r="3581" spans="1:4" hidden="1">
      <c r="A3581" s="25">
        <v>43202</v>
      </c>
      <c r="B3581" s="24" t="s">
        <v>238</v>
      </c>
      <c r="C3581" s="24" t="s">
        <v>252</v>
      </c>
      <c r="D3581" s="24">
        <v>3.8754</v>
      </c>
    </row>
    <row r="3582" spans="1:4" hidden="1">
      <c r="A3582" s="25">
        <v>43202</v>
      </c>
      <c r="B3582" s="24" t="s">
        <v>238</v>
      </c>
      <c r="C3582" s="24" t="s">
        <v>236</v>
      </c>
      <c r="D3582" s="24">
        <v>7.7737999999999996</v>
      </c>
    </row>
    <row r="3583" spans="1:4" hidden="1">
      <c r="A3583" s="25">
        <v>43202</v>
      </c>
      <c r="B3583" s="24" t="s">
        <v>238</v>
      </c>
      <c r="C3583" s="24" t="s">
        <v>245</v>
      </c>
      <c r="D3583" s="24">
        <v>1.3560000000000001</v>
      </c>
    </row>
    <row r="3584" spans="1:4" hidden="1">
      <c r="A3584" s="25">
        <v>43202</v>
      </c>
      <c r="B3584" s="24" t="s">
        <v>238</v>
      </c>
      <c r="C3584" s="24" t="s">
        <v>264</v>
      </c>
      <c r="D3584" s="24">
        <v>52.029800000000002</v>
      </c>
    </row>
    <row r="3585" spans="1:4" hidden="1">
      <c r="A3585" s="25">
        <v>43202</v>
      </c>
      <c r="B3585" s="24" t="s">
        <v>238</v>
      </c>
      <c r="C3585" s="24" t="s">
        <v>260</v>
      </c>
      <c r="D3585" s="24">
        <v>3.3885999999999998</v>
      </c>
    </row>
    <row r="3586" spans="1:4" hidden="1">
      <c r="A3586" s="25">
        <v>43202</v>
      </c>
      <c r="B3586" s="24" t="s">
        <v>238</v>
      </c>
      <c r="C3586" s="24" t="s">
        <v>261</v>
      </c>
      <c r="D3586" s="24">
        <v>62.091200000000001</v>
      </c>
    </row>
    <row r="3587" spans="1:4" hidden="1">
      <c r="A3587" s="25">
        <v>43202</v>
      </c>
      <c r="B3587" s="24" t="s">
        <v>238</v>
      </c>
      <c r="C3587" s="24" t="s">
        <v>237</v>
      </c>
      <c r="D3587" s="24">
        <v>8.3865999999999996</v>
      </c>
    </row>
    <row r="3588" spans="1:4" hidden="1">
      <c r="A3588" s="25">
        <v>43202</v>
      </c>
      <c r="B3588" s="24" t="s">
        <v>238</v>
      </c>
      <c r="C3588" s="24" t="s">
        <v>253</v>
      </c>
      <c r="D3588" s="24">
        <v>1.3109999999999999</v>
      </c>
    </row>
    <row r="3589" spans="1:4" hidden="1">
      <c r="A3589" s="25">
        <v>43202</v>
      </c>
      <c r="B3589" s="24" t="s">
        <v>238</v>
      </c>
      <c r="C3589" s="24" t="s">
        <v>265</v>
      </c>
      <c r="D3589" s="24">
        <v>31.191800000000001</v>
      </c>
    </row>
    <row r="3590" spans="1:4" hidden="1">
      <c r="A3590" s="25">
        <v>43202</v>
      </c>
      <c r="B3590" s="24" t="s">
        <v>238</v>
      </c>
      <c r="C3590" s="24" t="s">
        <v>262</v>
      </c>
      <c r="D3590" s="24">
        <v>4.1201999999999996</v>
      </c>
    </row>
    <row r="3591" spans="1:4" hidden="1">
      <c r="A3591" s="25">
        <v>43202</v>
      </c>
      <c r="B3591" s="24" t="s">
        <v>238</v>
      </c>
      <c r="C3591" s="24" t="s">
        <v>246</v>
      </c>
      <c r="D3591" s="24">
        <v>29.296700000000001</v>
      </c>
    </row>
    <row r="3592" spans="1:4" hidden="1">
      <c r="A3592" s="25">
        <v>43202</v>
      </c>
      <c r="B3592" s="24" t="s">
        <v>238</v>
      </c>
      <c r="C3592" s="24" t="s">
        <v>266</v>
      </c>
      <c r="D3592" s="24">
        <v>26.007200000000001</v>
      </c>
    </row>
    <row r="3593" spans="1:4" hidden="1">
      <c r="A3593" s="25">
        <v>43202</v>
      </c>
      <c r="B3593" s="24" t="s">
        <v>238</v>
      </c>
      <c r="C3593" s="24" t="s">
        <v>267</v>
      </c>
      <c r="D3593" s="24">
        <v>531.50379999999996</v>
      </c>
    </row>
    <row r="3594" spans="1:4" hidden="1">
      <c r="A3594" s="25">
        <v>43202</v>
      </c>
      <c r="B3594" s="24" t="s">
        <v>238</v>
      </c>
      <c r="C3594" s="24" t="s">
        <v>268</v>
      </c>
      <c r="D3594" s="24">
        <v>2.7</v>
      </c>
    </row>
    <row r="3595" spans="1:4" hidden="1">
      <c r="A3595" s="25">
        <v>43202</v>
      </c>
      <c r="B3595" s="24" t="s">
        <v>238</v>
      </c>
      <c r="C3595" s="24" t="s">
        <v>239</v>
      </c>
      <c r="D3595" s="24">
        <v>12.005599999999999</v>
      </c>
    </row>
    <row r="3596" spans="1:4" hidden="1">
      <c r="A3596" s="25">
        <v>43202</v>
      </c>
      <c r="B3596" s="24" t="s">
        <v>267</v>
      </c>
      <c r="C3596" s="24" t="s">
        <v>238</v>
      </c>
      <c r="D3596" s="24">
        <v>1.9E-3</v>
      </c>
    </row>
    <row r="3597" spans="1:4" hidden="1">
      <c r="A3597" s="25">
        <v>43202</v>
      </c>
      <c r="B3597" s="24" t="s">
        <v>268</v>
      </c>
      <c r="C3597" s="24" t="s">
        <v>238</v>
      </c>
      <c r="D3597" s="24">
        <v>0.37040000000000001</v>
      </c>
    </row>
    <row r="3598" spans="1:4" hidden="1">
      <c r="A3598" s="25">
        <v>43202</v>
      </c>
      <c r="B3598" s="24" t="s">
        <v>239</v>
      </c>
      <c r="C3598" s="24" t="s">
        <v>230</v>
      </c>
      <c r="D3598" s="24">
        <v>0.30590000000000001</v>
      </c>
    </row>
    <row r="3599" spans="1:4" hidden="1">
      <c r="A3599" s="25">
        <v>43202</v>
      </c>
      <c r="B3599" s="24" t="s">
        <v>239</v>
      </c>
      <c r="C3599" s="24" t="s">
        <v>233</v>
      </c>
      <c r="D3599" s="24">
        <v>6.7500000000000004E-2</v>
      </c>
    </row>
    <row r="3600" spans="1:4" hidden="1">
      <c r="A3600" s="25">
        <v>43202</v>
      </c>
      <c r="B3600" s="24" t="s">
        <v>239</v>
      </c>
      <c r="C3600" s="24" t="s">
        <v>234</v>
      </c>
      <c r="D3600" s="24">
        <v>5.8599999999999999E-2</v>
      </c>
    </row>
    <row r="3601" spans="1:4" hidden="1">
      <c r="A3601" s="25">
        <v>43202</v>
      </c>
      <c r="B3601" s="24" t="s">
        <v>239</v>
      </c>
      <c r="C3601" s="24" t="s">
        <v>238</v>
      </c>
      <c r="D3601" s="24">
        <v>8.3299999999999999E-2</v>
      </c>
    </row>
    <row r="3602" spans="1:4" hidden="1">
      <c r="A3602" s="25">
        <v>43203</v>
      </c>
      <c r="B3602" s="24" t="s">
        <v>230</v>
      </c>
      <c r="C3602" s="24" t="s">
        <v>231</v>
      </c>
      <c r="D3602" s="24">
        <v>0.26200000000000001</v>
      </c>
    </row>
    <row r="3603" spans="1:4" hidden="1">
      <c r="A3603" s="25">
        <v>43203</v>
      </c>
      <c r="B3603" s="24" t="s">
        <v>230</v>
      </c>
      <c r="C3603" s="24" t="s">
        <v>232</v>
      </c>
      <c r="D3603" s="24">
        <v>1.6445000000000001</v>
      </c>
    </row>
    <row r="3604" spans="1:4" hidden="1">
      <c r="A3604" s="25">
        <v>43203</v>
      </c>
      <c r="B3604" s="24" t="s">
        <v>230</v>
      </c>
      <c r="C3604" s="24" t="s">
        <v>233</v>
      </c>
      <c r="D3604" s="24">
        <v>0.2208</v>
      </c>
    </row>
    <row r="3605" spans="1:4" hidden="1">
      <c r="A3605" s="25">
        <v>43203</v>
      </c>
      <c r="B3605" s="24" t="s">
        <v>230</v>
      </c>
      <c r="C3605" s="24" t="s">
        <v>234</v>
      </c>
      <c r="D3605" s="24">
        <v>0.191</v>
      </c>
    </row>
    <row r="3606" spans="1:4" hidden="1">
      <c r="A3606" s="25">
        <v>43203</v>
      </c>
      <c r="B3606" s="24" t="s">
        <v>230</v>
      </c>
      <c r="C3606" s="24" t="s">
        <v>235</v>
      </c>
      <c r="D3606" s="24">
        <v>0.19320000000000001</v>
      </c>
    </row>
    <row r="3607" spans="1:4" hidden="1">
      <c r="A3607" s="25">
        <v>43203</v>
      </c>
      <c r="B3607" s="24" t="s">
        <v>230</v>
      </c>
      <c r="C3607" s="24" t="s">
        <v>236</v>
      </c>
      <c r="D3607" s="24">
        <v>2.1154000000000002</v>
      </c>
    </row>
    <row r="3608" spans="1:4" hidden="1">
      <c r="A3608" s="25">
        <v>43203</v>
      </c>
      <c r="B3608" s="24" t="s">
        <v>230</v>
      </c>
      <c r="C3608" s="24" t="s">
        <v>237</v>
      </c>
      <c r="D3608" s="24">
        <v>2.2966000000000002</v>
      </c>
    </row>
    <row r="3609" spans="1:4" hidden="1">
      <c r="A3609" s="25">
        <v>43203</v>
      </c>
      <c r="B3609" s="24" t="s">
        <v>230</v>
      </c>
      <c r="C3609" s="24" t="s">
        <v>238</v>
      </c>
      <c r="D3609" s="24">
        <v>0.2722</v>
      </c>
    </row>
    <row r="3610" spans="1:4" hidden="1">
      <c r="A3610" s="25">
        <v>43203</v>
      </c>
      <c r="B3610" s="24" t="s">
        <v>230</v>
      </c>
      <c r="C3610" s="24" t="s">
        <v>239</v>
      </c>
      <c r="D3610" s="24">
        <v>3.2841999999999998</v>
      </c>
    </row>
    <row r="3611" spans="1:4" hidden="1">
      <c r="A3611" s="25">
        <v>43203</v>
      </c>
      <c r="B3611" s="24" t="s">
        <v>240</v>
      </c>
      <c r="C3611" s="24" t="s">
        <v>241</v>
      </c>
      <c r="D3611" s="24">
        <v>0.97909999999999997</v>
      </c>
    </row>
    <row r="3612" spans="1:4" hidden="1">
      <c r="A3612" s="25">
        <v>43203</v>
      </c>
      <c r="B3612" s="24" t="s">
        <v>240</v>
      </c>
      <c r="C3612" s="24" t="s">
        <v>231</v>
      </c>
      <c r="D3612" s="24">
        <v>0.74839999999999995</v>
      </c>
    </row>
    <row r="3613" spans="1:4" hidden="1">
      <c r="A3613" s="25">
        <v>43203</v>
      </c>
      <c r="B3613" s="24" t="s">
        <v>240</v>
      </c>
      <c r="C3613" s="24" t="s">
        <v>242</v>
      </c>
      <c r="D3613" s="24">
        <v>4.8853</v>
      </c>
    </row>
    <row r="3614" spans="1:4" hidden="1">
      <c r="A3614" s="25">
        <v>43203</v>
      </c>
      <c r="B3614" s="24" t="s">
        <v>240</v>
      </c>
      <c r="C3614" s="24" t="s">
        <v>232</v>
      </c>
      <c r="D3614" s="24">
        <v>4.6974</v>
      </c>
    </row>
    <row r="3615" spans="1:4" hidden="1">
      <c r="A3615" s="25">
        <v>43203</v>
      </c>
      <c r="B3615" s="24" t="s">
        <v>240</v>
      </c>
      <c r="C3615" s="24" t="s">
        <v>233</v>
      </c>
      <c r="D3615" s="24">
        <v>0.63080000000000003</v>
      </c>
    </row>
    <row r="3616" spans="1:4" hidden="1">
      <c r="A3616" s="25">
        <v>43203</v>
      </c>
      <c r="B3616" s="24" t="s">
        <v>240</v>
      </c>
      <c r="C3616" s="24" t="s">
        <v>234</v>
      </c>
      <c r="D3616" s="24">
        <v>0.54579999999999995</v>
      </c>
    </row>
    <row r="3617" spans="1:4" hidden="1">
      <c r="A3617" s="25">
        <v>43203</v>
      </c>
      <c r="B3617" s="24" t="s">
        <v>240</v>
      </c>
      <c r="C3617" s="24" t="s">
        <v>243</v>
      </c>
      <c r="D3617" s="24">
        <v>6.1050000000000004</v>
      </c>
    </row>
    <row r="3618" spans="1:4" hidden="1">
      <c r="A3618" s="25">
        <v>43203</v>
      </c>
      <c r="B3618" s="24" t="s">
        <v>240</v>
      </c>
      <c r="C3618" s="24" t="s">
        <v>79</v>
      </c>
      <c r="D3618" s="24">
        <v>83.590999999999994</v>
      </c>
    </row>
    <row r="3619" spans="1:4" hidden="1">
      <c r="A3619" s="25">
        <v>43203</v>
      </c>
      <c r="B3619" s="24" t="s">
        <v>240</v>
      </c>
      <c r="C3619" s="24" t="s">
        <v>244</v>
      </c>
      <c r="D3619" s="24">
        <v>832.26739999999995</v>
      </c>
    </row>
    <row r="3620" spans="1:4" hidden="1">
      <c r="A3620" s="25">
        <v>43203</v>
      </c>
      <c r="B3620" s="24" t="s">
        <v>240</v>
      </c>
      <c r="C3620" s="24" t="s">
        <v>236</v>
      </c>
      <c r="D3620" s="24">
        <v>6.0423999999999998</v>
      </c>
    </row>
    <row r="3621" spans="1:4" hidden="1">
      <c r="A3621" s="25">
        <v>43203</v>
      </c>
      <c r="B3621" s="24" t="s">
        <v>240</v>
      </c>
      <c r="C3621" s="24" t="s">
        <v>245</v>
      </c>
      <c r="D3621" s="24">
        <v>1.0553999999999999</v>
      </c>
    </row>
    <row r="3622" spans="1:4" hidden="1">
      <c r="A3622" s="25">
        <v>43203</v>
      </c>
      <c r="B3622" s="24" t="s">
        <v>240</v>
      </c>
      <c r="C3622" s="24" t="s">
        <v>237</v>
      </c>
      <c r="D3622" s="24">
        <v>6.56</v>
      </c>
    </row>
    <row r="3623" spans="1:4" hidden="1">
      <c r="A3623" s="25">
        <v>43203</v>
      </c>
      <c r="B3623" s="24" t="s">
        <v>240</v>
      </c>
      <c r="C3623" s="24" t="s">
        <v>246</v>
      </c>
      <c r="D3623" s="24">
        <v>22.807600000000001</v>
      </c>
    </row>
    <row r="3624" spans="1:4" hidden="1">
      <c r="A3624" s="25">
        <v>43203</v>
      </c>
      <c r="B3624" s="24" t="s">
        <v>240</v>
      </c>
      <c r="C3624" s="24" t="s">
        <v>238</v>
      </c>
      <c r="D3624" s="24">
        <v>0.77769999999999995</v>
      </c>
    </row>
    <row r="3625" spans="1:4" hidden="1">
      <c r="A3625" s="25">
        <v>43203</v>
      </c>
      <c r="B3625" s="24" t="s">
        <v>247</v>
      </c>
      <c r="C3625" s="24" t="s">
        <v>238</v>
      </c>
      <c r="D3625" s="24">
        <v>0.55900000000000005</v>
      </c>
    </row>
    <row r="3626" spans="1:4" hidden="1">
      <c r="A3626" s="25">
        <v>43203</v>
      </c>
      <c r="B3626" s="24" t="s">
        <v>241</v>
      </c>
      <c r="C3626" s="24" t="s">
        <v>240</v>
      </c>
      <c r="D3626" s="24">
        <v>1.0214000000000001</v>
      </c>
    </row>
    <row r="3627" spans="1:4" hidden="1">
      <c r="A3627" s="25">
        <v>43203</v>
      </c>
      <c r="B3627" s="24" t="s">
        <v>241</v>
      </c>
      <c r="C3627" s="24" t="s">
        <v>231</v>
      </c>
      <c r="D3627" s="24">
        <v>0.76439999999999997</v>
      </c>
    </row>
    <row r="3628" spans="1:4" hidden="1">
      <c r="A3628" s="25">
        <v>43203</v>
      </c>
      <c r="B3628" s="24" t="s">
        <v>241</v>
      </c>
      <c r="C3628" s="24" t="s">
        <v>248</v>
      </c>
      <c r="D3628" s="24">
        <v>4.9863999999999997</v>
      </c>
    </row>
    <row r="3629" spans="1:4" hidden="1">
      <c r="A3629" s="25">
        <v>43203</v>
      </c>
      <c r="B3629" s="24" t="s">
        <v>241</v>
      </c>
      <c r="C3629" s="24" t="s">
        <v>242</v>
      </c>
      <c r="D3629" s="24">
        <v>4.9894999999999996</v>
      </c>
    </row>
    <row r="3630" spans="1:4" hidden="1">
      <c r="A3630" s="25">
        <v>43203</v>
      </c>
      <c r="B3630" s="24" t="s">
        <v>241</v>
      </c>
      <c r="C3630" s="24" t="s">
        <v>233</v>
      </c>
      <c r="D3630" s="24">
        <v>0.64419999999999999</v>
      </c>
    </row>
    <row r="3631" spans="1:4" hidden="1">
      <c r="A3631" s="25">
        <v>43203</v>
      </c>
      <c r="B3631" s="24" t="s">
        <v>241</v>
      </c>
      <c r="C3631" s="24" t="s">
        <v>234</v>
      </c>
      <c r="D3631" s="24">
        <v>0.55740000000000001</v>
      </c>
    </row>
    <row r="3632" spans="1:4" hidden="1">
      <c r="A3632" s="25">
        <v>43203</v>
      </c>
      <c r="B3632" s="24" t="s">
        <v>241</v>
      </c>
      <c r="C3632" s="24" t="s">
        <v>243</v>
      </c>
      <c r="D3632" s="24">
        <v>6.2351999999999999</v>
      </c>
    </row>
    <row r="3633" spans="1:4" hidden="1">
      <c r="A3633" s="25">
        <v>43203</v>
      </c>
      <c r="B3633" s="24" t="s">
        <v>241</v>
      </c>
      <c r="C3633" s="24" t="s">
        <v>79</v>
      </c>
      <c r="D3633" s="24">
        <v>85.373599999999996</v>
      </c>
    </row>
    <row r="3634" spans="1:4" hidden="1">
      <c r="A3634" s="25">
        <v>43203</v>
      </c>
      <c r="B3634" s="24" t="s">
        <v>241</v>
      </c>
      <c r="C3634" s="24" t="s">
        <v>249</v>
      </c>
      <c r="D3634" s="24">
        <v>14.387600000000001</v>
      </c>
    </row>
    <row r="3635" spans="1:4" hidden="1">
      <c r="A3635" s="25">
        <v>43203</v>
      </c>
      <c r="B3635" s="24" t="s">
        <v>241</v>
      </c>
      <c r="C3635" s="24" t="s">
        <v>236</v>
      </c>
      <c r="D3635" s="24">
        <v>6.1714000000000002</v>
      </c>
    </row>
    <row r="3636" spans="1:4" hidden="1">
      <c r="A3636" s="25">
        <v>43203</v>
      </c>
      <c r="B3636" s="24" t="s">
        <v>241</v>
      </c>
      <c r="C3636" s="24" t="s">
        <v>238</v>
      </c>
      <c r="D3636" s="24">
        <v>0.79430000000000001</v>
      </c>
    </row>
    <row r="3637" spans="1:4" hidden="1">
      <c r="A3637" s="25">
        <v>43203</v>
      </c>
      <c r="B3637" s="24" t="s">
        <v>250</v>
      </c>
      <c r="C3637" s="24" t="s">
        <v>238</v>
      </c>
      <c r="D3637" s="24">
        <v>5.9999999999999995E-4</v>
      </c>
    </row>
    <row r="3638" spans="1:4" hidden="1">
      <c r="A3638" s="25">
        <v>43203</v>
      </c>
      <c r="B3638" s="24" t="s">
        <v>231</v>
      </c>
      <c r="C3638" s="24" t="s">
        <v>230</v>
      </c>
      <c r="D3638" s="24">
        <v>3.8165</v>
      </c>
    </row>
    <row r="3639" spans="1:4" hidden="1">
      <c r="A3639" s="25">
        <v>43203</v>
      </c>
      <c r="B3639" s="24" t="s">
        <v>231</v>
      </c>
      <c r="C3639" s="24" t="s">
        <v>240</v>
      </c>
      <c r="D3639" s="24">
        <v>1.3361000000000001</v>
      </c>
    </row>
    <row r="3640" spans="1:4" hidden="1">
      <c r="A3640" s="25">
        <v>43203</v>
      </c>
      <c r="B3640" s="24" t="s">
        <v>231</v>
      </c>
      <c r="C3640" s="24" t="s">
        <v>241</v>
      </c>
      <c r="D3640" s="24">
        <v>1.3082</v>
      </c>
    </row>
    <row r="3641" spans="1:4" hidden="1">
      <c r="A3641" s="25">
        <v>43203</v>
      </c>
      <c r="B3641" s="24" t="s">
        <v>231</v>
      </c>
      <c r="C3641" s="24" t="s">
        <v>232</v>
      </c>
      <c r="D3641" s="24">
        <v>6.2760999999999996</v>
      </c>
    </row>
    <row r="3642" spans="1:4" hidden="1">
      <c r="A3642" s="25">
        <v>43203</v>
      </c>
      <c r="B3642" s="24" t="s">
        <v>231</v>
      </c>
      <c r="C3642" s="24" t="s">
        <v>233</v>
      </c>
      <c r="D3642" s="24">
        <v>0.84279999999999999</v>
      </c>
    </row>
    <row r="3643" spans="1:4" hidden="1">
      <c r="A3643" s="25">
        <v>43203</v>
      </c>
      <c r="B3643" s="24" t="s">
        <v>231</v>
      </c>
      <c r="C3643" s="24" t="s">
        <v>234</v>
      </c>
      <c r="D3643" s="24">
        <v>0.72919999999999996</v>
      </c>
    </row>
    <row r="3644" spans="1:4" hidden="1">
      <c r="A3644" s="25">
        <v>43203</v>
      </c>
      <c r="B3644" s="24" t="s">
        <v>231</v>
      </c>
      <c r="C3644" s="24" t="s">
        <v>243</v>
      </c>
      <c r="D3644" s="24">
        <v>8.1568000000000005</v>
      </c>
    </row>
    <row r="3645" spans="1:4" hidden="1">
      <c r="A3645" s="25">
        <v>43203</v>
      </c>
      <c r="B3645" s="24" t="s">
        <v>231</v>
      </c>
      <c r="C3645" s="24" t="s">
        <v>235</v>
      </c>
      <c r="D3645" s="24">
        <v>0.73719999999999997</v>
      </c>
    </row>
    <row r="3646" spans="1:4" hidden="1">
      <c r="A3646" s="25">
        <v>43203</v>
      </c>
      <c r="B3646" s="24" t="s">
        <v>231</v>
      </c>
      <c r="C3646" s="24" t="s">
        <v>79</v>
      </c>
      <c r="D3646" s="24">
        <v>111.6827</v>
      </c>
    </row>
    <row r="3647" spans="1:4" hidden="1">
      <c r="A3647" s="25">
        <v>43203</v>
      </c>
      <c r="B3647" s="24" t="s">
        <v>231</v>
      </c>
      <c r="C3647" s="24" t="s">
        <v>236</v>
      </c>
      <c r="D3647" s="24">
        <v>8.0731999999999999</v>
      </c>
    </row>
    <row r="3648" spans="1:4" hidden="1">
      <c r="A3648" s="25">
        <v>43203</v>
      </c>
      <c r="B3648" s="24" t="s">
        <v>231</v>
      </c>
      <c r="C3648" s="24" t="s">
        <v>237</v>
      </c>
      <c r="D3648" s="24">
        <v>8.7647999999999993</v>
      </c>
    </row>
    <row r="3649" spans="1:4" hidden="1">
      <c r="A3649" s="25">
        <v>43203</v>
      </c>
      <c r="B3649" s="24" t="s">
        <v>231</v>
      </c>
      <c r="C3649" s="24" t="s">
        <v>238</v>
      </c>
      <c r="D3649" s="24">
        <v>1.0390999999999999</v>
      </c>
    </row>
    <row r="3650" spans="1:4" hidden="1">
      <c r="A3650" s="25">
        <v>43203</v>
      </c>
      <c r="B3650" s="24" t="s">
        <v>248</v>
      </c>
      <c r="C3650" s="24" t="s">
        <v>241</v>
      </c>
      <c r="D3650" s="24">
        <v>0.2006</v>
      </c>
    </row>
    <row r="3651" spans="1:4" hidden="1">
      <c r="A3651" s="25">
        <v>43203</v>
      </c>
      <c r="B3651" s="24" t="s">
        <v>248</v>
      </c>
      <c r="C3651" s="24" t="s">
        <v>233</v>
      </c>
      <c r="D3651" s="24">
        <v>0.12920000000000001</v>
      </c>
    </row>
    <row r="3652" spans="1:4" hidden="1">
      <c r="A3652" s="25">
        <v>43203</v>
      </c>
      <c r="B3652" s="24" t="s">
        <v>248</v>
      </c>
      <c r="C3652" s="24" t="s">
        <v>246</v>
      </c>
      <c r="D3652" s="24">
        <v>4.6715999999999998</v>
      </c>
    </row>
    <row r="3653" spans="1:4" hidden="1">
      <c r="A3653" s="25">
        <v>43203</v>
      </c>
      <c r="B3653" s="24" t="s">
        <v>248</v>
      </c>
      <c r="C3653" s="24" t="s">
        <v>238</v>
      </c>
      <c r="D3653" s="24">
        <v>0.1593</v>
      </c>
    </row>
    <row r="3654" spans="1:4" hidden="1">
      <c r="A3654" s="25">
        <v>43203</v>
      </c>
      <c r="B3654" s="24" t="s">
        <v>242</v>
      </c>
      <c r="C3654" s="24" t="s">
        <v>240</v>
      </c>
      <c r="D3654" s="24">
        <v>0.20469999999999999</v>
      </c>
    </row>
    <row r="3655" spans="1:4" hidden="1">
      <c r="A3655" s="25">
        <v>43203</v>
      </c>
      <c r="B3655" s="24" t="s">
        <v>242</v>
      </c>
      <c r="C3655" s="24" t="s">
        <v>241</v>
      </c>
      <c r="D3655" s="24">
        <v>0.20039999999999999</v>
      </c>
    </row>
    <row r="3656" spans="1:4" hidden="1">
      <c r="A3656" s="25">
        <v>43203</v>
      </c>
      <c r="B3656" s="24" t="s">
        <v>242</v>
      </c>
      <c r="C3656" s="24" t="s">
        <v>232</v>
      </c>
      <c r="D3656" s="24">
        <v>0.96150000000000002</v>
      </c>
    </row>
    <row r="3657" spans="1:4" hidden="1">
      <c r="A3657" s="25">
        <v>43203</v>
      </c>
      <c r="B3657" s="24" t="s">
        <v>242</v>
      </c>
      <c r="C3657" s="24" t="s">
        <v>233</v>
      </c>
      <c r="D3657" s="24">
        <v>0.12920000000000001</v>
      </c>
    </row>
    <row r="3658" spans="1:4" hidden="1">
      <c r="A3658" s="25">
        <v>43203</v>
      </c>
      <c r="B3658" s="24" t="s">
        <v>242</v>
      </c>
      <c r="C3658" s="24" t="s">
        <v>234</v>
      </c>
      <c r="D3658" s="24">
        <v>0.1118</v>
      </c>
    </row>
    <row r="3659" spans="1:4" hidden="1">
      <c r="A3659" s="25">
        <v>43203</v>
      </c>
      <c r="B3659" s="24" t="s">
        <v>242</v>
      </c>
      <c r="C3659" s="24" t="s">
        <v>243</v>
      </c>
      <c r="D3659" s="24">
        <v>1.2496</v>
      </c>
    </row>
    <row r="3660" spans="1:4" hidden="1">
      <c r="A3660" s="25">
        <v>43203</v>
      </c>
      <c r="B3660" s="24" t="s">
        <v>242</v>
      </c>
      <c r="C3660" s="24" t="s">
        <v>79</v>
      </c>
      <c r="D3660" s="24">
        <v>17.110600000000002</v>
      </c>
    </row>
    <row r="3661" spans="1:4" hidden="1">
      <c r="A3661" s="25">
        <v>43203</v>
      </c>
      <c r="B3661" s="24" t="s">
        <v>242</v>
      </c>
      <c r="C3661" s="24" t="s">
        <v>244</v>
      </c>
      <c r="D3661" s="24">
        <v>170.3622</v>
      </c>
    </row>
    <row r="3662" spans="1:4" hidden="1">
      <c r="A3662" s="25">
        <v>43203</v>
      </c>
      <c r="B3662" s="24" t="s">
        <v>242</v>
      </c>
      <c r="C3662" s="24" t="s">
        <v>251</v>
      </c>
      <c r="D3662" s="24">
        <v>1.2876000000000001</v>
      </c>
    </row>
    <row r="3663" spans="1:4" hidden="1">
      <c r="A3663" s="25">
        <v>43203</v>
      </c>
      <c r="B3663" s="24" t="s">
        <v>242</v>
      </c>
      <c r="C3663" s="24" t="s">
        <v>252</v>
      </c>
      <c r="D3663" s="24">
        <v>0.61729999999999996</v>
      </c>
    </row>
    <row r="3664" spans="1:4" hidden="1">
      <c r="A3664" s="25">
        <v>43203</v>
      </c>
      <c r="B3664" s="24" t="s">
        <v>242</v>
      </c>
      <c r="C3664" s="24" t="s">
        <v>236</v>
      </c>
      <c r="D3664" s="24">
        <v>1.2369000000000001</v>
      </c>
    </row>
    <row r="3665" spans="1:4" hidden="1">
      <c r="A3665" s="25">
        <v>43203</v>
      </c>
      <c r="B3665" s="24" t="s">
        <v>242</v>
      </c>
      <c r="C3665" s="24" t="s">
        <v>245</v>
      </c>
      <c r="D3665" s="24">
        <v>0.216</v>
      </c>
    </row>
    <row r="3666" spans="1:4" hidden="1">
      <c r="A3666" s="25">
        <v>43203</v>
      </c>
      <c r="B3666" s="24" t="s">
        <v>242</v>
      </c>
      <c r="C3666" s="24" t="s">
        <v>253</v>
      </c>
      <c r="D3666" s="24">
        <v>0.20880000000000001</v>
      </c>
    </row>
    <row r="3667" spans="1:4" hidden="1">
      <c r="A3667" s="25">
        <v>43203</v>
      </c>
      <c r="B3667" s="24" t="s">
        <v>242</v>
      </c>
      <c r="C3667" s="24" t="s">
        <v>246</v>
      </c>
      <c r="D3667" s="24">
        <v>4.6685999999999996</v>
      </c>
    </row>
    <row r="3668" spans="1:4" hidden="1">
      <c r="A3668" s="25">
        <v>43203</v>
      </c>
      <c r="B3668" s="24" t="s">
        <v>242</v>
      </c>
      <c r="C3668" s="24" t="s">
        <v>238</v>
      </c>
      <c r="D3668" s="24">
        <v>0.15920000000000001</v>
      </c>
    </row>
    <row r="3669" spans="1:4" hidden="1">
      <c r="A3669" s="25">
        <v>43203</v>
      </c>
      <c r="B3669" s="24" t="s">
        <v>254</v>
      </c>
      <c r="C3669" s="24" t="s">
        <v>233</v>
      </c>
      <c r="D3669" s="24">
        <v>3.95E-2</v>
      </c>
    </row>
    <row r="3670" spans="1:4" hidden="1">
      <c r="A3670" s="25">
        <v>43203</v>
      </c>
      <c r="B3670" s="24" t="s">
        <v>254</v>
      </c>
      <c r="C3670" s="24" t="s">
        <v>234</v>
      </c>
      <c r="D3670" s="24">
        <v>3.4200000000000001E-2</v>
      </c>
    </row>
    <row r="3671" spans="1:4" hidden="1">
      <c r="A3671" s="25">
        <v>43203</v>
      </c>
      <c r="B3671" s="24" t="s">
        <v>254</v>
      </c>
      <c r="C3671" s="24" t="s">
        <v>238</v>
      </c>
      <c r="D3671" s="24">
        <v>4.87E-2</v>
      </c>
    </row>
    <row r="3672" spans="1:4" hidden="1">
      <c r="A3672" s="25">
        <v>43203</v>
      </c>
      <c r="B3672" s="24" t="s">
        <v>232</v>
      </c>
      <c r="C3672" s="24" t="s">
        <v>230</v>
      </c>
      <c r="D3672" s="24">
        <v>0.60809999999999997</v>
      </c>
    </row>
    <row r="3673" spans="1:4" hidden="1">
      <c r="A3673" s="25">
        <v>43203</v>
      </c>
      <c r="B3673" s="24" t="s">
        <v>232</v>
      </c>
      <c r="C3673" s="24" t="s">
        <v>240</v>
      </c>
      <c r="D3673" s="24">
        <v>0.21290000000000001</v>
      </c>
    </row>
    <row r="3674" spans="1:4" hidden="1">
      <c r="A3674" s="25">
        <v>43203</v>
      </c>
      <c r="B3674" s="24" t="s">
        <v>232</v>
      </c>
      <c r="C3674" s="24" t="s">
        <v>231</v>
      </c>
      <c r="D3674" s="24">
        <v>0.15939999999999999</v>
      </c>
    </row>
    <row r="3675" spans="1:4" hidden="1">
      <c r="A3675" s="25">
        <v>43203</v>
      </c>
      <c r="B3675" s="24" t="s">
        <v>232</v>
      </c>
      <c r="C3675" s="24" t="s">
        <v>242</v>
      </c>
      <c r="D3675" s="24">
        <v>1.04</v>
      </c>
    </row>
    <row r="3676" spans="1:4" hidden="1">
      <c r="A3676" s="25">
        <v>43203</v>
      </c>
      <c r="B3676" s="24" t="s">
        <v>232</v>
      </c>
      <c r="C3676" s="24" t="s">
        <v>233</v>
      </c>
      <c r="D3676" s="24">
        <v>0.1343</v>
      </c>
    </row>
    <row r="3677" spans="1:4" hidden="1">
      <c r="A3677" s="25">
        <v>43203</v>
      </c>
      <c r="B3677" s="24" t="s">
        <v>232</v>
      </c>
      <c r="C3677" s="24" t="s">
        <v>234</v>
      </c>
      <c r="D3677" s="24">
        <v>0.1162</v>
      </c>
    </row>
    <row r="3678" spans="1:4" hidden="1">
      <c r="A3678" s="25">
        <v>43203</v>
      </c>
      <c r="B3678" s="24" t="s">
        <v>232</v>
      </c>
      <c r="C3678" s="24" t="s">
        <v>235</v>
      </c>
      <c r="D3678" s="24">
        <v>0.1174</v>
      </c>
    </row>
    <row r="3679" spans="1:4" hidden="1">
      <c r="A3679" s="25">
        <v>43203</v>
      </c>
      <c r="B3679" s="24" t="s">
        <v>232</v>
      </c>
      <c r="C3679" s="24" t="s">
        <v>236</v>
      </c>
      <c r="D3679" s="24">
        <v>1.2864</v>
      </c>
    </row>
    <row r="3680" spans="1:4" hidden="1">
      <c r="A3680" s="25">
        <v>43203</v>
      </c>
      <c r="B3680" s="24" t="s">
        <v>232</v>
      </c>
      <c r="C3680" s="24" t="s">
        <v>237</v>
      </c>
      <c r="D3680" s="24">
        <v>1.3966000000000001</v>
      </c>
    </row>
    <row r="3681" spans="1:4" hidden="1">
      <c r="A3681" s="25">
        <v>43203</v>
      </c>
      <c r="B3681" s="24" t="s">
        <v>232</v>
      </c>
      <c r="C3681" s="24" t="s">
        <v>238</v>
      </c>
      <c r="D3681" s="24">
        <v>0.1656</v>
      </c>
    </row>
    <row r="3682" spans="1:4" hidden="1">
      <c r="A3682" s="25">
        <v>43203</v>
      </c>
      <c r="B3682" s="24" t="s">
        <v>255</v>
      </c>
      <c r="C3682" s="24" t="s">
        <v>233</v>
      </c>
      <c r="D3682" s="24">
        <v>5.4100000000000002E-2</v>
      </c>
    </row>
    <row r="3683" spans="1:4" hidden="1">
      <c r="A3683" s="25">
        <v>43203</v>
      </c>
      <c r="B3683" s="24" t="s">
        <v>233</v>
      </c>
      <c r="C3683" s="24" t="s">
        <v>230</v>
      </c>
      <c r="D3683" s="24">
        <v>4.5284000000000004</v>
      </c>
    </row>
    <row r="3684" spans="1:4" hidden="1">
      <c r="A3684" s="25">
        <v>43203</v>
      </c>
      <c r="B3684" s="24" t="s">
        <v>233</v>
      </c>
      <c r="C3684" s="24" t="s">
        <v>240</v>
      </c>
      <c r="D3684" s="24">
        <v>1.5853999999999999</v>
      </c>
    </row>
    <row r="3685" spans="1:4" hidden="1">
      <c r="A3685" s="25">
        <v>43203</v>
      </c>
      <c r="B3685" s="24" t="s">
        <v>233</v>
      </c>
      <c r="C3685" s="24" t="s">
        <v>241</v>
      </c>
      <c r="D3685" s="24">
        <v>1.5522</v>
      </c>
    </row>
    <row r="3686" spans="1:4" hidden="1">
      <c r="A3686" s="25">
        <v>43203</v>
      </c>
      <c r="B3686" s="24" t="s">
        <v>233</v>
      </c>
      <c r="C3686" s="24" t="s">
        <v>231</v>
      </c>
      <c r="D3686" s="24">
        <v>1.1866000000000001</v>
      </c>
    </row>
    <row r="3687" spans="1:4" hidden="1">
      <c r="A3687" s="25">
        <v>43203</v>
      </c>
      <c r="B3687" s="24" t="s">
        <v>233</v>
      </c>
      <c r="C3687" s="24" t="s">
        <v>248</v>
      </c>
      <c r="D3687" s="24">
        <v>7.74</v>
      </c>
    </row>
    <row r="3688" spans="1:4" hidden="1">
      <c r="A3688" s="25">
        <v>43203</v>
      </c>
      <c r="B3688" s="24" t="s">
        <v>233</v>
      </c>
      <c r="C3688" s="24" t="s">
        <v>242</v>
      </c>
      <c r="D3688" s="24">
        <v>7.7449000000000003</v>
      </c>
    </row>
    <row r="3689" spans="1:4" hidden="1">
      <c r="A3689" s="25">
        <v>43203</v>
      </c>
      <c r="B3689" s="24" t="s">
        <v>233</v>
      </c>
      <c r="C3689" s="24" t="s">
        <v>254</v>
      </c>
      <c r="D3689" s="24">
        <v>25.304500000000001</v>
      </c>
    </row>
    <row r="3690" spans="1:4" hidden="1">
      <c r="A3690" s="25">
        <v>43203</v>
      </c>
      <c r="B3690" s="24" t="s">
        <v>233</v>
      </c>
      <c r="C3690" s="24" t="s">
        <v>232</v>
      </c>
      <c r="D3690" s="24">
        <v>7.4470000000000001</v>
      </c>
    </row>
    <row r="3691" spans="1:4" hidden="1">
      <c r="A3691" s="25">
        <v>43203</v>
      </c>
      <c r="B3691" s="24" t="s">
        <v>233</v>
      </c>
      <c r="C3691" s="24" t="s">
        <v>255</v>
      </c>
      <c r="D3691" s="24">
        <v>18.494199999999999</v>
      </c>
    </row>
    <row r="3692" spans="1:4" hidden="1">
      <c r="A3692" s="25">
        <v>43203</v>
      </c>
      <c r="B3692" s="24" t="s">
        <v>233</v>
      </c>
      <c r="C3692" s="24" t="s">
        <v>234</v>
      </c>
      <c r="D3692" s="24">
        <v>0.86519999999999997</v>
      </c>
    </row>
    <row r="3693" spans="1:4" hidden="1">
      <c r="A3693" s="25">
        <v>43203</v>
      </c>
      <c r="B3693" s="24" t="s">
        <v>233</v>
      </c>
      <c r="C3693" s="24" t="s">
        <v>243</v>
      </c>
      <c r="D3693" s="24">
        <v>9.6784999999999997</v>
      </c>
    </row>
    <row r="3694" spans="1:4" hidden="1">
      <c r="A3694" s="25">
        <v>43203</v>
      </c>
      <c r="B3694" s="24" t="s">
        <v>233</v>
      </c>
      <c r="C3694" s="24" t="s">
        <v>256</v>
      </c>
      <c r="D3694" s="24">
        <v>7.4176000000000002</v>
      </c>
    </row>
    <row r="3695" spans="1:4" hidden="1">
      <c r="A3695" s="25">
        <v>43203</v>
      </c>
      <c r="B3695" s="24" t="s">
        <v>233</v>
      </c>
      <c r="C3695" s="24" t="s">
        <v>257</v>
      </c>
      <c r="D3695" s="24">
        <v>310.95999999999998</v>
      </c>
    </row>
    <row r="3696" spans="1:4" hidden="1">
      <c r="A3696" s="25">
        <v>43203</v>
      </c>
      <c r="B3696" s="24" t="s">
        <v>233</v>
      </c>
      <c r="C3696" s="24" t="s">
        <v>258</v>
      </c>
      <c r="D3696" s="24">
        <v>4.3353999999999999</v>
      </c>
    </row>
    <row r="3697" spans="1:4" hidden="1">
      <c r="A3697" s="25">
        <v>43203</v>
      </c>
      <c r="B3697" s="24" t="s">
        <v>233</v>
      </c>
      <c r="C3697" s="24" t="s">
        <v>259</v>
      </c>
      <c r="D3697" s="24">
        <v>121.6999</v>
      </c>
    </row>
    <row r="3698" spans="1:4" hidden="1">
      <c r="A3698" s="25">
        <v>43203</v>
      </c>
      <c r="B3698" s="24" t="s">
        <v>233</v>
      </c>
      <c r="C3698" s="24" t="s">
        <v>235</v>
      </c>
      <c r="D3698" s="24">
        <v>0.87460000000000004</v>
      </c>
    </row>
    <row r="3699" spans="1:4" hidden="1">
      <c r="A3699" s="25">
        <v>43203</v>
      </c>
      <c r="B3699" s="24" t="s">
        <v>233</v>
      </c>
      <c r="C3699" s="24" t="s">
        <v>79</v>
      </c>
      <c r="D3699" s="24">
        <v>132.51900000000001</v>
      </c>
    </row>
    <row r="3700" spans="1:4" hidden="1">
      <c r="A3700" s="25">
        <v>43203</v>
      </c>
      <c r="B3700" s="24" t="s">
        <v>233</v>
      </c>
      <c r="C3700" s="24" t="s">
        <v>244</v>
      </c>
      <c r="D3700" s="24">
        <v>1319.433</v>
      </c>
    </row>
    <row r="3701" spans="1:4" hidden="1">
      <c r="A3701" s="25">
        <v>43203</v>
      </c>
      <c r="B3701" s="24" t="s">
        <v>233</v>
      </c>
      <c r="C3701" s="24" t="s">
        <v>251</v>
      </c>
      <c r="D3701" s="24">
        <v>9.9725999999999999</v>
      </c>
    </row>
    <row r="3702" spans="1:4" hidden="1">
      <c r="A3702" s="25">
        <v>43203</v>
      </c>
      <c r="B3702" s="24" t="s">
        <v>233</v>
      </c>
      <c r="C3702" s="24" t="s">
        <v>249</v>
      </c>
      <c r="D3702" s="24">
        <v>22.332799999999999</v>
      </c>
    </row>
    <row r="3703" spans="1:4" hidden="1">
      <c r="A3703" s="25">
        <v>43203</v>
      </c>
      <c r="B3703" s="24" t="s">
        <v>233</v>
      </c>
      <c r="C3703" s="24" t="s">
        <v>252</v>
      </c>
      <c r="D3703" s="24">
        <v>4.7805999999999997</v>
      </c>
    </row>
    <row r="3704" spans="1:4" hidden="1">
      <c r="A3704" s="25">
        <v>43203</v>
      </c>
      <c r="B3704" s="24" t="s">
        <v>233</v>
      </c>
      <c r="C3704" s="24" t="s">
        <v>236</v>
      </c>
      <c r="D3704" s="24">
        <v>9.5792999999999999</v>
      </c>
    </row>
    <row r="3705" spans="1:4" hidden="1">
      <c r="A3705" s="25">
        <v>43203</v>
      </c>
      <c r="B3705" s="24" t="s">
        <v>233</v>
      </c>
      <c r="C3705" s="24" t="s">
        <v>245</v>
      </c>
      <c r="D3705" s="24">
        <v>1.6732</v>
      </c>
    </row>
    <row r="3706" spans="1:4" hidden="1">
      <c r="A3706" s="25">
        <v>43203</v>
      </c>
      <c r="B3706" s="24" t="s">
        <v>233</v>
      </c>
      <c r="C3706" s="24" t="s">
        <v>260</v>
      </c>
      <c r="D3706" s="24">
        <v>4.173</v>
      </c>
    </row>
    <row r="3707" spans="1:4" hidden="1">
      <c r="A3707" s="25">
        <v>43203</v>
      </c>
      <c r="B3707" s="24" t="s">
        <v>233</v>
      </c>
      <c r="C3707" s="24" t="s">
        <v>261</v>
      </c>
      <c r="D3707" s="24">
        <v>76.304599999999994</v>
      </c>
    </row>
    <row r="3708" spans="1:4" hidden="1">
      <c r="A3708" s="25">
        <v>43203</v>
      </c>
      <c r="B3708" s="24" t="s">
        <v>233</v>
      </c>
      <c r="C3708" s="24" t="s">
        <v>237</v>
      </c>
      <c r="D3708" s="24">
        <v>10.399800000000001</v>
      </c>
    </row>
    <row r="3709" spans="1:4" hidden="1">
      <c r="A3709" s="25">
        <v>43203</v>
      </c>
      <c r="B3709" s="24" t="s">
        <v>233</v>
      </c>
      <c r="C3709" s="24" t="s">
        <v>253</v>
      </c>
      <c r="D3709" s="24">
        <v>1.6173</v>
      </c>
    </row>
    <row r="3710" spans="1:4" hidden="1">
      <c r="A3710" s="25">
        <v>43203</v>
      </c>
      <c r="B3710" s="24" t="s">
        <v>233</v>
      </c>
      <c r="C3710" s="24" t="s">
        <v>262</v>
      </c>
      <c r="D3710" s="24">
        <v>5.0523999999999996</v>
      </c>
    </row>
    <row r="3711" spans="1:4" hidden="1">
      <c r="A3711" s="25">
        <v>43203</v>
      </c>
      <c r="B3711" s="24" t="s">
        <v>233</v>
      </c>
      <c r="C3711" s="24" t="s">
        <v>246</v>
      </c>
      <c r="D3711" s="24">
        <v>36.158000000000001</v>
      </c>
    </row>
    <row r="3712" spans="1:4" hidden="1">
      <c r="A3712" s="25">
        <v>43203</v>
      </c>
      <c r="B3712" s="24" t="s">
        <v>233</v>
      </c>
      <c r="C3712" s="24" t="s">
        <v>238</v>
      </c>
      <c r="D3712" s="24">
        <v>1.2330000000000001</v>
      </c>
    </row>
    <row r="3713" spans="1:4" hidden="1">
      <c r="A3713" s="25">
        <v>43203</v>
      </c>
      <c r="B3713" s="24" t="s">
        <v>233</v>
      </c>
      <c r="C3713" s="24" t="s">
        <v>239</v>
      </c>
      <c r="D3713" s="24">
        <v>14.872400000000001</v>
      </c>
    </row>
    <row r="3714" spans="1:4" hidden="1">
      <c r="A3714" s="25">
        <v>43203</v>
      </c>
      <c r="B3714" s="24" t="s">
        <v>263</v>
      </c>
      <c r="C3714" s="24" t="s">
        <v>238</v>
      </c>
      <c r="D3714" s="24">
        <v>0.49419999999999997</v>
      </c>
    </row>
    <row r="3715" spans="1:4" hidden="1">
      <c r="A3715" s="25">
        <v>43203</v>
      </c>
      <c r="B3715" s="24" t="s">
        <v>234</v>
      </c>
      <c r="C3715" s="24" t="s">
        <v>230</v>
      </c>
      <c r="D3715" s="24">
        <v>5.2337999999999996</v>
      </c>
    </row>
    <row r="3716" spans="1:4" hidden="1">
      <c r="A3716" s="25">
        <v>43203</v>
      </c>
      <c r="B3716" s="24" t="s">
        <v>234</v>
      </c>
      <c r="C3716" s="24" t="s">
        <v>240</v>
      </c>
      <c r="D3716" s="24">
        <v>1.8322000000000001</v>
      </c>
    </row>
    <row r="3717" spans="1:4" hidden="1">
      <c r="A3717" s="25">
        <v>43203</v>
      </c>
      <c r="B3717" s="24" t="s">
        <v>234</v>
      </c>
      <c r="C3717" s="24" t="s">
        <v>241</v>
      </c>
      <c r="D3717" s="24">
        <v>1.794</v>
      </c>
    </row>
    <row r="3718" spans="1:4" hidden="1">
      <c r="A3718" s="25">
        <v>43203</v>
      </c>
      <c r="B3718" s="24" t="s">
        <v>234</v>
      </c>
      <c r="C3718" s="24" t="s">
        <v>231</v>
      </c>
      <c r="D3718" s="24">
        <v>1.3714</v>
      </c>
    </row>
    <row r="3719" spans="1:4" hidden="1">
      <c r="A3719" s="25">
        <v>43203</v>
      </c>
      <c r="B3719" s="24" t="s">
        <v>234</v>
      </c>
      <c r="C3719" s="24" t="s">
        <v>242</v>
      </c>
      <c r="D3719" s="24">
        <v>8.9512</v>
      </c>
    </row>
    <row r="3720" spans="1:4" hidden="1">
      <c r="A3720" s="25">
        <v>43203</v>
      </c>
      <c r="B3720" s="24" t="s">
        <v>234</v>
      </c>
      <c r="C3720" s="24" t="s">
        <v>254</v>
      </c>
      <c r="D3720" s="24">
        <v>29.245799999999999</v>
      </c>
    </row>
    <row r="3721" spans="1:4" hidden="1">
      <c r="A3721" s="25">
        <v>43203</v>
      </c>
      <c r="B3721" s="24" t="s">
        <v>234</v>
      </c>
      <c r="C3721" s="24" t="s">
        <v>232</v>
      </c>
      <c r="D3721" s="24">
        <v>8.6067999999999998</v>
      </c>
    </row>
    <row r="3722" spans="1:4" hidden="1">
      <c r="A3722" s="25">
        <v>43203</v>
      </c>
      <c r="B3722" s="24" t="s">
        <v>234</v>
      </c>
      <c r="C3722" s="24" t="s">
        <v>233</v>
      </c>
      <c r="D3722" s="24">
        <v>1.1557999999999999</v>
      </c>
    </row>
    <row r="3723" spans="1:4" hidden="1">
      <c r="A3723" s="25">
        <v>43203</v>
      </c>
      <c r="B3723" s="24" t="s">
        <v>234</v>
      </c>
      <c r="C3723" s="24" t="s">
        <v>243</v>
      </c>
      <c r="D3723" s="24">
        <v>11.186</v>
      </c>
    </row>
    <row r="3724" spans="1:4" hidden="1">
      <c r="A3724" s="25">
        <v>43203</v>
      </c>
      <c r="B3724" s="24" t="s">
        <v>234</v>
      </c>
      <c r="C3724" s="24" t="s">
        <v>235</v>
      </c>
      <c r="D3724" s="24">
        <v>1.0107999999999999</v>
      </c>
    </row>
    <row r="3725" spans="1:4" hidden="1">
      <c r="A3725" s="25">
        <v>43203</v>
      </c>
      <c r="B3725" s="24" t="s">
        <v>234</v>
      </c>
      <c r="C3725" s="24" t="s">
        <v>79</v>
      </c>
      <c r="D3725" s="24">
        <v>153.15960000000001</v>
      </c>
    </row>
    <row r="3726" spans="1:4" hidden="1">
      <c r="A3726" s="25">
        <v>43203</v>
      </c>
      <c r="B3726" s="24" t="s">
        <v>234</v>
      </c>
      <c r="C3726" s="24" t="s">
        <v>244</v>
      </c>
      <c r="D3726" s="24">
        <v>1524.9356</v>
      </c>
    </row>
    <row r="3727" spans="1:4" hidden="1">
      <c r="A3727" s="25">
        <v>43203</v>
      </c>
      <c r="B3727" s="24" t="s">
        <v>234</v>
      </c>
      <c r="C3727" s="24" t="s">
        <v>249</v>
      </c>
      <c r="D3727" s="24">
        <v>25.8111</v>
      </c>
    </row>
    <row r="3728" spans="1:4" hidden="1">
      <c r="A3728" s="25">
        <v>43203</v>
      </c>
      <c r="B3728" s="24" t="s">
        <v>234</v>
      </c>
      <c r="C3728" s="24" t="s">
        <v>252</v>
      </c>
      <c r="D3728" s="24">
        <v>5.5251999999999999</v>
      </c>
    </row>
    <row r="3729" spans="1:4" hidden="1">
      <c r="A3729" s="25">
        <v>43203</v>
      </c>
      <c r="B3729" s="24" t="s">
        <v>234</v>
      </c>
      <c r="C3729" s="24" t="s">
        <v>236</v>
      </c>
      <c r="D3729" s="24">
        <v>11.071300000000001</v>
      </c>
    </row>
    <row r="3730" spans="1:4" hidden="1">
      <c r="A3730" s="25">
        <v>43203</v>
      </c>
      <c r="B3730" s="24" t="s">
        <v>234</v>
      </c>
      <c r="C3730" s="24" t="s">
        <v>245</v>
      </c>
      <c r="D3730" s="24">
        <v>1.9338</v>
      </c>
    </row>
    <row r="3731" spans="1:4" hidden="1">
      <c r="A3731" s="25">
        <v>43203</v>
      </c>
      <c r="B3731" s="24" t="s">
        <v>234</v>
      </c>
      <c r="C3731" s="24" t="s">
        <v>237</v>
      </c>
      <c r="D3731" s="24">
        <v>12.0197</v>
      </c>
    </row>
    <row r="3732" spans="1:4" hidden="1">
      <c r="A3732" s="25">
        <v>43203</v>
      </c>
      <c r="B3732" s="24" t="s">
        <v>234</v>
      </c>
      <c r="C3732" s="24" t="s">
        <v>253</v>
      </c>
      <c r="D3732" s="24">
        <v>1.8692</v>
      </c>
    </row>
    <row r="3733" spans="1:4" hidden="1">
      <c r="A3733" s="25">
        <v>43203</v>
      </c>
      <c r="B3733" s="24" t="s">
        <v>234</v>
      </c>
      <c r="C3733" s="24" t="s">
        <v>246</v>
      </c>
      <c r="D3733" s="24">
        <v>41.7896</v>
      </c>
    </row>
    <row r="3734" spans="1:4" hidden="1">
      <c r="A3734" s="25">
        <v>43203</v>
      </c>
      <c r="B3734" s="24" t="s">
        <v>234</v>
      </c>
      <c r="C3734" s="24" t="s">
        <v>238</v>
      </c>
      <c r="D3734" s="24">
        <v>1.425</v>
      </c>
    </row>
    <row r="3735" spans="1:4" hidden="1">
      <c r="A3735" s="25">
        <v>43203</v>
      </c>
      <c r="B3735" s="24" t="s">
        <v>234</v>
      </c>
      <c r="C3735" s="24" t="s">
        <v>239</v>
      </c>
      <c r="D3735" s="24">
        <v>17.188800000000001</v>
      </c>
    </row>
    <row r="3736" spans="1:4" hidden="1">
      <c r="A3736" s="25">
        <v>43203</v>
      </c>
      <c r="B3736" s="24" t="s">
        <v>243</v>
      </c>
      <c r="C3736" s="24" t="s">
        <v>240</v>
      </c>
      <c r="D3736" s="24">
        <v>0.1638</v>
      </c>
    </row>
    <row r="3737" spans="1:4" hidden="1">
      <c r="A3737" s="25">
        <v>43203</v>
      </c>
      <c r="B3737" s="24" t="s">
        <v>243</v>
      </c>
      <c r="C3737" s="24" t="s">
        <v>241</v>
      </c>
      <c r="D3737" s="24">
        <v>0.16039999999999999</v>
      </c>
    </row>
    <row r="3738" spans="1:4" hidden="1">
      <c r="A3738" s="25">
        <v>43203</v>
      </c>
      <c r="B3738" s="24" t="s">
        <v>243</v>
      </c>
      <c r="C3738" s="24" t="s">
        <v>231</v>
      </c>
      <c r="D3738" s="24">
        <v>0.1226</v>
      </c>
    </row>
    <row r="3739" spans="1:4" hidden="1">
      <c r="A3739" s="25">
        <v>43203</v>
      </c>
      <c r="B3739" s="24" t="s">
        <v>243</v>
      </c>
      <c r="C3739" s="24" t="s">
        <v>242</v>
      </c>
      <c r="D3739" s="24">
        <v>0.80020000000000002</v>
      </c>
    </row>
    <row r="3740" spans="1:4" hidden="1">
      <c r="A3740" s="25">
        <v>43203</v>
      </c>
      <c r="B3740" s="24" t="s">
        <v>243</v>
      </c>
      <c r="C3740" s="24" t="s">
        <v>233</v>
      </c>
      <c r="D3740" s="24">
        <v>0.1033</v>
      </c>
    </row>
    <row r="3741" spans="1:4" hidden="1">
      <c r="A3741" s="25">
        <v>43203</v>
      </c>
      <c r="B3741" s="24" t="s">
        <v>243</v>
      </c>
      <c r="C3741" s="24" t="s">
        <v>234</v>
      </c>
      <c r="D3741" s="24">
        <v>8.9399999999999993E-2</v>
      </c>
    </row>
    <row r="3742" spans="1:4" hidden="1">
      <c r="A3742" s="25">
        <v>43203</v>
      </c>
      <c r="B3742" s="24" t="s">
        <v>243</v>
      </c>
      <c r="C3742" s="24" t="s">
        <v>79</v>
      </c>
      <c r="D3742" s="24">
        <v>13.692</v>
      </c>
    </row>
    <row r="3743" spans="1:4" hidden="1">
      <c r="A3743" s="25">
        <v>43203</v>
      </c>
      <c r="B3743" s="24" t="s">
        <v>243</v>
      </c>
      <c r="C3743" s="24" t="s">
        <v>244</v>
      </c>
      <c r="D3743" s="24">
        <v>136.32579999999999</v>
      </c>
    </row>
    <row r="3744" spans="1:4" hidden="1">
      <c r="A3744" s="25">
        <v>43203</v>
      </c>
      <c r="B3744" s="24" t="s">
        <v>243</v>
      </c>
      <c r="C3744" s="24" t="s">
        <v>251</v>
      </c>
      <c r="D3744" s="24">
        <v>1.0304</v>
      </c>
    </row>
    <row r="3745" spans="1:4" hidden="1">
      <c r="A3745" s="25">
        <v>43203</v>
      </c>
      <c r="B3745" s="24" t="s">
        <v>243</v>
      </c>
      <c r="C3745" s="24" t="s">
        <v>252</v>
      </c>
      <c r="D3745" s="24">
        <v>0.49399999999999999</v>
      </c>
    </row>
    <row r="3746" spans="1:4" hidden="1">
      <c r="A3746" s="25">
        <v>43203</v>
      </c>
      <c r="B3746" s="24" t="s">
        <v>243</v>
      </c>
      <c r="C3746" s="24" t="s">
        <v>236</v>
      </c>
      <c r="D3746" s="24">
        <v>0.98980000000000001</v>
      </c>
    </row>
    <row r="3747" spans="1:4" hidden="1">
      <c r="A3747" s="25">
        <v>43203</v>
      </c>
      <c r="B3747" s="24" t="s">
        <v>243</v>
      </c>
      <c r="C3747" s="24" t="s">
        <v>245</v>
      </c>
      <c r="D3747" s="24">
        <v>0.17280000000000001</v>
      </c>
    </row>
    <row r="3748" spans="1:4" hidden="1">
      <c r="A3748" s="25">
        <v>43203</v>
      </c>
      <c r="B3748" s="24" t="s">
        <v>243</v>
      </c>
      <c r="C3748" s="24" t="s">
        <v>253</v>
      </c>
      <c r="D3748" s="24">
        <v>0.1671</v>
      </c>
    </row>
    <row r="3749" spans="1:4" hidden="1">
      <c r="A3749" s="25">
        <v>43203</v>
      </c>
      <c r="B3749" s="24" t="s">
        <v>243</v>
      </c>
      <c r="C3749" s="24" t="s">
        <v>246</v>
      </c>
      <c r="D3749" s="24">
        <v>3.7359</v>
      </c>
    </row>
    <row r="3750" spans="1:4" hidden="1">
      <c r="A3750" s="25">
        <v>43203</v>
      </c>
      <c r="B3750" s="24" t="s">
        <v>243</v>
      </c>
      <c r="C3750" s="24" t="s">
        <v>238</v>
      </c>
      <c r="D3750" s="24">
        <v>0.12740000000000001</v>
      </c>
    </row>
    <row r="3751" spans="1:4" hidden="1">
      <c r="A3751" s="25">
        <v>43203</v>
      </c>
      <c r="B3751" s="24" t="s">
        <v>256</v>
      </c>
      <c r="C3751" s="24" t="s">
        <v>233</v>
      </c>
      <c r="D3751" s="24">
        <v>0.1348</v>
      </c>
    </row>
    <row r="3752" spans="1:4" hidden="1">
      <c r="A3752" s="25">
        <v>43203</v>
      </c>
      <c r="B3752" s="24" t="s">
        <v>256</v>
      </c>
      <c r="C3752" s="24" t="s">
        <v>238</v>
      </c>
      <c r="D3752" s="24">
        <v>0.16619999999999999</v>
      </c>
    </row>
    <row r="3753" spans="1:4" hidden="1">
      <c r="A3753" s="25">
        <v>43203</v>
      </c>
      <c r="B3753" s="24" t="s">
        <v>257</v>
      </c>
      <c r="C3753" s="24" t="s">
        <v>233</v>
      </c>
      <c r="D3753" s="24">
        <v>3.2000000000000002E-3</v>
      </c>
    </row>
    <row r="3754" spans="1:4" hidden="1">
      <c r="A3754" s="25">
        <v>43203</v>
      </c>
      <c r="B3754" s="24" t="s">
        <v>258</v>
      </c>
      <c r="C3754" s="24" t="s">
        <v>233</v>
      </c>
      <c r="D3754" s="24">
        <v>0.2306</v>
      </c>
    </row>
    <row r="3755" spans="1:4" hidden="1">
      <c r="A3755" s="25">
        <v>43203</v>
      </c>
      <c r="B3755" s="24" t="s">
        <v>258</v>
      </c>
      <c r="C3755" s="24" t="s">
        <v>238</v>
      </c>
      <c r="D3755" s="24">
        <v>0.28439999999999999</v>
      </c>
    </row>
    <row r="3756" spans="1:4" hidden="1">
      <c r="A3756" s="25">
        <v>43203</v>
      </c>
      <c r="B3756" s="24" t="s">
        <v>259</v>
      </c>
      <c r="C3756" s="24" t="s">
        <v>233</v>
      </c>
      <c r="D3756" s="24">
        <v>8.2000000000000007E-3</v>
      </c>
    </row>
    <row r="3757" spans="1:4" hidden="1">
      <c r="A3757" s="25">
        <v>43203</v>
      </c>
      <c r="B3757" s="24" t="s">
        <v>259</v>
      </c>
      <c r="C3757" s="24" t="s">
        <v>238</v>
      </c>
      <c r="D3757" s="24">
        <v>1.0200000000000001E-2</v>
      </c>
    </row>
    <row r="3758" spans="1:4" hidden="1">
      <c r="A3758" s="25">
        <v>43203</v>
      </c>
      <c r="B3758" s="24" t="s">
        <v>235</v>
      </c>
      <c r="C3758" s="24" t="s">
        <v>230</v>
      </c>
      <c r="D3758" s="24">
        <v>5.1776</v>
      </c>
    </row>
    <row r="3759" spans="1:4" hidden="1">
      <c r="A3759" s="25">
        <v>43203</v>
      </c>
      <c r="B3759" s="24" t="s">
        <v>235</v>
      </c>
      <c r="C3759" s="24" t="s">
        <v>231</v>
      </c>
      <c r="D3759" s="24">
        <v>1.3566</v>
      </c>
    </row>
    <row r="3760" spans="1:4" hidden="1">
      <c r="A3760" s="25">
        <v>43203</v>
      </c>
      <c r="B3760" s="24" t="s">
        <v>235</v>
      </c>
      <c r="C3760" s="24" t="s">
        <v>232</v>
      </c>
      <c r="D3760" s="24">
        <v>8.5143000000000004</v>
      </c>
    </row>
    <row r="3761" spans="1:4" hidden="1">
      <c r="A3761" s="25">
        <v>43203</v>
      </c>
      <c r="B3761" s="24" t="s">
        <v>235</v>
      </c>
      <c r="C3761" s="24" t="s">
        <v>233</v>
      </c>
      <c r="D3761" s="24">
        <v>1.1434</v>
      </c>
    </row>
    <row r="3762" spans="1:4" hidden="1">
      <c r="A3762" s="25">
        <v>43203</v>
      </c>
      <c r="B3762" s="24" t="s">
        <v>235</v>
      </c>
      <c r="C3762" s="24" t="s">
        <v>234</v>
      </c>
      <c r="D3762" s="24">
        <v>0.98919999999999997</v>
      </c>
    </row>
    <row r="3763" spans="1:4" hidden="1">
      <c r="A3763" s="25">
        <v>43203</v>
      </c>
      <c r="B3763" s="24" t="s">
        <v>235</v>
      </c>
      <c r="C3763" s="24" t="s">
        <v>236</v>
      </c>
      <c r="D3763" s="24">
        <v>10.952400000000001</v>
      </c>
    </row>
    <row r="3764" spans="1:4" hidden="1">
      <c r="A3764" s="25">
        <v>43203</v>
      </c>
      <c r="B3764" s="24" t="s">
        <v>235</v>
      </c>
      <c r="C3764" s="24" t="s">
        <v>237</v>
      </c>
      <c r="D3764" s="24">
        <v>11.890599999999999</v>
      </c>
    </row>
    <row r="3765" spans="1:4" hidden="1">
      <c r="A3765" s="25">
        <v>43203</v>
      </c>
      <c r="B3765" s="24" t="s">
        <v>235</v>
      </c>
      <c r="C3765" s="24" t="s">
        <v>238</v>
      </c>
      <c r="D3765" s="24">
        <v>1.4097</v>
      </c>
    </row>
    <row r="3766" spans="1:4" hidden="1">
      <c r="A3766" s="25">
        <v>43203</v>
      </c>
      <c r="B3766" s="24" t="s">
        <v>79</v>
      </c>
      <c r="C3766" s="24" t="s">
        <v>240</v>
      </c>
      <c r="D3766" s="24">
        <v>1.2E-2</v>
      </c>
    </row>
    <row r="3767" spans="1:4" hidden="1">
      <c r="A3767" s="25">
        <v>43203</v>
      </c>
      <c r="B3767" s="24" t="s">
        <v>79</v>
      </c>
      <c r="C3767" s="24" t="s">
        <v>241</v>
      </c>
      <c r="D3767" s="24">
        <v>1.17E-2</v>
      </c>
    </row>
    <row r="3768" spans="1:4" hidden="1">
      <c r="A3768" s="25">
        <v>43203</v>
      </c>
      <c r="B3768" s="24" t="s">
        <v>79</v>
      </c>
      <c r="C3768" s="24" t="s">
        <v>231</v>
      </c>
      <c r="D3768" s="24">
        <v>8.9999999999999993E-3</v>
      </c>
    </row>
    <row r="3769" spans="1:4" hidden="1">
      <c r="A3769" s="25">
        <v>43203</v>
      </c>
      <c r="B3769" s="24" t="s">
        <v>79</v>
      </c>
      <c r="C3769" s="24" t="s">
        <v>242</v>
      </c>
      <c r="D3769" s="24">
        <v>5.8400000000000001E-2</v>
      </c>
    </row>
    <row r="3770" spans="1:4" hidden="1">
      <c r="A3770" s="25">
        <v>43203</v>
      </c>
      <c r="B3770" s="24" t="s">
        <v>79</v>
      </c>
      <c r="C3770" s="24" t="s">
        <v>233</v>
      </c>
      <c r="D3770" s="24">
        <v>7.4999999999999997E-3</v>
      </c>
    </row>
    <row r="3771" spans="1:4" hidden="1">
      <c r="A3771" s="25">
        <v>43203</v>
      </c>
      <c r="B3771" s="24" t="s">
        <v>79</v>
      </c>
      <c r="C3771" s="24" t="s">
        <v>234</v>
      </c>
      <c r="D3771" s="24">
        <v>6.4999999999999997E-3</v>
      </c>
    </row>
    <row r="3772" spans="1:4" hidden="1">
      <c r="A3772" s="25">
        <v>43203</v>
      </c>
      <c r="B3772" s="24" t="s">
        <v>79</v>
      </c>
      <c r="C3772" s="24" t="s">
        <v>243</v>
      </c>
      <c r="D3772" s="24">
        <v>7.2999999999999995E-2</v>
      </c>
    </row>
    <row r="3773" spans="1:4" hidden="1">
      <c r="A3773" s="25">
        <v>43203</v>
      </c>
      <c r="B3773" s="24" t="s">
        <v>79</v>
      </c>
      <c r="C3773" s="24" t="s">
        <v>244</v>
      </c>
      <c r="D3773" s="24">
        <v>9.9565999999999999</v>
      </c>
    </row>
    <row r="3774" spans="1:4" hidden="1">
      <c r="A3774" s="25">
        <v>43203</v>
      </c>
      <c r="B3774" s="24" t="s">
        <v>79</v>
      </c>
      <c r="C3774" s="24" t="s">
        <v>251</v>
      </c>
      <c r="D3774" s="24">
        <v>7.5200000000000003E-2</v>
      </c>
    </row>
    <row r="3775" spans="1:4" hidden="1">
      <c r="A3775" s="25">
        <v>43203</v>
      </c>
      <c r="B3775" s="24" t="s">
        <v>79</v>
      </c>
      <c r="C3775" s="24" t="s">
        <v>236</v>
      </c>
      <c r="D3775" s="24">
        <v>7.22E-2</v>
      </c>
    </row>
    <row r="3776" spans="1:4" hidden="1">
      <c r="A3776" s="25">
        <v>43203</v>
      </c>
      <c r="B3776" s="24" t="s">
        <v>79</v>
      </c>
      <c r="C3776" s="24" t="s">
        <v>245</v>
      </c>
      <c r="D3776" s="24">
        <v>1.26E-2</v>
      </c>
    </row>
    <row r="3777" spans="1:4" hidden="1">
      <c r="A3777" s="25">
        <v>43203</v>
      </c>
      <c r="B3777" s="24" t="s">
        <v>79</v>
      </c>
      <c r="C3777" s="24" t="s">
        <v>246</v>
      </c>
      <c r="D3777" s="24">
        <v>0.27279999999999999</v>
      </c>
    </row>
    <row r="3778" spans="1:4" hidden="1">
      <c r="A3778" s="25">
        <v>43203</v>
      </c>
      <c r="B3778" s="24" t="s">
        <v>79</v>
      </c>
      <c r="C3778" s="24" t="s">
        <v>238</v>
      </c>
      <c r="D3778" s="24">
        <v>9.2999999999999992E-3</v>
      </c>
    </row>
    <row r="3779" spans="1:4" hidden="1">
      <c r="A3779" s="25">
        <v>43203</v>
      </c>
      <c r="B3779" s="24" t="s">
        <v>244</v>
      </c>
      <c r="C3779" s="24" t="s">
        <v>240</v>
      </c>
      <c r="D3779" s="24">
        <v>1.1999999999999999E-3</v>
      </c>
    </row>
    <row r="3780" spans="1:4" hidden="1">
      <c r="A3780" s="25">
        <v>43203</v>
      </c>
      <c r="B3780" s="24" t="s">
        <v>244</v>
      </c>
      <c r="C3780" s="24" t="s">
        <v>242</v>
      </c>
      <c r="D3780" s="24">
        <v>5.8999999999999999E-3</v>
      </c>
    </row>
    <row r="3781" spans="1:4" hidden="1">
      <c r="A3781" s="25">
        <v>43203</v>
      </c>
      <c r="B3781" s="24" t="s">
        <v>244</v>
      </c>
      <c r="C3781" s="24" t="s">
        <v>233</v>
      </c>
      <c r="D3781" s="24">
        <v>8.0000000000000004E-4</v>
      </c>
    </row>
    <row r="3782" spans="1:4" hidden="1">
      <c r="A3782" s="25">
        <v>43203</v>
      </c>
      <c r="B3782" s="24" t="s">
        <v>244</v>
      </c>
      <c r="C3782" s="24" t="s">
        <v>234</v>
      </c>
      <c r="D3782" s="24">
        <v>6.9999999999999999E-4</v>
      </c>
    </row>
    <row r="3783" spans="1:4" hidden="1">
      <c r="A3783" s="25">
        <v>43203</v>
      </c>
      <c r="B3783" s="24" t="s">
        <v>244</v>
      </c>
      <c r="C3783" s="24" t="s">
        <v>243</v>
      </c>
      <c r="D3783" s="24">
        <v>7.3000000000000001E-3</v>
      </c>
    </row>
    <row r="3784" spans="1:4" hidden="1">
      <c r="A3784" s="25">
        <v>43203</v>
      </c>
      <c r="B3784" s="24" t="s">
        <v>244</v>
      </c>
      <c r="C3784" s="24" t="s">
        <v>79</v>
      </c>
      <c r="D3784" s="24">
        <v>0.1004</v>
      </c>
    </row>
    <row r="3785" spans="1:4" hidden="1">
      <c r="A3785" s="25">
        <v>43203</v>
      </c>
      <c r="B3785" s="24" t="s">
        <v>244</v>
      </c>
      <c r="C3785" s="24" t="s">
        <v>236</v>
      </c>
      <c r="D3785" s="24">
        <v>7.3000000000000001E-3</v>
      </c>
    </row>
    <row r="3786" spans="1:4" hidden="1">
      <c r="A3786" s="25">
        <v>43203</v>
      </c>
      <c r="B3786" s="24" t="s">
        <v>244</v>
      </c>
      <c r="C3786" s="24" t="s">
        <v>246</v>
      </c>
      <c r="D3786" s="24">
        <v>2.7400000000000001E-2</v>
      </c>
    </row>
    <row r="3787" spans="1:4" hidden="1">
      <c r="A3787" s="25">
        <v>43203</v>
      </c>
      <c r="B3787" s="24" t="s">
        <v>244</v>
      </c>
      <c r="C3787" s="24" t="s">
        <v>238</v>
      </c>
      <c r="D3787" s="24">
        <v>8.9999999999999998E-4</v>
      </c>
    </row>
    <row r="3788" spans="1:4" hidden="1">
      <c r="A3788" s="25">
        <v>43203</v>
      </c>
      <c r="B3788" s="24" t="s">
        <v>251</v>
      </c>
      <c r="C3788" s="24" t="s">
        <v>242</v>
      </c>
      <c r="D3788" s="24">
        <v>0.77669999999999995</v>
      </c>
    </row>
    <row r="3789" spans="1:4" hidden="1">
      <c r="A3789" s="25">
        <v>43203</v>
      </c>
      <c r="B3789" s="24" t="s">
        <v>251</v>
      </c>
      <c r="C3789" s="24" t="s">
        <v>233</v>
      </c>
      <c r="D3789" s="24">
        <v>0.1002</v>
      </c>
    </row>
    <row r="3790" spans="1:4" hidden="1">
      <c r="A3790" s="25">
        <v>43203</v>
      </c>
      <c r="B3790" s="24" t="s">
        <v>251</v>
      </c>
      <c r="C3790" s="24" t="s">
        <v>243</v>
      </c>
      <c r="D3790" s="24">
        <v>0.97060000000000002</v>
      </c>
    </row>
    <row r="3791" spans="1:4" hidden="1">
      <c r="A3791" s="25">
        <v>43203</v>
      </c>
      <c r="B3791" s="24" t="s">
        <v>251</v>
      </c>
      <c r="C3791" s="24" t="s">
        <v>79</v>
      </c>
      <c r="D3791" s="24">
        <v>13.2898</v>
      </c>
    </row>
    <row r="3792" spans="1:4" hidden="1">
      <c r="A3792" s="25">
        <v>43203</v>
      </c>
      <c r="B3792" s="24" t="s">
        <v>251</v>
      </c>
      <c r="C3792" s="24" t="s">
        <v>236</v>
      </c>
      <c r="D3792" s="24">
        <v>0.96060000000000001</v>
      </c>
    </row>
    <row r="3793" spans="1:4" hidden="1">
      <c r="A3793" s="25">
        <v>43203</v>
      </c>
      <c r="B3793" s="24" t="s">
        <v>251</v>
      </c>
      <c r="C3793" s="24" t="s">
        <v>238</v>
      </c>
      <c r="D3793" s="24">
        <v>0.1236</v>
      </c>
    </row>
    <row r="3794" spans="1:4" hidden="1">
      <c r="A3794" s="25">
        <v>43203</v>
      </c>
      <c r="B3794" s="24" t="s">
        <v>249</v>
      </c>
      <c r="C3794" s="24" t="s">
        <v>241</v>
      </c>
      <c r="D3794" s="24">
        <v>6.9500000000000006E-2</v>
      </c>
    </row>
    <row r="3795" spans="1:4" hidden="1">
      <c r="A3795" s="25">
        <v>43203</v>
      </c>
      <c r="B3795" s="24" t="s">
        <v>249</v>
      </c>
      <c r="C3795" s="24" t="s">
        <v>233</v>
      </c>
      <c r="D3795" s="24">
        <v>4.48E-2</v>
      </c>
    </row>
    <row r="3796" spans="1:4" hidden="1">
      <c r="A3796" s="25">
        <v>43203</v>
      </c>
      <c r="B3796" s="24" t="s">
        <v>249</v>
      </c>
      <c r="C3796" s="24" t="s">
        <v>234</v>
      </c>
      <c r="D3796" s="24">
        <v>3.8800000000000001E-2</v>
      </c>
    </row>
    <row r="3797" spans="1:4" hidden="1">
      <c r="A3797" s="25">
        <v>43203</v>
      </c>
      <c r="B3797" s="24" t="s">
        <v>249</v>
      </c>
      <c r="C3797" s="24" t="s">
        <v>238</v>
      </c>
      <c r="D3797" s="24">
        <v>5.5199999999999999E-2</v>
      </c>
    </row>
    <row r="3798" spans="1:4" hidden="1">
      <c r="A3798" s="25">
        <v>43203</v>
      </c>
      <c r="B3798" s="24" t="s">
        <v>252</v>
      </c>
      <c r="C3798" s="24" t="s">
        <v>242</v>
      </c>
      <c r="D3798" s="24">
        <v>1.62</v>
      </c>
    </row>
    <row r="3799" spans="1:4" hidden="1">
      <c r="A3799" s="25">
        <v>43203</v>
      </c>
      <c r="B3799" s="24" t="s">
        <v>252</v>
      </c>
      <c r="C3799" s="24" t="s">
        <v>233</v>
      </c>
      <c r="D3799" s="24">
        <v>0.2092</v>
      </c>
    </row>
    <row r="3800" spans="1:4" hidden="1">
      <c r="A3800" s="25">
        <v>43203</v>
      </c>
      <c r="B3800" s="24" t="s">
        <v>252</v>
      </c>
      <c r="C3800" s="24" t="s">
        <v>234</v>
      </c>
      <c r="D3800" s="24">
        <v>0.18099999999999999</v>
      </c>
    </row>
    <row r="3801" spans="1:4" hidden="1">
      <c r="A3801" s="25">
        <v>43203</v>
      </c>
      <c r="B3801" s="24" t="s">
        <v>252</v>
      </c>
      <c r="C3801" s="24" t="s">
        <v>243</v>
      </c>
      <c r="D3801" s="24">
        <v>2.0246</v>
      </c>
    </row>
    <row r="3802" spans="1:4" hidden="1">
      <c r="A3802" s="25">
        <v>43203</v>
      </c>
      <c r="B3802" s="24" t="s">
        <v>252</v>
      </c>
      <c r="C3802" s="24" t="s">
        <v>238</v>
      </c>
      <c r="D3802" s="24">
        <v>0.25800000000000001</v>
      </c>
    </row>
    <row r="3803" spans="1:4" hidden="1">
      <c r="A3803" s="25">
        <v>43203</v>
      </c>
      <c r="B3803" s="24" t="s">
        <v>236</v>
      </c>
      <c r="C3803" s="24" t="s">
        <v>230</v>
      </c>
      <c r="D3803" s="24">
        <v>0.4728</v>
      </c>
    </row>
    <row r="3804" spans="1:4" hidden="1">
      <c r="A3804" s="25">
        <v>43203</v>
      </c>
      <c r="B3804" s="24" t="s">
        <v>236</v>
      </c>
      <c r="C3804" s="24" t="s">
        <v>240</v>
      </c>
      <c r="D3804" s="24">
        <v>0.16550000000000001</v>
      </c>
    </row>
    <row r="3805" spans="1:4" hidden="1">
      <c r="A3805" s="25">
        <v>43203</v>
      </c>
      <c r="B3805" s="24" t="s">
        <v>236</v>
      </c>
      <c r="C3805" s="24" t="s">
        <v>241</v>
      </c>
      <c r="D3805" s="24">
        <v>0.16200000000000001</v>
      </c>
    </row>
    <row r="3806" spans="1:4" hidden="1">
      <c r="A3806" s="25">
        <v>43203</v>
      </c>
      <c r="B3806" s="24" t="s">
        <v>236</v>
      </c>
      <c r="C3806" s="24" t="s">
        <v>231</v>
      </c>
      <c r="D3806" s="24">
        <v>0.12379999999999999</v>
      </c>
    </row>
    <row r="3807" spans="1:4" hidden="1">
      <c r="A3807" s="25">
        <v>43203</v>
      </c>
      <c r="B3807" s="24" t="s">
        <v>236</v>
      </c>
      <c r="C3807" s="24" t="s">
        <v>242</v>
      </c>
      <c r="D3807" s="24">
        <v>0.8085</v>
      </c>
    </row>
    <row r="3808" spans="1:4" hidden="1">
      <c r="A3808" s="25">
        <v>43203</v>
      </c>
      <c r="B3808" s="24" t="s">
        <v>236</v>
      </c>
      <c r="C3808" s="24" t="s">
        <v>232</v>
      </c>
      <c r="D3808" s="24">
        <v>0.77739999999999998</v>
      </c>
    </row>
    <row r="3809" spans="1:4" hidden="1">
      <c r="A3809" s="25">
        <v>43203</v>
      </c>
      <c r="B3809" s="24" t="s">
        <v>236</v>
      </c>
      <c r="C3809" s="24" t="s">
        <v>233</v>
      </c>
      <c r="D3809" s="24">
        <v>0.10440000000000001</v>
      </c>
    </row>
    <row r="3810" spans="1:4" hidden="1">
      <c r="A3810" s="25">
        <v>43203</v>
      </c>
      <c r="B3810" s="24" t="s">
        <v>236</v>
      </c>
      <c r="C3810" s="24" t="s">
        <v>234</v>
      </c>
      <c r="D3810" s="24">
        <v>9.0399999999999994E-2</v>
      </c>
    </row>
    <row r="3811" spans="1:4" hidden="1">
      <c r="A3811" s="25">
        <v>43203</v>
      </c>
      <c r="B3811" s="24" t="s">
        <v>236</v>
      </c>
      <c r="C3811" s="24" t="s">
        <v>243</v>
      </c>
      <c r="D3811" s="24">
        <v>1.0104</v>
      </c>
    </row>
    <row r="3812" spans="1:4" hidden="1">
      <c r="A3812" s="25">
        <v>43203</v>
      </c>
      <c r="B3812" s="24" t="s">
        <v>236</v>
      </c>
      <c r="C3812" s="24" t="s">
        <v>235</v>
      </c>
      <c r="D3812" s="24">
        <v>9.1399999999999995E-2</v>
      </c>
    </row>
    <row r="3813" spans="1:4" hidden="1">
      <c r="A3813" s="25">
        <v>43203</v>
      </c>
      <c r="B3813" s="24" t="s">
        <v>236</v>
      </c>
      <c r="C3813" s="24" t="s">
        <v>79</v>
      </c>
      <c r="D3813" s="24">
        <v>13.8338</v>
      </c>
    </row>
    <row r="3814" spans="1:4" hidden="1">
      <c r="A3814" s="25">
        <v>43203</v>
      </c>
      <c r="B3814" s="24" t="s">
        <v>236</v>
      </c>
      <c r="C3814" s="24" t="s">
        <v>244</v>
      </c>
      <c r="D3814" s="24">
        <v>137.73759999999999</v>
      </c>
    </row>
    <row r="3815" spans="1:4" hidden="1">
      <c r="A3815" s="25">
        <v>43203</v>
      </c>
      <c r="B3815" s="24" t="s">
        <v>236</v>
      </c>
      <c r="C3815" s="24" t="s">
        <v>251</v>
      </c>
      <c r="D3815" s="24">
        <v>1.0409999999999999</v>
      </c>
    </row>
    <row r="3816" spans="1:4" hidden="1">
      <c r="A3816" s="25">
        <v>43203</v>
      </c>
      <c r="B3816" s="24" t="s">
        <v>236</v>
      </c>
      <c r="C3816" s="24" t="s">
        <v>237</v>
      </c>
      <c r="D3816" s="24">
        <v>1.0855999999999999</v>
      </c>
    </row>
    <row r="3817" spans="1:4" hidden="1">
      <c r="A3817" s="25">
        <v>43203</v>
      </c>
      <c r="B3817" s="24" t="s">
        <v>236</v>
      </c>
      <c r="C3817" s="24" t="s">
        <v>238</v>
      </c>
      <c r="D3817" s="24">
        <v>0.1288</v>
      </c>
    </row>
    <row r="3818" spans="1:4" hidden="1">
      <c r="A3818" s="25">
        <v>43203</v>
      </c>
      <c r="B3818" s="24" t="s">
        <v>245</v>
      </c>
      <c r="C3818" s="24" t="s">
        <v>240</v>
      </c>
      <c r="D3818" s="24">
        <v>0.94740000000000002</v>
      </c>
    </row>
    <row r="3819" spans="1:4" hidden="1">
      <c r="A3819" s="25">
        <v>43203</v>
      </c>
      <c r="B3819" s="24" t="s">
        <v>245</v>
      </c>
      <c r="C3819" s="24" t="s">
        <v>242</v>
      </c>
      <c r="D3819" s="24">
        <v>4.6287000000000003</v>
      </c>
    </row>
    <row r="3820" spans="1:4" hidden="1">
      <c r="A3820" s="25">
        <v>43203</v>
      </c>
      <c r="B3820" s="24" t="s">
        <v>245</v>
      </c>
      <c r="C3820" s="24" t="s">
        <v>233</v>
      </c>
      <c r="D3820" s="24">
        <v>0.59760000000000002</v>
      </c>
    </row>
    <row r="3821" spans="1:4" hidden="1">
      <c r="A3821" s="25">
        <v>43203</v>
      </c>
      <c r="B3821" s="24" t="s">
        <v>245</v>
      </c>
      <c r="C3821" s="24" t="s">
        <v>234</v>
      </c>
      <c r="D3821" s="24">
        <v>0.5171</v>
      </c>
    </row>
    <row r="3822" spans="1:4" hidden="1">
      <c r="A3822" s="25">
        <v>43203</v>
      </c>
      <c r="B3822" s="24" t="s">
        <v>245</v>
      </c>
      <c r="C3822" s="24" t="s">
        <v>243</v>
      </c>
      <c r="D3822" s="24">
        <v>5.7843999999999998</v>
      </c>
    </row>
    <row r="3823" spans="1:4" hidden="1">
      <c r="A3823" s="25">
        <v>43203</v>
      </c>
      <c r="B3823" s="24" t="s">
        <v>245</v>
      </c>
      <c r="C3823" s="24" t="s">
        <v>79</v>
      </c>
      <c r="D3823" s="24">
        <v>79.199200000000005</v>
      </c>
    </row>
    <row r="3824" spans="1:4" hidden="1">
      <c r="A3824" s="25">
        <v>43203</v>
      </c>
      <c r="B3824" s="24" t="s">
        <v>245</v>
      </c>
      <c r="C3824" s="24" t="s">
        <v>238</v>
      </c>
      <c r="D3824" s="24">
        <v>0.73680000000000001</v>
      </c>
    </row>
    <row r="3825" spans="1:4" hidden="1">
      <c r="A3825" s="25">
        <v>43203</v>
      </c>
      <c r="B3825" s="24" t="s">
        <v>264</v>
      </c>
      <c r="C3825" s="24" t="s">
        <v>238</v>
      </c>
      <c r="D3825" s="24">
        <v>1.9199999999999998E-2</v>
      </c>
    </row>
    <row r="3826" spans="1:4" hidden="1">
      <c r="A3826" s="25">
        <v>43203</v>
      </c>
      <c r="B3826" s="24" t="s">
        <v>260</v>
      </c>
      <c r="C3826" s="24" t="s">
        <v>233</v>
      </c>
      <c r="D3826" s="24">
        <v>0.23960000000000001</v>
      </c>
    </row>
    <row r="3827" spans="1:4" hidden="1">
      <c r="A3827" s="25">
        <v>43203</v>
      </c>
      <c r="B3827" s="24" t="s">
        <v>260</v>
      </c>
      <c r="C3827" s="24" t="s">
        <v>238</v>
      </c>
      <c r="D3827" s="24">
        <v>0.2954</v>
      </c>
    </row>
    <row r="3828" spans="1:4" hidden="1">
      <c r="A3828" s="25">
        <v>43203</v>
      </c>
      <c r="B3828" s="24" t="s">
        <v>261</v>
      </c>
      <c r="C3828" s="24" t="s">
        <v>233</v>
      </c>
      <c r="D3828" s="24">
        <v>1.3100000000000001E-2</v>
      </c>
    </row>
    <row r="3829" spans="1:4" hidden="1">
      <c r="A3829" s="25">
        <v>43203</v>
      </c>
      <c r="B3829" s="24" t="s">
        <v>261</v>
      </c>
      <c r="C3829" s="24" t="s">
        <v>238</v>
      </c>
      <c r="D3829" s="24">
        <v>1.6199999999999999E-2</v>
      </c>
    </row>
    <row r="3830" spans="1:4" hidden="1">
      <c r="A3830" s="25">
        <v>43203</v>
      </c>
      <c r="B3830" s="24" t="s">
        <v>237</v>
      </c>
      <c r="C3830" s="24" t="s">
        <v>230</v>
      </c>
      <c r="D3830" s="24">
        <v>0.43540000000000001</v>
      </c>
    </row>
    <row r="3831" spans="1:4" hidden="1">
      <c r="A3831" s="25">
        <v>43203</v>
      </c>
      <c r="B3831" s="24" t="s">
        <v>237</v>
      </c>
      <c r="C3831" s="24" t="s">
        <v>240</v>
      </c>
      <c r="D3831" s="24">
        <v>0.15240000000000001</v>
      </c>
    </row>
    <row r="3832" spans="1:4" hidden="1">
      <c r="A3832" s="25">
        <v>43203</v>
      </c>
      <c r="B3832" s="24" t="s">
        <v>237</v>
      </c>
      <c r="C3832" s="24" t="s">
        <v>231</v>
      </c>
      <c r="D3832" s="24">
        <v>0.11409999999999999</v>
      </c>
    </row>
    <row r="3833" spans="1:4" hidden="1">
      <c r="A3833" s="25">
        <v>43203</v>
      </c>
      <c r="B3833" s="24" t="s">
        <v>237</v>
      </c>
      <c r="C3833" s="24" t="s">
        <v>232</v>
      </c>
      <c r="D3833" s="24">
        <v>0.71599999999999997</v>
      </c>
    </row>
    <row r="3834" spans="1:4" hidden="1">
      <c r="A3834" s="25">
        <v>43203</v>
      </c>
      <c r="B3834" s="24" t="s">
        <v>237</v>
      </c>
      <c r="C3834" s="24" t="s">
        <v>233</v>
      </c>
      <c r="D3834" s="24">
        <v>9.6199999999999994E-2</v>
      </c>
    </row>
    <row r="3835" spans="1:4" hidden="1">
      <c r="A3835" s="25">
        <v>43203</v>
      </c>
      <c r="B3835" s="24" t="s">
        <v>237</v>
      </c>
      <c r="C3835" s="24" t="s">
        <v>234</v>
      </c>
      <c r="D3835" s="24">
        <v>8.3199999999999996E-2</v>
      </c>
    </row>
    <row r="3836" spans="1:4" hidden="1">
      <c r="A3836" s="25">
        <v>43203</v>
      </c>
      <c r="B3836" s="24" t="s">
        <v>237</v>
      </c>
      <c r="C3836" s="24" t="s">
        <v>235</v>
      </c>
      <c r="D3836" s="24">
        <v>8.4099999999999994E-2</v>
      </c>
    </row>
    <row r="3837" spans="1:4" hidden="1">
      <c r="A3837" s="25">
        <v>43203</v>
      </c>
      <c r="B3837" s="24" t="s">
        <v>237</v>
      </c>
      <c r="C3837" s="24" t="s">
        <v>236</v>
      </c>
      <c r="D3837" s="24">
        <v>0.92110000000000003</v>
      </c>
    </row>
    <row r="3838" spans="1:4" hidden="1">
      <c r="A3838" s="25">
        <v>43203</v>
      </c>
      <c r="B3838" s="24" t="s">
        <v>237</v>
      </c>
      <c r="C3838" s="24" t="s">
        <v>262</v>
      </c>
      <c r="D3838" s="24">
        <v>0.48580000000000001</v>
      </c>
    </row>
    <row r="3839" spans="1:4" hidden="1">
      <c r="A3839" s="25">
        <v>43203</v>
      </c>
      <c r="B3839" s="24" t="s">
        <v>237</v>
      </c>
      <c r="C3839" s="24" t="s">
        <v>238</v>
      </c>
      <c r="D3839" s="24">
        <v>0.1186</v>
      </c>
    </row>
    <row r="3840" spans="1:4" hidden="1">
      <c r="A3840" s="25">
        <v>43203</v>
      </c>
      <c r="B3840" s="24" t="s">
        <v>253</v>
      </c>
      <c r="C3840" s="24" t="s">
        <v>242</v>
      </c>
      <c r="D3840" s="24">
        <v>4.7888000000000002</v>
      </c>
    </row>
    <row r="3841" spans="1:4" hidden="1">
      <c r="A3841" s="25">
        <v>43203</v>
      </c>
      <c r="B3841" s="24" t="s">
        <v>253</v>
      </c>
      <c r="C3841" s="24" t="s">
        <v>233</v>
      </c>
      <c r="D3841" s="24">
        <v>0.61839999999999995</v>
      </c>
    </row>
    <row r="3842" spans="1:4" hidden="1">
      <c r="A3842" s="25">
        <v>43203</v>
      </c>
      <c r="B3842" s="24" t="s">
        <v>253</v>
      </c>
      <c r="C3842" s="24" t="s">
        <v>234</v>
      </c>
      <c r="D3842" s="24">
        <v>0.53500000000000003</v>
      </c>
    </row>
    <row r="3843" spans="1:4" hidden="1">
      <c r="A3843" s="25">
        <v>43203</v>
      </c>
      <c r="B3843" s="24" t="s">
        <v>253</v>
      </c>
      <c r="C3843" s="24" t="s">
        <v>243</v>
      </c>
      <c r="D3843" s="24">
        <v>5.9843999999999999</v>
      </c>
    </row>
    <row r="3844" spans="1:4" hidden="1">
      <c r="A3844" s="25">
        <v>43203</v>
      </c>
      <c r="B3844" s="24" t="s">
        <v>253</v>
      </c>
      <c r="C3844" s="24" t="s">
        <v>238</v>
      </c>
      <c r="D3844" s="24">
        <v>0.76239999999999997</v>
      </c>
    </row>
    <row r="3845" spans="1:4" hidden="1">
      <c r="A3845" s="25">
        <v>43203</v>
      </c>
      <c r="B3845" s="24" t="s">
        <v>265</v>
      </c>
      <c r="C3845" s="24" t="s">
        <v>238</v>
      </c>
      <c r="D3845" s="24">
        <v>3.2000000000000001E-2</v>
      </c>
    </row>
    <row r="3846" spans="1:4" hidden="1">
      <c r="A3846" s="25">
        <v>43203</v>
      </c>
      <c r="B3846" s="24" t="s">
        <v>262</v>
      </c>
      <c r="C3846" s="24" t="s">
        <v>233</v>
      </c>
      <c r="D3846" s="24">
        <v>0.19800000000000001</v>
      </c>
    </row>
    <row r="3847" spans="1:4" hidden="1">
      <c r="A3847" s="25">
        <v>43203</v>
      </c>
      <c r="B3847" s="24" t="s">
        <v>262</v>
      </c>
      <c r="C3847" s="24" t="s">
        <v>237</v>
      </c>
      <c r="D3847" s="24">
        <v>2.0583999999999998</v>
      </c>
    </row>
    <row r="3848" spans="1:4" hidden="1">
      <c r="A3848" s="25">
        <v>43203</v>
      </c>
      <c r="B3848" s="24" t="s">
        <v>262</v>
      </c>
      <c r="C3848" s="24" t="s">
        <v>238</v>
      </c>
      <c r="D3848" s="24">
        <v>0.24399999999999999</v>
      </c>
    </row>
    <row r="3849" spans="1:4" hidden="1">
      <c r="A3849" s="25">
        <v>43203</v>
      </c>
      <c r="B3849" s="24" t="s">
        <v>246</v>
      </c>
      <c r="C3849" s="24" t="s">
        <v>240</v>
      </c>
      <c r="D3849" s="24">
        <v>4.3799999999999999E-2</v>
      </c>
    </row>
    <row r="3850" spans="1:4" hidden="1">
      <c r="A3850" s="25">
        <v>43203</v>
      </c>
      <c r="B3850" s="24" t="s">
        <v>246</v>
      </c>
      <c r="C3850" s="24" t="s">
        <v>248</v>
      </c>
      <c r="D3850" s="24">
        <v>0.214</v>
      </c>
    </row>
    <row r="3851" spans="1:4" hidden="1">
      <c r="A3851" s="25">
        <v>43203</v>
      </c>
      <c r="B3851" s="24" t="s">
        <v>246</v>
      </c>
      <c r="C3851" s="24" t="s">
        <v>242</v>
      </c>
      <c r="D3851" s="24">
        <v>0.2142</v>
      </c>
    </row>
    <row r="3852" spans="1:4" hidden="1">
      <c r="A3852" s="25">
        <v>43203</v>
      </c>
      <c r="B3852" s="24" t="s">
        <v>246</v>
      </c>
      <c r="C3852" s="24" t="s">
        <v>233</v>
      </c>
      <c r="D3852" s="24">
        <v>2.76E-2</v>
      </c>
    </row>
    <row r="3853" spans="1:4" hidden="1">
      <c r="A3853" s="25">
        <v>43203</v>
      </c>
      <c r="B3853" s="24" t="s">
        <v>246</v>
      </c>
      <c r="C3853" s="24" t="s">
        <v>234</v>
      </c>
      <c r="D3853" s="24">
        <v>2.3900000000000001E-2</v>
      </c>
    </row>
    <row r="3854" spans="1:4" hidden="1">
      <c r="A3854" s="25">
        <v>43203</v>
      </c>
      <c r="B3854" s="24" t="s">
        <v>246</v>
      </c>
      <c r="C3854" s="24" t="s">
        <v>243</v>
      </c>
      <c r="D3854" s="24">
        <v>0.26769999999999999</v>
      </c>
    </row>
    <row r="3855" spans="1:4" hidden="1">
      <c r="A3855" s="25">
        <v>43203</v>
      </c>
      <c r="B3855" s="24" t="s">
        <v>246</v>
      </c>
      <c r="C3855" s="24" t="s">
        <v>79</v>
      </c>
      <c r="D3855" s="24">
        <v>3.665</v>
      </c>
    </row>
    <row r="3856" spans="1:4" hidden="1">
      <c r="A3856" s="25">
        <v>43203</v>
      </c>
      <c r="B3856" s="24" t="s">
        <v>246</v>
      </c>
      <c r="C3856" s="24" t="s">
        <v>244</v>
      </c>
      <c r="D3856" s="24">
        <v>36.4908</v>
      </c>
    </row>
    <row r="3857" spans="1:4" hidden="1">
      <c r="A3857" s="25">
        <v>43203</v>
      </c>
      <c r="B3857" s="24" t="s">
        <v>246</v>
      </c>
      <c r="C3857" s="24" t="s">
        <v>238</v>
      </c>
      <c r="D3857" s="24">
        <v>3.4099999999999998E-2</v>
      </c>
    </row>
    <row r="3858" spans="1:4" hidden="1">
      <c r="A3858" s="25">
        <v>43203</v>
      </c>
      <c r="B3858" s="24" t="s">
        <v>266</v>
      </c>
      <c r="C3858" s="24" t="s">
        <v>238</v>
      </c>
      <c r="D3858" s="24">
        <v>3.8199999999999998E-2</v>
      </c>
    </row>
    <row r="3859" spans="1:4" hidden="1">
      <c r="A3859" s="25">
        <v>43203</v>
      </c>
      <c r="B3859" s="24" t="s">
        <v>238</v>
      </c>
      <c r="C3859" s="24" t="s">
        <v>230</v>
      </c>
      <c r="D3859" s="24">
        <v>3.6728999999999998</v>
      </c>
    </row>
    <row r="3860" spans="1:4" hidden="1">
      <c r="A3860" s="25">
        <v>43203</v>
      </c>
      <c r="B3860" s="24" t="s">
        <v>238</v>
      </c>
      <c r="C3860" s="24" t="s">
        <v>240</v>
      </c>
      <c r="D3860" s="24">
        <v>1.2858000000000001</v>
      </c>
    </row>
    <row r="3861" spans="1:4" hidden="1">
      <c r="A3861" s="25">
        <v>43203</v>
      </c>
      <c r="B3861" s="24" t="s">
        <v>238</v>
      </c>
      <c r="C3861" s="24" t="s">
        <v>247</v>
      </c>
      <c r="D3861" s="24">
        <v>1.7889999999999999</v>
      </c>
    </row>
    <row r="3862" spans="1:4" hidden="1">
      <c r="A3862" s="25">
        <v>43203</v>
      </c>
      <c r="B3862" s="24" t="s">
        <v>238</v>
      </c>
      <c r="C3862" s="24" t="s">
        <v>241</v>
      </c>
      <c r="D3862" s="24">
        <v>1.2589999999999999</v>
      </c>
    </row>
    <row r="3863" spans="1:4" hidden="1">
      <c r="A3863" s="25">
        <v>43203</v>
      </c>
      <c r="B3863" s="24" t="s">
        <v>238</v>
      </c>
      <c r="C3863" s="24" t="s">
        <v>250</v>
      </c>
      <c r="D3863" s="24">
        <v>1593.1407999999999</v>
      </c>
    </row>
    <row r="3864" spans="1:4" hidden="1">
      <c r="A3864" s="25">
        <v>43203</v>
      </c>
      <c r="B3864" s="24" t="s">
        <v>238</v>
      </c>
      <c r="C3864" s="24" t="s">
        <v>231</v>
      </c>
      <c r="D3864" s="24">
        <v>0.96240000000000003</v>
      </c>
    </row>
    <row r="3865" spans="1:4" hidden="1">
      <c r="A3865" s="25">
        <v>43203</v>
      </c>
      <c r="B3865" s="24" t="s">
        <v>238</v>
      </c>
      <c r="C3865" s="24" t="s">
        <v>248</v>
      </c>
      <c r="D3865" s="24">
        <v>6.2775999999999996</v>
      </c>
    </row>
    <row r="3866" spans="1:4" hidden="1">
      <c r="A3866" s="25">
        <v>43203</v>
      </c>
      <c r="B3866" s="24" t="s">
        <v>238</v>
      </c>
      <c r="C3866" s="24" t="s">
        <v>242</v>
      </c>
      <c r="D3866" s="24">
        <v>6.2816000000000001</v>
      </c>
    </row>
    <row r="3867" spans="1:4" hidden="1">
      <c r="A3867" s="25">
        <v>43203</v>
      </c>
      <c r="B3867" s="24" t="s">
        <v>238</v>
      </c>
      <c r="C3867" s="24" t="s">
        <v>254</v>
      </c>
      <c r="D3867" s="24">
        <v>20.523700000000002</v>
      </c>
    </row>
    <row r="3868" spans="1:4" hidden="1">
      <c r="A3868" s="25">
        <v>43203</v>
      </c>
      <c r="B3868" s="24" t="s">
        <v>238</v>
      </c>
      <c r="C3868" s="24" t="s">
        <v>232</v>
      </c>
      <c r="D3868" s="24">
        <v>6.04</v>
      </c>
    </row>
    <row r="3869" spans="1:4" hidden="1">
      <c r="A3869" s="25">
        <v>43203</v>
      </c>
      <c r="B3869" s="24" t="s">
        <v>238</v>
      </c>
      <c r="C3869" s="24" t="s">
        <v>233</v>
      </c>
      <c r="D3869" s="24">
        <v>0.81100000000000005</v>
      </c>
    </row>
    <row r="3870" spans="1:4" hidden="1">
      <c r="A3870" s="25">
        <v>43203</v>
      </c>
      <c r="B3870" s="24" t="s">
        <v>238</v>
      </c>
      <c r="C3870" s="24" t="s">
        <v>263</v>
      </c>
      <c r="D3870" s="24">
        <v>2.0236999999999998</v>
      </c>
    </row>
    <row r="3871" spans="1:4" hidden="1">
      <c r="A3871" s="25">
        <v>43203</v>
      </c>
      <c r="B3871" s="24" t="s">
        <v>238</v>
      </c>
      <c r="C3871" s="24" t="s">
        <v>234</v>
      </c>
      <c r="D3871" s="24">
        <v>0.70179999999999998</v>
      </c>
    </row>
    <row r="3872" spans="1:4" hidden="1">
      <c r="A3872" s="25">
        <v>43203</v>
      </c>
      <c r="B3872" s="24" t="s">
        <v>238</v>
      </c>
      <c r="C3872" s="24" t="s">
        <v>243</v>
      </c>
      <c r="D3872" s="24">
        <v>7.85</v>
      </c>
    </row>
    <row r="3873" spans="1:4" hidden="1">
      <c r="A3873" s="25">
        <v>43203</v>
      </c>
      <c r="B3873" s="24" t="s">
        <v>238</v>
      </c>
      <c r="C3873" s="24" t="s">
        <v>256</v>
      </c>
      <c r="D3873" s="24">
        <v>6.0160999999999998</v>
      </c>
    </row>
    <row r="3874" spans="1:4" hidden="1">
      <c r="A3874" s="25">
        <v>43203</v>
      </c>
      <c r="B3874" s="24" t="s">
        <v>238</v>
      </c>
      <c r="C3874" s="24" t="s">
        <v>258</v>
      </c>
      <c r="D3874" s="24">
        <v>3.5162</v>
      </c>
    </row>
    <row r="3875" spans="1:4" hidden="1">
      <c r="A3875" s="25">
        <v>43203</v>
      </c>
      <c r="B3875" s="24" t="s">
        <v>238</v>
      </c>
      <c r="C3875" s="24" t="s">
        <v>259</v>
      </c>
      <c r="D3875" s="24">
        <v>98.706500000000005</v>
      </c>
    </row>
    <row r="3876" spans="1:4" hidden="1">
      <c r="A3876" s="25">
        <v>43203</v>
      </c>
      <c r="B3876" s="24" t="s">
        <v>238</v>
      </c>
      <c r="C3876" s="24" t="s">
        <v>235</v>
      </c>
      <c r="D3876" s="24">
        <v>0.70940000000000003</v>
      </c>
    </row>
    <row r="3877" spans="1:4">
      <c r="A3877" s="25">
        <v>43203</v>
      </c>
      <c r="B3877" s="24" t="s">
        <v>238</v>
      </c>
      <c r="C3877" s="24" t="s">
        <v>79</v>
      </c>
      <c r="D3877" s="24">
        <v>107.48139999999999</v>
      </c>
    </row>
    <row r="3878" spans="1:4" hidden="1">
      <c r="A3878" s="25">
        <v>43203</v>
      </c>
      <c r="B3878" s="24" t="s">
        <v>238</v>
      </c>
      <c r="C3878" s="24" t="s">
        <v>244</v>
      </c>
      <c r="D3878" s="24">
        <v>1070.146</v>
      </c>
    </row>
    <row r="3879" spans="1:4" hidden="1">
      <c r="A3879" s="25">
        <v>43203</v>
      </c>
      <c r="B3879" s="24" t="s">
        <v>238</v>
      </c>
      <c r="C3879" s="24" t="s">
        <v>251</v>
      </c>
      <c r="D3879" s="24">
        <v>8.0884</v>
      </c>
    </row>
    <row r="3880" spans="1:4" hidden="1">
      <c r="A3880" s="25">
        <v>43203</v>
      </c>
      <c r="B3880" s="24" t="s">
        <v>238</v>
      </c>
      <c r="C3880" s="24" t="s">
        <v>249</v>
      </c>
      <c r="D3880" s="24">
        <v>18.113299999999999</v>
      </c>
    </row>
    <row r="3881" spans="1:4" hidden="1">
      <c r="A3881" s="25">
        <v>43203</v>
      </c>
      <c r="B3881" s="24" t="s">
        <v>238</v>
      </c>
      <c r="C3881" s="24" t="s">
        <v>252</v>
      </c>
      <c r="D3881" s="24">
        <v>3.8774000000000002</v>
      </c>
    </row>
    <row r="3882" spans="1:4" hidden="1">
      <c r="A3882" s="25">
        <v>43203</v>
      </c>
      <c r="B3882" s="24" t="s">
        <v>238</v>
      </c>
      <c r="C3882" s="24" t="s">
        <v>236</v>
      </c>
      <c r="D3882" s="24">
        <v>7.7694000000000001</v>
      </c>
    </row>
    <row r="3883" spans="1:4" hidden="1">
      <c r="A3883" s="25">
        <v>43203</v>
      </c>
      <c r="B3883" s="24" t="s">
        <v>238</v>
      </c>
      <c r="C3883" s="24" t="s">
        <v>245</v>
      </c>
      <c r="D3883" s="24">
        <v>1.3571</v>
      </c>
    </row>
    <row r="3884" spans="1:4" hidden="1">
      <c r="A3884" s="25">
        <v>43203</v>
      </c>
      <c r="B3884" s="24" t="s">
        <v>238</v>
      </c>
      <c r="C3884" s="24" t="s">
        <v>264</v>
      </c>
      <c r="D3884" s="24">
        <v>51.9818</v>
      </c>
    </row>
    <row r="3885" spans="1:4" hidden="1">
      <c r="A3885" s="25">
        <v>43203</v>
      </c>
      <c r="B3885" s="24" t="s">
        <v>238</v>
      </c>
      <c r="C3885" s="24" t="s">
        <v>260</v>
      </c>
      <c r="D3885" s="24">
        <v>3.3845000000000001</v>
      </c>
    </row>
    <row r="3886" spans="1:4" hidden="1">
      <c r="A3886" s="25">
        <v>43203</v>
      </c>
      <c r="B3886" s="24" t="s">
        <v>238</v>
      </c>
      <c r="C3886" s="24" t="s">
        <v>261</v>
      </c>
      <c r="D3886" s="24">
        <v>61.887999999999998</v>
      </c>
    </row>
    <row r="3887" spans="1:4" hidden="1">
      <c r="A3887" s="25">
        <v>43203</v>
      </c>
      <c r="B3887" s="24" t="s">
        <v>238</v>
      </c>
      <c r="C3887" s="24" t="s">
        <v>237</v>
      </c>
      <c r="D3887" s="24">
        <v>8.4350000000000005</v>
      </c>
    </row>
    <row r="3888" spans="1:4" hidden="1">
      <c r="A3888" s="25">
        <v>43203</v>
      </c>
      <c r="B3888" s="24" t="s">
        <v>238</v>
      </c>
      <c r="C3888" s="24" t="s">
        <v>253</v>
      </c>
      <c r="D3888" s="24">
        <v>1.3117000000000001</v>
      </c>
    </row>
    <row r="3889" spans="1:4" hidden="1">
      <c r="A3889" s="25">
        <v>43203</v>
      </c>
      <c r="B3889" s="24" t="s">
        <v>238</v>
      </c>
      <c r="C3889" s="24" t="s">
        <v>265</v>
      </c>
      <c r="D3889" s="24">
        <v>31.165600000000001</v>
      </c>
    </row>
    <row r="3890" spans="1:4" hidden="1">
      <c r="A3890" s="25">
        <v>43203</v>
      </c>
      <c r="B3890" s="24" t="s">
        <v>238</v>
      </c>
      <c r="C3890" s="24" t="s">
        <v>262</v>
      </c>
      <c r="D3890" s="24">
        <v>4.0979000000000001</v>
      </c>
    </row>
    <row r="3891" spans="1:4" hidden="1">
      <c r="A3891" s="25">
        <v>43203</v>
      </c>
      <c r="B3891" s="24" t="s">
        <v>238</v>
      </c>
      <c r="C3891" s="24" t="s">
        <v>246</v>
      </c>
      <c r="D3891" s="24">
        <v>29.3264</v>
      </c>
    </row>
    <row r="3892" spans="1:4" hidden="1">
      <c r="A3892" s="25">
        <v>43203</v>
      </c>
      <c r="B3892" s="24" t="s">
        <v>238</v>
      </c>
      <c r="C3892" s="24" t="s">
        <v>266</v>
      </c>
      <c r="D3892" s="24">
        <v>26.128799999999998</v>
      </c>
    </row>
    <row r="3893" spans="1:4" hidden="1">
      <c r="A3893" s="25">
        <v>43203</v>
      </c>
      <c r="B3893" s="24" t="s">
        <v>238</v>
      </c>
      <c r="C3893" s="24" t="s">
        <v>267</v>
      </c>
      <c r="D3893" s="24">
        <v>532.02380000000005</v>
      </c>
    </row>
    <row r="3894" spans="1:4" hidden="1">
      <c r="A3894" s="25">
        <v>43203</v>
      </c>
      <c r="B3894" s="24" t="s">
        <v>238</v>
      </c>
      <c r="C3894" s="24" t="s">
        <v>268</v>
      </c>
      <c r="D3894" s="24">
        <v>2.7</v>
      </c>
    </row>
    <row r="3895" spans="1:4" hidden="1">
      <c r="A3895" s="25">
        <v>43203</v>
      </c>
      <c r="B3895" s="24" t="s">
        <v>238</v>
      </c>
      <c r="C3895" s="24" t="s">
        <v>239</v>
      </c>
      <c r="D3895" s="24">
        <v>12.0626</v>
      </c>
    </row>
    <row r="3896" spans="1:4" hidden="1">
      <c r="A3896" s="25">
        <v>43203</v>
      </c>
      <c r="B3896" s="24" t="s">
        <v>267</v>
      </c>
      <c r="C3896" s="24" t="s">
        <v>238</v>
      </c>
      <c r="D3896" s="24">
        <v>1.9E-3</v>
      </c>
    </row>
    <row r="3897" spans="1:4" hidden="1">
      <c r="A3897" s="25">
        <v>43203</v>
      </c>
      <c r="B3897" s="24" t="s">
        <v>268</v>
      </c>
      <c r="C3897" s="24" t="s">
        <v>238</v>
      </c>
      <c r="D3897" s="24">
        <v>0.37040000000000001</v>
      </c>
    </row>
    <row r="3898" spans="1:4" hidden="1">
      <c r="A3898" s="25">
        <v>43203</v>
      </c>
      <c r="B3898" s="24" t="s">
        <v>239</v>
      </c>
      <c r="C3898" s="24" t="s">
        <v>230</v>
      </c>
      <c r="D3898" s="24">
        <v>0.3044</v>
      </c>
    </row>
    <row r="3899" spans="1:4" hidden="1">
      <c r="A3899" s="25">
        <v>43203</v>
      </c>
      <c r="B3899" s="24" t="s">
        <v>239</v>
      </c>
      <c r="C3899" s="24" t="s">
        <v>233</v>
      </c>
      <c r="D3899" s="24">
        <v>6.7199999999999996E-2</v>
      </c>
    </row>
    <row r="3900" spans="1:4" hidden="1">
      <c r="A3900" s="25">
        <v>43203</v>
      </c>
      <c r="B3900" s="24" t="s">
        <v>239</v>
      </c>
      <c r="C3900" s="24" t="s">
        <v>234</v>
      </c>
      <c r="D3900" s="24">
        <v>5.8200000000000002E-2</v>
      </c>
    </row>
    <row r="3901" spans="1:4" hidden="1">
      <c r="A3901" s="25">
        <v>43203</v>
      </c>
      <c r="B3901" s="24" t="s">
        <v>239</v>
      </c>
      <c r="C3901" s="24" t="s">
        <v>238</v>
      </c>
      <c r="D3901" s="24">
        <v>8.2900000000000001E-2</v>
      </c>
    </row>
    <row r="3902" spans="1:4" hidden="1">
      <c r="A3902" s="25">
        <v>43204</v>
      </c>
      <c r="B3902" s="24" t="s">
        <v>230</v>
      </c>
      <c r="C3902" s="24" t="s">
        <v>231</v>
      </c>
      <c r="D3902" s="24">
        <v>0.26200000000000001</v>
      </c>
    </row>
    <row r="3903" spans="1:4" hidden="1">
      <c r="A3903" s="25">
        <v>43204</v>
      </c>
      <c r="B3903" s="24" t="s">
        <v>230</v>
      </c>
      <c r="C3903" s="24" t="s">
        <v>232</v>
      </c>
      <c r="D3903" s="24">
        <v>1.6443000000000001</v>
      </c>
    </row>
    <row r="3904" spans="1:4" hidden="1">
      <c r="A3904" s="25">
        <v>43204</v>
      </c>
      <c r="B3904" s="24" t="s">
        <v>230</v>
      </c>
      <c r="C3904" s="24" t="s">
        <v>233</v>
      </c>
      <c r="D3904" s="24">
        <v>0.2208</v>
      </c>
    </row>
    <row r="3905" spans="1:4" hidden="1">
      <c r="A3905" s="25">
        <v>43204</v>
      </c>
      <c r="B3905" s="24" t="s">
        <v>230</v>
      </c>
      <c r="C3905" s="24" t="s">
        <v>234</v>
      </c>
      <c r="D3905" s="24">
        <v>0.19120000000000001</v>
      </c>
    </row>
    <row r="3906" spans="1:4" hidden="1">
      <c r="A3906" s="25">
        <v>43204</v>
      </c>
      <c r="B3906" s="24" t="s">
        <v>230</v>
      </c>
      <c r="C3906" s="24" t="s">
        <v>235</v>
      </c>
      <c r="D3906" s="24">
        <v>0.19320000000000001</v>
      </c>
    </row>
    <row r="3907" spans="1:4" hidden="1">
      <c r="A3907" s="25">
        <v>43204</v>
      </c>
      <c r="B3907" s="24" t="s">
        <v>230</v>
      </c>
      <c r="C3907" s="24" t="s">
        <v>236</v>
      </c>
      <c r="D3907" s="24">
        <v>2.1168999999999998</v>
      </c>
    </row>
    <row r="3908" spans="1:4" hidden="1">
      <c r="A3908" s="25">
        <v>43204</v>
      </c>
      <c r="B3908" s="24" t="s">
        <v>230</v>
      </c>
      <c r="C3908" s="24" t="s">
        <v>237</v>
      </c>
      <c r="D3908" s="24">
        <v>2.3071999999999999</v>
      </c>
    </row>
    <row r="3909" spans="1:4" hidden="1">
      <c r="A3909" s="25">
        <v>43204</v>
      </c>
      <c r="B3909" s="24" t="s">
        <v>230</v>
      </c>
      <c r="C3909" s="24" t="s">
        <v>238</v>
      </c>
      <c r="D3909" s="24">
        <v>0.27229999999999999</v>
      </c>
    </row>
    <row r="3910" spans="1:4" hidden="1">
      <c r="A3910" s="25">
        <v>43204</v>
      </c>
      <c r="B3910" s="24" t="s">
        <v>230</v>
      </c>
      <c r="C3910" s="24" t="s">
        <v>239</v>
      </c>
      <c r="D3910" s="24">
        <v>3.2902999999999998</v>
      </c>
    </row>
    <row r="3911" spans="1:4" hidden="1">
      <c r="A3911" s="25">
        <v>43204</v>
      </c>
      <c r="B3911" s="24" t="s">
        <v>240</v>
      </c>
      <c r="C3911" s="24" t="s">
        <v>241</v>
      </c>
      <c r="D3911" s="24">
        <v>0.97929999999999995</v>
      </c>
    </row>
    <row r="3912" spans="1:4" hidden="1">
      <c r="A3912" s="25">
        <v>43204</v>
      </c>
      <c r="B3912" s="24" t="s">
        <v>240</v>
      </c>
      <c r="C3912" s="24" t="s">
        <v>231</v>
      </c>
      <c r="D3912" s="24">
        <v>0.747</v>
      </c>
    </row>
    <row r="3913" spans="1:4" hidden="1">
      <c r="A3913" s="25">
        <v>43204</v>
      </c>
      <c r="B3913" s="24" t="s">
        <v>240</v>
      </c>
      <c r="C3913" s="24" t="s">
        <v>242</v>
      </c>
      <c r="D3913" s="24">
        <v>4.8715999999999999</v>
      </c>
    </row>
    <row r="3914" spans="1:4" hidden="1">
      <c r="A3914" s="25">
        <v>43204</v>
      </c>
      <c r="B3914" s="24" t="s">
        <v>240</v>
      </c>
      <c r="C3914" s="24" t="s">
        <v>232</v>
      </c>
      <c r="D3914" s="24">
        <v>4.6886000000000001</v>
      </c>
    </row>
    <row r="3915" spans="1:4" hidden="1">
      <c r="A3915" s="25">
        <v>43204</v>
      </c>
      <c r="B3915" s="24" t="s">
        <v>240</v>
      </c>
      <c r="C3915" s="24" t="s">
        <v>233</v>
      </c>
      <c r="D3915" s="24">
        <v>0.62960000000000005</v>
      </c>
    </row>
    <row r="3916" spans="1:4" hidden="1">
      <c r="A3916" s="25">
        <v>43204</v>
      </c>
      <c r="B3916" s="24" t="s">
        <v>240</v>
      </c>
      <c r="C3916" s="24" t="s">
        <v>234</v>
      </c>
      <c r="D3916" s="24">
        <v>0.5454</v>
      </c>
    </row>
    <row r="3917" spans="1:4" hidden="1">
      <c r="A3917" s="25">
        <v>43204</v>
      </c>
      <c r="B3917" s="24" t="s">
        <v>240</v>
      </c>
      <c r="C3917" s="24" t="s">
        <v>243</v>
      </c>
      <c r="D3917" s="24">
        <v>6.0944000000000003</v>
      </c>
    </row>
    <row r="3918" spans="1:4" hidden="1">
      <c r="A3918" s="25">
        <v>43204</v>
      </c>
      <c r="B3918" s="24" t="s">
        <v>240</v>
      </c>
      <c r="C3918" s="24" t="s">
        <v>79</v>
      </c>
      <c r="D3918" s="24">
        <v>83.355999999999995</v>
      </c>
    </row>
    <row r="3919" spans="1:4" hidden="1">
      <c r="A3919" s="25">
        <v>43204</v>
      </c>
      <c r="B3919" s="24" t="s">
        <v>240</v>
      </c>
      <c r="C3919" s="24" t="s">
        <v>244</v>
      </c>
      <c r="D3919" s="24">
        <v>831.68759999999997</v>
      </c>
    </row>
    <row r="3920" spans="1:4" hidden="1">
      <c r="A3920" s="25">
        <v>43204</v>
      </c>
      <c r="B3920" s="24" t="s">
        <v>240</v>
      </c>
      <c r="C3920" s="24" t="s">
        <v>236</v>
      </c>
      <c r="D3920" s="24">
        <v>6.0362</v>
      </c>
    </row>
    <row r="3921" spans="1:4" hidden="1">
      <c r="A3921" s="25">
        <v>43204</v>
      </c>
      <c r="B3921" s="24" t="s">
        <v>240</v>
      </c>
      <c r="C3921" s="24" t="s">
        <v>245</v>
      </c>
      <c r="D3921" s="24">
        <v>1.0558000000000001</v>
      </c>
    </row>
    <row r="3922" spans="1:4" hidden="1">
      <c r="A3922" s="25">
        <v>43204</v>
      </c>
      <c r="B3922" s="24" t="s">
        <v>240</v>
      </c>
      <c r="C3922" s="24" t="s">
        <v>237</v>
      </c>
      <c r="D3922" s="24">
        <v>6.5787000000000004</v>
      </c>
    </row>
    <row r="3923" spans="1:4" hidden="1">
      <c r="A3923" s="25">
        <v>43204</v>
      </c>
      <c r="B3923" s="24" t="s">
        <v>240</v>
      </c>
      <c r="C3923" s="24" t="s">
        <v>246</v>
      </c>
      <c r="D3923" s="24">
        <v>22.767199999999999</v>
      </c>
    </row>
    <row r="3924" spans="1:4" hidden="1">
      <c r="A3924" s="25">
        <v>43204</v>
      </c>
      <c r="B3924" s="24" t="s">
        <v>240</v>
      </c>
      <c r="C3924" s="24" t="s">
        <v>238</v>
      </c>
      <c r="D3924" s="24">
        <v>0.77639999999999998</v>
      </c>
    </row>
    <row r="3925" spans="1:4" hidden="1">
      <c r="A3925" s="25">
        <v>43204</v>
      </c>
      <c r="B3925" s="24" t="s">
        <v>247</v>
      </c>
      <c r="C3925" s="24" t="s">
        <v>238</v>
      </c>
      <c r="D3925" s="24">
        <v>0.55910000000000004</v>
      </c>
    </row>
    <row r="3926" spans="1:4" hidden="1">
      <c r="A3926" s="25">
        <v>43204</v>
      </c>
      <c r="B3926" s="24" t="s">
        <v>241</v>
      </c>
      <c r="C3926" s="24" t="s">
        <v>240</v>
      </c>
      <c r="D3926" s="24">
        <v>1.0212000000000001</v>
      </c>
    </row>
    <row r="3927" spans="1:4" hidden="1">
      <c r="A3927" s="25">
        <v>43204</v>
      </c>
      <c r="B3927" s="24" t="s">
        <v>241</v>
      </c>
      <c r="C3927" s="24" t="s">
        <v>231</v>
      </c>
      <c r="D3927" s="24">
        <v>0.76280000000000003</v>
      </c>
    </row>
    <row r="3928" spans="1:4" hidden="1">
      <c r="A3928" s="25">
        <v>43204</v>
      </c>
      <c r="B3928" s="24" t="s">
        <v>241</v>
      </c>
      <c r="C3928" s="24" t="s">
        <v>248</v>
      </c>
      <c r="D3928" s="24">
        <v>4.9732000000000003</v>
      </c>
    </row>
    <row r="3929" spans="1:4" hidden="1">
      <c r="A3929" s="25">
        <v>43204</v>
      </c>
      <c r="B3929" s="24" t="s">
        <v>241</v>
      </c>
      <c r="C3929" s="24" t="s">
        <v>242</v>
      </c>
      <c r="D3929" s="24">
        <v>4.9745999999999997</v>
      </c>
    </row>
    <row r="3930" spans="1:4" hidden="1">
      <c r="A3930" s="25">
        <v>43204</v>
      </c>
      <c r="B3930" s="24" t="s">
        <v>241</v>
      </c>
      <c r="C3930" s="24" t="s">
        <v>233</v>
      </c>
      <c r="D3930" s="24">
        <v>0.64300000000000002</v>
      </c>
    </row>
    <row r="3931" spans="1:4" hidden="1">
      <c r="A3931" s="25">
        <v>43204</v>
      </c>
      <c r="B3931" s="24" t="s">
        <v>241</v>
      </c>
      <c r="C3931" s="24" t="s">
        <v>234</v>
      </c>
      <c r="D3931" s="24">
        <v>0.55689999999999995</v>
      </c>
    </row>
    <row r="3932" spans="1:4" hidden="1">
      <c r="A3932" s="25">
        <v>43204</v>
      </c>
      <c r="B3932" s="24" t="s">
        <v>241</v>
      </c>
      <c r="C3932" s="24" t="s">
        <v>243</v>
      </c>
      <c r="D3932" s="24">
        <v>6.2233000000000001</v>
      </c>
    </row>
    <row r="3933" spans="1:4" hidden="1">
      <c r="A3933" s="25">
        <v>43204</v>
      </c>
      <c r="B3933" s="24" t="s">
        <v>241</v>
      </c>
      <c r="C3933" s="24" t="s">
        <v>79</v>
      </c>
      <c r="D3933" s="24">
        <v>85.111599999999996</v>
      </c>
    </row>
    <row r="3934" spans="1:4" hidden="1">
      <c r="A3934" s="25">
        <v>43204</v>
      </c>
      <c r="B3934" s="24" t="s">
        <v>241</v>
      </c>
      <c r="C3934" s="24" t="s">
        <v>249</v>
      </c>
      <c r="D3934" s="24">
        <v>14.3058</v>
      </c>
    </row>
    <row r="3935" spans="1:4" hidden="1">
      <c r="A3935" s="25">
        <v>43204</v>
      </c>
      <c r="B3935" s="24" t="s">
        <v>241</v>
      </c>
      <c r="C3935" s="24" t="s">
        <v>236</v>
      </c>
      <c r="D3935" s="24">
        <v>6.1638999999999999</v>
      </c>
    </row>
    <row r="3936" spans="1:4" hidden="1">
      <c r="A3936" s="25">
        <v>43204</v>
      </c>
      <c r="B3936" s="24" t="s">
        <v>241</v>
      </c>
      <c r="C3936" s="24" t="s">
        <v>238</v>
      </c>
      <c r="D3936" s="24">
        <v>0.79279999999999995</v>
      </c>
    </row>
    <row r="3937" spans="1:4" hidden="1">
      <c r="A3937" s="25">
        <v>43204</v>
      </c>
      <c r="B3937" s="24" t="s">
        <v>250</v>
      </c>
      <c r="C3937" s="24" t="s">
        <v>238</v>
      </c>
      <c r="D3937" s="24">
        <v>5.9999999999999995E-4</v>
      </c>
    </row>
    <row r="3938" spans="1:4" hidden="1">
      <c r="A3938" s="25">
        <v>43204</v>
      </c>
      <c r="B3938" s="24" t="s">
        <v>231</v>
      </c>
      <c r="C3938" s="24" t="s">
        <v>230</v>
      </c>
      <c r="D3938" s="24">
        <v>3.8176000000000001</v>
      </c>
    </row>
    <row r="3939" spans="1:4" hidden="1">
      <c r="A3939" s="25">
        <v>43204</v>
      </c>
      <c r="B3939" s="24" t="s">
        <v>231</v>
      </c>
      <c r="C3939" s="24" t="s">
        <v>240</v>
      </c>
      <c r="D3939" s="24">
        <v>1.3388</v>
      </c>
    </row>
    <row r="3940" spans="1:4" hidden="1">
      <c r="A3940" s="25">
        <v>43204</v>
      </c>
      <c r="B3940" s="24" t="s">
        <v>231</v>
      </c>
      <c r="C3940" s="24" t="s">
        <v>241</v>
      </c>
      <c r="D3940" s="24">
        <v>1.3110999999999999</v>
      </c>
    </row>
    <row r="3941" spans="1:4" hidden="1">
      <c r="A3941" s="25">
        <v>43204</v>
      </c>
      <c r="B3941" s="24" t="s">
        <v>231</v>
      </c>
      <c r="C3941" s="24" t="s">
        <v>232</v>
      </c>
      <c r="D3941" s="24">
        <v>6.2773000000000003</v>
      </c>
    </row>
    <row r="3942" spans="1:4" hidden="1">
      <c r="A3942" s="25">
        <v>43204</v>
      </c>
      <c r="B3942" s="24" t="s">
        <v>231</v>
      </c>
      <c r="C3942" s="24" t="s">
        <v>233</v>
      </c>
      <c r="D3942" s="24">
        <v>0.84299999999999997</v>
      </c>
    </row>
    <row r="3943" spans="1:4" hidden="1">
      <c r="A3943" s="25">
        <v>43204</v>
      </c>
      <c r="B3943" s="24" t="s">
        <v>231</v>
      </c>
      <c r="C3943" s="24" t="s">
        <v>234</v>
      </c>
      <c r="D3943" s="24">
        <v>0.73009999999999997</v>
      </c>
    </row>
    <row r="3944" spans="1:4" hidden="1">
      <c r="A3944" s="25">
        <v>43204</v>
      </c>
      <c r="B3944" s="24" t="s">
        <v>231</v>
      </c>
      <c r="C3944" s="24" t="s">
        <v>243</v>
      </c>
      <c r="D3944" s="24">
        <v>8.1593999999999998</v>
      </c>
    </row>
    <row r="3945" spans="1:4" hidden="1">
      <c r="A3945" s="25">
        <v>43204</v>
      </c>
      <c r="B3945" s="24" t="s">
        <v>231</v>
      </c>
      <c r="C3945" s="24" t="s">
        <v>235</v>
      </c>
      <c r="D3945" s="24">
        <v>0.73740000000000006</v>
      </c>
    </row>
    <row r="3946" spans="1:4" hidden="1">
      <c r="A3946" s="25">
        <v>43204</v>
      </c>
      <c r="B3946" s="24" t="s">
        <v>231</v>
      </c>
      <c r="C3946" s="24" t="s">
        <v>79</v>
      </c>
      <c r="D3946" s="24">
        <v>111.58199999999999</v>
      </c>
    </row>
    <row r="3947" spans="1:4" hidden="1">
      <c r="A3947" s="25">
        <v>43204</v>
      </c>
      <c r="B3947" s="24" t="s">
        <v>231</v>
      </c>
      <c r="C3947" s="24" t="s">
        <v>236</v>
      </c>
      <c r="D3947" s="24">
        <v>8.0815000000000001</v>
      </c>
    </row>
    <row r="3948" spans="1:4" hidden="1">
      <c r="A3948" s="25">
        <v>43204</v>
      </c>
      <c r="B3948" s="24" t="s">
        <v>231</v>
      </c>
      <c r="C3948" s="24" t="s">
        <v>237</v>
      </c>
      <c r="D3948" s="24">
        <v>8.8078000000000003</v>
      </c>
    </row>
    <row r="3949" spans="1:4" hidden="1">
      <c r="A3949" s="25">
        <v>43204</v>
      </c>
      <c r="B3949" s="24" t="s">
        <v>231</v>
      </c>
      <c r="C3949" s="24" t="s">
        <v>238</v>
      </c>
      <c r="D3949" s="24">
        <v>1.0394000000000001</v>
      </c>
    </row>
    <row r="3950" spans="1:4" hidden="1">
      <c r="A3950" s="25">
        <v>43204</v>
      </c>
      <c r="B3950" s="24" t="s">
        <v>248</v>
      </c>
      <c r="C3950" s="24" t="s">
        <v>241</v>
      </c>
      <c r="D3950" s="24">
        <v>0.2011</v>
      </c>
    </row>
    <row r="3951" spans="1:4" hidden="1">
      <c r="A3951" s="25">
        <v>43204</v>
      </c>
      <c r="B3951" s="24" t="s">
        <v>248</v>
      </c>
      <c r="C3951" s="24" t="s">
        <v>233</v>
      </c>
      <c r="D3951" s="24">
        <v>0.1293</v>
      </c>
    </row>
    <row r="3952" spans="1:4" hidden="1">
      <c r="A3952" s="25">
        <v>43204</v>
      </c>
      <c r="B3952" s="24" t="s">
        <v>248</v>
      </c>
      <c r="C3952" s="24" t="s">
        <v>246</v>
      </c>
      <c r="D3952" s="24">
        <v>4.6749000000000001</v>
      </c>
    </row>
    <row r="3953" spans="1:4" hidden="1">
      <c r="A3953" s="25">
        <v>43204</v>
      </c>
      <c r="B3953" s="24" t="s">
        <v>248</v>
      </c>
      <c r="C3953" s="24" t="s">
        <v>238</v>
      </c>
      <c r="D3953" s="24">
        <v>0.15939999999999999</v>
      </c>
    </row>
    <row r="3954" spans="1:4" hidden="1">
      <c r="A3954" s="25">
        <v>43204</v>
      </c>
      <c r="B3954" s="24" t="s">
        <v>242</v>
      </c>
      <c r="C3954" s="24" t="s">
        <v>240</v>
      </c>
      <c r="D3954" s="24">
        <v>0.20530000000000001</v>
      </c>
    </row>
    <row r="3955" spans="1:4" hidden="1">
      <c r="A3955" s="25">
        <v>43204</v>
      </c>
      <c r="B3955" s="24" t="s">
        <v>242</v>
      </c>
      <c r="C3955" s="24" t="s">
        <v>241</v>
      </c>
      <c r="D3955" s="24">
        <v>0.20100000000000001</v>
      </c>
    </row>
    <row r="3956" spans="1:4" hidden="1">
      <c r="A3956" s="25">
        <v>43204</v>
      </c>
      <c r="B3956" s="24" t="s">
        <v>242</v>
      </c>
      <c r="C3956" s="24" t="s">
        <v>232</v>
      </c>
      <c r="D3956" s="24">
        <v>0.96240000000000003</v>
      </c>
    </row>
    <row r="3957" spans="1:4" hidden="1">
      <c r="A3957" s="25">
        <v>43204</v>
      </c>
      <c r="B3957" s="24" t="s">
        <v>242</v>
      </c>
      <c r="C3957" s="24" t="s">
        <v>233</v>
      </c>
      <c r="D3957" s="24">
        <v>0.12920000000000001</v>
      </c>
    </row>
    <row r="3958" spans="1:4" hidden="1">
      <c r="A3958" s="25">
        <v>43204</v>
      </c>
      <c r="B3958" s="24" t="s">
        <v>242</v>
      </c>
      <c r="C3958" s="24" t="s">
        <v>234</v>
      </c>
      <c r="D3958" s="24">
        <v>0.112</v>
      </c>
    </row>
    <row r="3959" spans="1:4" hidden="1">
      <c r="A3959" s="25">
        <v>43204</v>
      </c>
      <c r="B3959" s="24" t="s">
        <v>242</v>
      </c>
      <c r="C3959" s="24" t="s">
        <v>243</v>
      </c>
      <c r="D3959" s="24">
        <v>1.2509999999999999</v>
      </c>
    </row>
    <row r="3960" spans="1:4" hidden="1">
      <c r="A3960" s="25">
        <v>43204</v>
      </c>
      <c r="B3960" s="24" t="s">
        <v>242</v>
      </c>
      <c r="C3960" s="24" t="s">
        <v>79</v>
      </c>
      <c r="D3960" s="24">
        <v>17.109000000000002</v>
      </c>
    </row>
    <row r="3961" spans="1:4" hidden="1">
      <c r="A3961" s="25">
        <v>43204</v>
      </c>
      <c r="B3961" s="24" t="s">
        <v>242</v>
      </c>
      <c r="C3961" s="24" t="s">
        <v>244</v>
      </c>
      <c r="D3961" s="24">
        <v>170.7208</v>
      </c>
    </row>
    <row r="3962" spans="1:4" hidden="1">
      <c r="A3962" s="25">
        <v>43204</v>
      </c>
      <c r="B3962" s="24" t="s">
        <v>242</v>
      </c>
      <c r="C3962" s="24" t="s">
        <v>251</v>
      </c>
      <c r="D3962" s="24">
        <v>1.2889999999999999</v>
      </c>
    </row>
    <row r="3963" spans="1:4" hidden="1">
      <c r="A3963" s="25">
        <v>43204</v>
      </c>
      <c r="B3963" s="24" t="s">
        <v>242</v>
      </c>
      <c r="C3963" s="24" t="s">
        <v>252</v>
      </c>
      <c r="D3963" s="24">
        <v>0.61839999999999995</v>
      </c>
    </row>
    <row r="3964" spans="1:4" hidden="1">
      <c r="A3964" s="25">
        <v>43204</v>
      </c>
      <c r="B3964" s="24" t="s">
        <v>242</v>
      </c>
      <c r="C3964" s="24" t="s">
        <v>236</v>
      </c>
      <c r="D3964" s="24">
        <v>1.2390000000000001</v>
      </c>
    </row>
    <row r="3965" spans="1:4" hidden="1">
      <c r="A3965" s="25">
        <v>43204</v>
      </c>
      <c r="B3965" s="24" t="s">
        <v>242</v>
      </c>
      <c r="C3965" s="24" t="s">
        <v>245</v>
      </c>
      <c r="D3965" s="24">
        <v>0.2167</v>
      </c>
    </row>
    <row r="3966" spans="1:4" hidden="1">
      <c r="A3966" s="25">
        <v>43204</v>
      </c>
      <c r="B3966" s="24" t="s">
        <v>242</v>
      </c>
      <c r="C3966" s="24" t="s">
        <v>253</v>
      </c>
      <c r="D3966" s="24">
        <v>0.20910000000000001</v>
      </c>
    </row>
    <row r="3967" spans="1:4" hidden="1">
      <c r="A3967" s="25">
        <v>43204</v>
      </c>
      <c r="B3967" s="24" t="s">
        <v>242</v>
      </c>
      <c r="C3967" s="24" t="s">
        <v>246</v>
      </c>
      <c r="D3967" s="24">
        <v>4.6734</v>
      </c>
    </row>
    <row r="3968" spans="1:4" hidden="1">
      <c r="A3968" s="25">
        <v>43204</v>
      </c>
      <c r="B3968" s="24" t="s">
        <v>242</v>
      </c>
      <c r="C3968" s="24" t="s">
        <v>238</v>
      </c>
      <c r="D3968" s="24">
        <v>0.15939999999999999</v>
      </c>
    </row>
    <row r="3969" spans="1:4" hidden="1">
      <c r="A3969" s="25">
        <v>43204</v>
      </c>
      <c r="B3969" s="24" t="s">
        <v>254</v>
      </c>
      <c r="C3969" s="24" t="s">
        <v>233</v>
      </c>
      <c r="D3969" s="24">
        <v>3.9600000000000003E-2</v>
      </c>
    </row>
    <row r="3970" spans="1:4" hidden="1">
      <c r="A3970" s="25">
        <v>43204</v>
      </c>
      <c r="B3970" s="24" t="s">
        <v>254</v>
      </c>
      <c r="C3970" s="24" t="s">
        <v>234</v>
      </c>
      <c r="D3970" s="24">
        <v>3.4200000000000001E-2</v>
      </c>
    </row>
    <row r="3971" spans="1:4" hidden="1">
      <c r="A3971" s="25">
        <v>43204</v>
      </c>
      <c r="B3971" s="24" t="s">
        <v>254</v>
      </c>
      <c r="C3971" s="24" t="s">
        <v>238</v>
      </c>
      <c r="D3971" s="24">
        <v>4.8800000000000003E-2</v>
      </c>
    </row>
    <row r="3972" spans="1:4" hidden="1">
      <c r="A3972" s="25">
        <v>43204</v>
      </c>
      <c r="B3972" s="24" t="s">
        <v>232</v>
      </c>
      <c r="C3972" s="24" t="s">
        <v>230</v>
      </c>
      <c r="D3972" s="24">
        <v>0.60819999999999996</v>
      </c>
    </row>
    <row r="3973" spans="1:4" hidden="1">
      <c r="A3973" s="25">
        <v>43204</v>
      </c>
      <c r="B3973" s="24" t="s">
        <v>232</v>
      </c>
      <c r="C3973" s="24" t="s">
        <v>240</v>
      </c>
      <c r="D3973" s="24">
        <v>0.21329999999999999</v>
      </c>
    </row>
    <row r="3974" spans="1:4" hidden="1">
      <c r="A3974" s="25">
        <v>43204</v>
      </c>
      <c r="B3974" s="24" t="s">
        <v>232</v>
      </c>
      <c r="C3974" s="24" t="s">
        <v>231</v>
      </c>
      <c r="D3974" s="24">
        <v>0.1593</v>
      </c>
    </row>
    <row r="3975" spans="1:4" hidden="1">
      <c r="A3975" s="25">
        <v>43204</v>
      </c>
      <c r="B3975" s="24" t="s">
        <v>232</v>
      </c>
      <c r="C3975" s="24" t="s">
        <v>242</v>
      </c>
      <c r="D3975" s="24">
        <v>1.0389999999999999</v>
      </c>
    </row>
    <row r="3976" spans="1:4" hidden="1">
      <c r="A3976" s="25">
        <v>43204</v>
      </c>
      <c r="B3976" s="24" t="s">
        <v>232</v>
      </c>
      <c r="C3976" s="24" t="s">
        <v>233</v>
      </c>
      <c r="D3976" s="24">
        <v>0.1343</v>
      </c>
    </row>
    <row r="3977" spans="1:4" hidden="1">
      <c r="A3977" s="25">
        <v>43204</v>
      </c>
      <c r="B3977" s="24" t="s">
        <v>232</v>
      </c>
      <c r="C3977" s="24" t="s">
        <v>234</v>
      </c>
      <c r="D3977" s="24">
        <v>0.1163</v>
      </c>
    </row>
    <row r="3978" spans="1:4" hidden="1">
      <c r="A3978" s="25">
        <v>43204</v>
      </c>
      <c r="B3978" s="24" t="s">
        <v>232</v>
      </c>
      <c r="C3978" s="24" t="s">
        <v>235</v>
      </c>
      <c r="D3978" s="24">
        <v>0.1174</v>
      </c>
    </row>
    <row r="3979" spans="1:4" hidden="1">
      <c r="A3979" s="25">
        <v>43204</v>
      </c>
      <c r="B3979" s="24" t="s">
        <v>232</v>
      </c>
      <c r="C3979" s="24" t="s">
        <v>236</v>
      </c>
      <c r="D3979" s="24">
        <v>1.2874000000000001</v>
      </c>
    </row>
    <row r="3980" spans="1:4" hidden="1">
      <c r="A3980" s="25">
        <v>43204</v>
      </c>
      <c r="B3980" s="24" t="s">
        <v>232</v>
      </c>
      <c r="C3980" s="24" t="s">
        <v>237</v>
      </c>
      <c r="D3980" s="24">
        <v>1.4031</v>
      </c>
    </row>
    <row r="3981" spans="1:4" hidden="1">
      <c r="A3981" s="25">
        <v>43204</v>
      </c>
      <c r="B3981" s="24" t="s">
        <v>232</v>
      </c>
      <c r="C3981" s="24" t="s">
        <v>238</v>
      </c>
      <c r="D3981" s="24">
        <v>0.1656</v>
      </c>
    </row>
    <row r="3982" spans="1:4" hidden="1">
      <c r="A3982" s="25">
        <v>43204</v>
      </c>
      <c r="B3982" s="24" t="s">
        <v>255</v>
      </c>
      <c r="C3982" s="24" t="s">
        <v>233</v>
      </c>
      <c r="D3982" s="24">
        <v>5.4100000000000002E-2</v>
      </c>
    </row>
    <row r="3983" spans="1:4" hidden="1">
      <c r="A3983" s="25">
        <v>43204</v>
      </c>
      <c r="B3983" s="24" t="s">
        <v>233</v>
      </c>
      <c r="C3983" s="24" t="s">
        <v>230</v>
      </c>
      <c r="D3983" s="24">
        <v>4.5288000000000004</v>
      </c>
    </row>
    <row r="3984" spans="1:4" hidden="1">
      <c r="A3984" s="25">
        <v>43204</v>
      </c>
      <c r="B3984" s="24" t="s">
        <v>233</v>
      </c>
      <c r="C3984" s="24" t="s">
        <v>240</v>
      </c>
      <c r="D3984" s="24">
        <v>1.5883</v>
      </c>
    </row>
    <row r="3985" spans="1:4" hidden="1">
      <c r="A3985" s="25">
        <v>43204</v>
      </c>
      <c r="B3985" s="24" t="s">
        <v>233</v>
      </c>
      <c r="C3985" s="24" t="s">
        <v>241</v>
      </c>
      <c r="D3985" s="24">
        <v>1.5553999999999999</v>
      </c>
    </row>
    <row r="3986" spans="1:4" hidden="1">
      <c r="A3986" s="25">
        <v>43204</v>
      </c>
      <c r="B3986" s="24" t="s">
        <v>233</v>
      </c>
      <c r="C3986" s="24" t="s">
        <v>231</v>
      </c>
      <c r="D3986" s="24">
        <v>1.1863999999999999</v>
      </c>
    </row>
    <row r="3987" spans="1:4" hidden="1">
      <c r="A3987" s="25">
        <v>43204</v>
      </c>
      <c r="B3987" s="24" t="s">
        <v>233</v>
      </c>
      <c r="C3987" s="24" t="s">
        <v>248</v>
      </c>
      <c r="D3987" s="24">
        <v>7.7350000000000003</v>
      </c>
    </row>
    <row r="3988" spans="1:4" hidden="1">
      <c r="A3988" s="25">
        <v>43204</v>
      </c>
      <c r="B3988" s="24" t="s">
        <v>233</v>
      </c>
      <c r="C3988" s="24" t="s">
        <v>242</v>
      </c>
      <c r="D3988" s="24">
        <v>7.7374000000000001</v>
      </c>
    </row>
    <row r="3989" spans="1:4" hidden="1">
      <c r="A3989" s="25">
        <v>43204</v>
      </c>
      <c r="B3989" s="24" t="s">
        <v>233</v>
      </c>
      <c r="C3989" s="24" t="s">
        <v>254</v>
      </c>
      <c r="D3989" s="24">
        <v>25.299800000000001</v>
      </c>
    </row>
    <row r="3990" spans="1:4" hidden="1">
      <c r="A3990" s="25">
        <v>43204</v>
      </c>
      <c r="B3990" s="24" t="s">
        <v>233</v>
      </c>
      <c r="C3990" s="24" t="s">
        <v>232</v>
      </c>
      <c r="D3990" s="24">
        <v>7.4470000000000001</v>
      </c>
    </row>
    <row r="3991" spans="1:4" hidden="1">
      <c r="A3991" s="25">
        <v>43204</v>
      </c>
      <c r="B3991" s="24" t="s">
        <v>233</v>
      </c>
      <c r="C3991" s="24" t="s">
        <v>255</v>
      </c>
      <c r="D3991" s="24">
        <v>18.495899999999999</v>
      </c>
    </row>
    <row r="3992" spans="1:4" hidden="1">
      <c r="A3992" s="25">
        <v>43204</v>
      </c>
      <c r="B3992" s="24" t="s">
        <v>233</v>
      </c>
      <c r="C3992" s="24" t="s">
        <v>234</v>
      </c>
      <c r="D3992" s="24">
        <v>0.86609999999999998</v>
      </c>
    </row>
    <row r="3993" spans="1:4" hidden="1">
      <c r="A3993" s="25">
        <v>43204</v>
      </c>
      <c r="B3993" s="24" t="s">
        <v>233</v>
      </c>
      <c r="C3993" s="24" t="s">
        <v>243</v>
      </c>
      <c r="D3993" s="24">
        <v>9.6793999999999993</v>
      </c>
    </row>
    <row r="3994" spans="1:4" hidden="1">
      <c r="A3994" s="25">
        <v>43204</v>
      </c>
      <c r="B3994" s="24" t="s">
        <v>233</v>
      </c>
      <c r="C3994" s="24" t="s">
        <v>256</v>
      </c>
      <c r="D3994" s="24">
        <v>7.4119999999999999</v>
      </c>
    </row>
    <row r="3995" spans="1:4" hidden="1">
      <c r="A3995" s="25">
        <v>43204</v>
      </c>
      <c r="B3995" s="24" t="s">
        <v>233</v>
      </c>
      <c r="C3995" s="24" t="s">
        <v>257</v>
      </c>
      <c r="D3995" s="24">
        <v>310.65800000000002</v>
      </c>
    </row>
    <row r="3996" spans="1:4" hidden="1">
      <c r="A3996" s="25">
        <v>43204</v>
      </c>
      <c r="B3996" s="24" t="s">
        <v>233</v>
      </c>
      <c r="C3996" s="24" t="s">
        <v>258</v>
      </c>
      <c r="D3996" s="24">
        <v>4.3402000000000003</v>
      </c>
    </row>
    <row r="3997" spans="1:4" hidden="1">
      <c r="A3997" s="25">
        <v>43204</v>
      </c>
      <c r="B3997" s="24" t="s">
        <v>233</v>
      </c>
      <c r="C3997" s="24" t="s">
        <v>259</v>
      </c>
      <c r="D3997" s="24">
        <v>121.8819</v>
      </c>
    </row>
    <row r="3998" spans="1:4" hidden="1">
      <c r="A3998" s="25">
        <v>43204</v>
      </c>
      <c r="B3998" s="24" t="s">
        <v>233</v>
      </c>
      <c r="C3998" s="24" t="s">
        <v>235</v>
      </c>
      <c r="D3998" s="24">
        <v>0.87470000000000003</v>
      </c>
    </row>
    <row r="3999" spans="1:4" hidden="1">
      <c r="A3999" s="25">
        <v>43204</v>
      </c>
      <c r="B3999" s="24" t="s">
        <v>233</v>
      </c>
      <c r="C3999" s="24" t="s">
        <v>79</v>
      </c>
      <c r="D3999" s="24">
        <v>132.37799999999999</v>
      </c>
    </row>
    <row r="4000" spans="1:4" hidden="1">
      <c r="A4000" s="25">
        <v>43204</v>
      </c>
      <c r="B4000" s="24" t="s">
        <v>233</v>
      </c>
      <c r="C4000" s="24" t="s">
        <v>244</v>
      </c>
      <c r="D4000" s="24">
        <v>1320.9341999999999</v>
      </c>
    </row>
    <row r="4001" spans="1:4" hidden="1">
      <c r="A4001" s="25">
        <v>43204</v>
      </c>
      <c r="B4001" s="24" t="s">
        <v>233</v>
      </c>
      <c r="C4001" s="24" t="s">
        <v>251</v>
      </c>
      <c r="D4001" s="24">
        <v>9.9735999999999994</v>
      </c>
    </row>
    <row r="4002" spans="1:4" hidden="1">
      <c r="A4002" s="25">
        <v>43204</v>
      </c>
      <c r="B4002" s="24" t="s">
        <v>233</v>
      </c>
      <c r="C4002" s="24" t="s">
        <v>249</v>
      </c>
      <c r="D4002" s="24">
        <v>22.250499999999999</v>
      </c>
    </row>
    <row r="4003" spans="1:4" hidden="1">
      <c r="A4003" s="25">
        <v>43204</v>
      </c>
      <c r="B4003" s="24" t="s">
        <v>233</v>
      </c>
      <c r="C4003" s="24" t="s">
        <v>252</v>
      </c>
      <c r="D4003" s="24">
        <v>4.7847999999999997</v>
      </c>
    </row>
    <row r="4004" spans="1:4" hidden="1">
      <c r="A4004" s="25">
        <v>43204</v>
      </c>
      <c r="B4004" s="24" t="s">
        <v>233</v>
      </c>
      <c r="C4004" s="24" t="s">
        <v>236</v>
      </c>
      <c r="D4004" s="24">
        <v>9.5869999999999997</v>
      </c>
    </row>
    <row r="4005" spans="1:4" hidden="1">
      <c r="A4005" s="25">
        <v>43204</v>
      </c>
      <c r="B4005" s="24" t="s">
        <v>233</v>
      </c>
      <c r="C4005" s="24" t="s">
        <v>245</v>
      </c>
      <c r="D4005" s="24">
        <v>1.6768000000000001</v>
      </c>
    </row>
    <row r="4006" spans="1:4" hidden="1">
      <c r="A4006" s="25">
        <v>43204</v>
      </c>
      <c r="B4006" s="24" t="s">
        <v>233</v>
      </c>
      <c r="C4006" s="24" t="s">
        <v>260</v>
      </c>
      <c r="D4006" s="24">
        <v>4.1684000000000001</v>
      </c>
    </row>
    <row r="4007" spans="1:4" hidden="1">
      <c r="A4007" s="25">
        <v>43204</v>
      </c>
      <c r="B4007" s="24" t="s">
        <v>233</v>
      </c>
      <c r="C4007" s="24" t="s">
        <v>261</v>
      </c>
      <c r="D4007" s="24">
        <v>76.534999999999997</v>
      </c>
    </row>
    <row r="4008" spans="1:4" hidden="1">
      <c r="A4008" s="25">
        <v>43204</v>
      </c>
      <c r="B4008" s="24" t="s">
        <v>233</v>
      </c>
      <c r="C4008" s="24" t="s">
        <v>237</v>
      </c>
      <c r="D4008" s="24">
        <v>10.4482</v>
      </c>
    </row>
    <row r="4009" spans="1:4" hidden="1">
      <c r="A4009" s="25">
        <v>43204</v>
      </c>
      <c r="B4009" s="24" t="s">
        <v>233</v>
      </c>
      <c r="C4009" s="24" t="s">
        <v>253</v>
      </c>
      <c r="D4009" s="24">
        <v>1.6180000000000001</v>
      </c>
    </row>
    <row r="4010" spans="1:4" hidden="1">
      <c r="A4010" s="25">
        <v>43204</v>
      </c>
      <c r="B4010" s="24" t="s">
        <v>233</v>
      </c>
      <c r="C4010" s="24" t="s">
        <v>262</v>
      </c>
      <c r="D4010" s="24">
        <v>5.0526</v>
      </c>
    </row>
    <row r="4011" spans="1:4" hidden="1">
      <c r="A4011" s="25">
        <v>43204</v>
      </c>
      <c r="B4011" s="24" t="s">
        <v>233</v>
      </c>
      <c r="C4011" s="24" t="s">
        <v>246</v>
      </c>
      <c r="D4011" s="24">
        <v>36.1601</v>
      </c>
    </row>
    <row r="4012" spans="1:4" hidden="1">
      <c r="A4012" s="25">
        <v>43204</v>
      </c>
      <c r="B4012" s="24" t="s">
        <v>233</v>
      </c>
      <c r="C4012" s="24" t="s">
        <v>238</v>
      </c>
      <c r="D4012" s="24">
        <v>1.2331000000000001</v>
      </c>
    </row>
    <row r="4013" spans="1:4" hidden="1">
      <c r="A4013" s="25">
        <v>43204</v>
      </c>
      <c r="B4013" s="24" t="s">
        <v>233</v>
      </c>
      <c r="C4013" s="24" t="s">
        <v>239</v>
      </c>
      <c r="D4013" s="24">
        <v>14.9009</v>
      </c>
    </row>
    <row r="4014" spans="1:4" hidden="1">
      <c r="A4014" s="25">
        <v>43204</v>
      </c>
      <c r="B4014" s="24" t="s">
        <v>263</v>
      </c>
      <c r="C4014" s="24" t="s">
        <v>238</v>
      </c>
      <c r="D4014" s="24">
        <v>0.49259999999999998</v>
      </c>
    </row>
    <row r="4015" spans="1:4" hidden="1">
      <c r="A4015" s="25">
        <v>43204</v>
      </c>
      <c r="B4015" s="24" t="s">
        <v>234</v>
      </c>
      <c r="C4015" s="24" t="s">
        <v>230</v>
      </c>
      <c r="D4015" s="24">
        <v>5.2286999999999999</v>
      </c>
    </row>
    <row r="4016" spans="1:4" hidden="1">
      <c r="A4016" s="25">
        <v>43204</v>
      </c>
      <c r="B4016" s="24" t="s">
        <v>234</v>
      </c>
      <c r="C4016" s="24" t="s">
        <v>240</v>
      </c>
      <c r="D4016" s="24">
        <v>1.8338000000000001</v>
      </c>
    </row>
    <row r="4017" spans="1:4" hidden="1">
      <c r="A4017" s="25">
        <v>43204</v>
      </c>
      <c r="B4017" s="24" t="s">
        <v>234</v>
      </c>
      <c r="C4017" s="24" t="s">
        <v>241</v>
      </c>
      <c r="D4017" s="24">
        <v>1.7958000000000001</v>
      </c>
    </row>
    <row r="4018" spans="1:4" hidden="1">
      <c r="A4018" s="25">
        <v>43204</v>
      </c>
      <c r="B4018" s="24" t="s">
        <v>234</v>
      </c>
      <c r="C4018" s="24" t="s">
        <v>231</v>
      </c>
      <c r="D4018" s="24">
        <v>1.3696999999999999</v>
      </c>
    </row>
    <row r="4019" spans="1:4" hidden="1">
      <c r="A4019" s="25">
        <v>43204</v>
      </c>
      <c r="B4019" s="24" t="s">
        <v>234</v>
      </c>
      <c r="C4019" s="24" t="s">
        <v>242</v>
      </c>
      <c r="D4019" s="24">
        <v>8.9331999999999994</v>
      </c>
    </row>
    <row r="4020" spans="1:4" hidden="1">
      <c r="A4020" s="25">
        <v>43204</v>
      </c>
      <c r="B4020" s="24" t="s">
        <v>234</v>
      </c>
      <c r="C4020" s="24" t="s">
        <v>254</v>
      </c>
      <c r="D4020" s="24">
        <v>29.209800000000001</v>
      </c>
    </row>
    <row r="4021" spans="1:4" hidden="1">
      <c r="A4021" s="25">
        <v>43204</v>
      </c>
      <c r="B4021" s="24" t="s">
        <v>234</v>
      </c>
      <c r="C4021" s="24" t="s">
        <v>232</v>
      </c>
      <c r="D4021" s="24">
        <v>8.5977999999999994</v>
      </c>
    </row>
    <row r="4022" spans="1:4" hidden="1">
      <c r="A4022" s="25">
        <v>43204</v>
      </c>
      <c r="B4022" s="24" t="s">
        <v>234</v>
      </c>
      <c r="C4022" s="24" t="s">
        <v>233</v>
      </c>
      <c r="D4022" s="24">
        <v>1.1546000000000001</v>
      </c>
    </row>
    <row r="4023" spans="1:4" hidden="1">
      <c r="A4023" s="25">
        <v>43204</v>
      </c>
      <c r="B4023" s="24" t="s">
        <v>234</v>
      </c>
      <c r="C4023" s="24" t="s">
        <v>243</v>
      </c>
      <c r="D4023" s="24">
        <v>11.1755</v>
      </c>
    </row>
    <row r="4024" spans="1:4" hidden="1">
      <c r="A4024" s="25">
        <v>43204</v>
      </c>
      <c r="B4024" s="24" t="s">
        <v>234</v>
      </c>
      <c r="C4024" s="24" t="s">
        <v>235</v>
      </c>
      <c r="D4024" s="24">
        <v>1.0099</v>
      </c>
    </row>
    <row r="4025" spans="1:4" hidden="1">
      <c r="A4025" s="25">
        <v>43204</v>
      </c>
      <c r="B4025" s="24" t="s">
        <v>234</v>
      </c>
      <c r="C4025" s="24" t="s">
        <v>79</v>
      </c>
      <c r="D4025" s="24">
        <v>152.845</v>
      </c>
    </row>
    <row r="4026" spans="1:4" hidden="1">
      <c r="A4026" s="25">
        <v>43204</v>
      </c>
      <c r="B4026" s="24" t="s">
        <v>234</v>
      </c>
      <c r="C4026" s="24" t="s">
        <v>244</v>
      </c>
      <c r="D4026" s="24">
        <v>1525.096</v>
      </c>
    </row>
    <row r="4027" spans="1:4" hidden="1">
      <c r="A4027" s="25">
        <v>43204</v>
      </c>
      <c r="B4027" s="24" t="s">
        <v>234</v>
      </c>
      <c r="C4027" s="24" t="s">
        <v>249</v>
      </c>
      <c r="D4027" s="24">
        <v>25.689599999999999</v>
      </c>
    </row>
    <row r="4028" spans="1:4" hidden="1">
      <c r="A4028" s="25">
        <v>43204</v>
      </c>
      <c r="B4028" s="24" t="s">
        <v>234</v>
      </c>
      <c r="C4028" s="24" t="s">
        <v>252</v>
      </c>
      <c r="D4028" s="24">
        <v>5.5244</v>
      </c>
    </row>
    <row r="4029" spans="1:4" hidden="1">
      <c r="A4029" s="25">
        <v>43204</v>
      </c>
      <c r="B4029" s="24" t="s">
        <v>234</v>
      </c>
      <c r="C4029" s="24" t="s">
        <v>236</v>
      </c>
      <c r="D4029" s="24">
        <v>11.0688</v>
      </c>
    </row>
    <row r="4030" spans="1:4" hidden="1">
      <c r="A4030" s="25">
        <v>43204</v>
      </c>
      <c r="B4030" s="24" t="s">
        <v>234</v>
      </c>
      <c r="C4030" s="24" t="s">
        <v>245</v>
      </c>
      <c r="D4030" s="24">
        <v>1.9359999999999999</v>
      </c>
    </row>
    <row r="4031" spans="1:4" hidden="1">
      <c r="A4031" s="25">
        <v>43204</v>
      </c>
      <c r="B4031" s="24" t="s">
        <v>234</v>
      </c>
      <c r="C4031" s="24" t="s">
        <v>237</v>
      </c>
      <c r="D4031" s="24">
        <v>12.063599999999999</v>
      </c>
    </row>
    <row r="4032" spans="1:4" hidden="1">
      <c r="A4032" s="25">
        <v>43204</v>
      </c>
      <c r="B4032" s="24" t="s">
        <v>234</v>
      </c>
      <c r="C4032" s="24" t="s">
        <v>253</v>
      </c>
      <c r="D4032" s="24">
        <v>1.8680000000000001</v>
      </c>
    </row>
    <row r="4033" spans="1:4" hidden="1">
      <c r="A4033" s="25">
        <v>43204</v>
      </c>
      <c r="B4033" s="24" t="s">
        <v>234</v>
      </c>
      <c r="C4033" s="24" t="s">
        <v>246</v>
      </c>
      <c r="D4033" s="24">
        <v>41.749000000000002</v>
      </c>
    </row>
    <row r="4034" spans="1:4" hidden="1">
      <c r="A4034" s="25">
        <v>43204</v>
      </c>
      <c r="B4034" s="24" t="s">
        <v>234</v>
      </c>
      <c r="C4034" s="24" t="s">
        <v>238</v>
      </c>
      <c r="D4034" s="24">
        <v>1.4236</v>
      </c>
    </row>
    <row r="4035" spans="1:4" hidden="1">
      <c r="A4035" s="25">
        <v>43204</v>
      </c>
      <c r="B4035" s="24" t="s">
        <v>234</v>
      </c>
      <c r="C4035" s="24" t="s">
        <v>239</v>
      </c>
      <c r="D4035" s="24">
        <v>17.204000000000001</v>
      </c>
    </row>
    <row r="4036" spans="1:4" hidden="1">
      <c r="A4036" s="25">
        <v>43204</v>
      </c>
      <c r="B4036" s="24" t="s">
        <v>243</v>
      </c>
      <c r="C4036" s="24" t="s">
        <v>240</v>
      </c>
      <c r="D4036" s="24">
        <v>0.1641</v>
      </c>
    </row>
    <row r="4037" spans="1:4" hidden="1">
      <c r="A4037" s="25">
        <v>43204</v>
      </c>
      <c r="B4037" s="24" t="s">
        <v>243</v>
      </c>
      <c r="C4037" s="24" t="s">
        <v>241</v>
      </c>
      <c r="D4037" s="24">
        <v>0.16070000000000001</v>
      </c>
    </row>
    <row r="4038" spans="1:4" hidden="1">
      <c r="A4038" s="25">
        <v>43204</v>
      </c>
      <c r="B4038" s="24" t="s">
        <v>243</v>
      </c>
      <c r="C4038" s="24" t="s">
        <v>231</v>
      </c>
      <c r="D4038" s="24">
        <v>0.1226</v>
      </c>
    </row>
    <row r="4039" spans="1:4" hidden="1">
      <c r="A4039" s="25">
        <v>43204</v>
      </c>
      <c r="B4039" s="24" t="s">
        <v>243</v>
      </c>
      <c r="C4039" s="24" t="s">
        <v>242</v>
      </c>
      <c r="D4039" s="24">
        <v>0.7994</v>
      </c>
    </row>
    <row r="4040" spans="1:4" hidden="1">
      <c r="A4040" s="25">
        <v>43204</v>
      </c>
      <c r="B4040" s="24" t="s">
        <v>243</v>
      </c>
      <c r="C4040" s="24" t="s">
        <v>233</v>
      </c>
      <c r="D4040" s="24">
        <v>0.1033</v>
      </c>
    </row>
    <row r="4041" spans="1:4" hidden="1">
      <c r="A4041" s="25">
        <v>43204</v>
      </c>
      <c r="B4041" s="24" t="s">
        <v>243</v>
      </c>
      <c r="C4041" s="24" t="s">
        <v>234</v>
      </c>
      <c r="D4041" s="24">
        <v>8.9399999999999993E-2</v>
      </c>
    </row>
    <row r="4042" spans="1:4" hidden="1">
      <c r="A4042" s="25">
        <v>43204</v>
      </c>
      <c r="B4042" s="24" t="s">
        <v>243</v>
      </c>
      <c r="C4042" s="24" t="s">
        <v>79</v>
      </c>
      <c r="D4042" s="24">
        <v>13.6762</v>
      </c>
    </row>
    <row r="4043" spans="1:4" hidden="1">
      <c r="A4043" s="25">
        <v>43204</v>
      </c>
      <c r="B4043" s="24" t="s">
        <v>243</v>
      </c>
      <c r="C4043" s="24" t="s">
        <v>244</v>
      </c>
      <c r="D4043" s="24">
        <v>136.4674</v>
      </c>
    </row>
    <row r="4044" spans="1:4" hidden="1">
      <c r="A4044" s="25">
        <v>43204</v>
      </c>
      <c r="B4044" s="24" t="s">
        <v>243</v>
      </c>
      <c r="C4044" s="24" t="s">
        <v>251</v>
      </c>
      <c r="D4044" s="24">
        <v>1.0304</v>
      </c>
    </row>
    <row r="4045" spans="1:4" hidden="1">
      <c r="A4045" s="25">
        <v>43204</v>
      </c>
      <c r="B4045" s="24" t="s">
        <v>243</v>
      </c>
      <c r="C4045" s="24" t="s">
        <v>252</v>
      </c>
      <c r="D4045" s="24">
        <v>0.49440000000000001</v>
      </c>
    </row>
    <row r="4046" spans="1:4" hidden="1">
      <c r="A4046" s="25">
        <v>43204</v>
      </c>
      <c r="B4046" s="24" t="s">
        <v>243</v>
      </c>
      <c r="C4046" s="24" t="s">
        <v>236</v>
      </c>
      <c r="D4046" s="24">
        <v>0.99039999999999995</v>
      </c>
    </row>
    <row r="4047" spans="1:4" hidden="1">
      <c r="A4047" s="25">
        <v>43204</v>
      </c>
      <c r="B4047" s="24" t="s">
        <v>243</v>
      </c>
      <c r="C4047" s="24" t="s">
        <v>245</v>
      </c>
      <c r="D4047" s="24">
        <v>0.17319999999999999</v>
      </c>
    </row>
    <row r="4048" spans="1:4" hidden="1">
      <c r="A4048" s="25">
        <v>43204</v>
      </c>
      <c r="B4048" s="24" t="s">
        <v>243</v>
      </c>
      <c r="C4048" s="24" t="s">
        <v>253</v>
      </c>
      <c r="D4048" s="24">
        <v>0.16719999999999999</v>
      </c>
    </row>
    <row r="4049" spans="1:4" hidden="1">
      <c r="A4049" s="25">
        <v>43204</v>
      </c>
      <c r="B4049" s="24" t="s">
        <v>243</v>
      </c>
      <c r="C4049" s="24" t="s">
        <v>246</v>
      </c>
      <c r="D4049" s="24">
        <v>3.7357</v>
      </c>
    </row>
    <row r="4050" spans="1:4" hidden="1">
      <c r="A4050" s="25">
        <v>43204</v>
      </c>
      <c r="B4050" s="24" t="s">
        <v>243</v>
      </c>
      <c r="C4050" s="24" t="s">
        <v>238</v>
      </c>
      <c r="D4050" s="24">
        <v>0.12740000000000001</v>
      </c>
    </row>
    <row r="4051" spans="1:4" hidden="1">
      <c r="A4051" s="25">
        <v>43204</v>
      </c>
      <c r="B4051" s="24" t="s">
        <v>256</v>
      </c>
      <c r="C4051" s="24" t="s">
        <v>233</v>
      </c>
      <c r="D4051" s="24">
        <v>0.13489999999999999</v>
      </c>
    </row>
    <row r="4052" spans="1:4" hidden="1">
      <c r="A4052" s="25">
        <v>43204</v>
      </c>
      <c r="B4052" s="24" t="s">
        <v>256</v>
      </c>
      <c r="C4052" s="24" t="s">
        <v>238</v>
      </c>
      <c r="D4052" s="24">
        <v>0.16639999999999999</v>
      </c>
    </row>
    <row r="4053" spans="1:4" hidden="1">
      <c r="A4053" s="25">
        <v>43204</v>
      </c>
      <c r="B4053" s="24" t="s">
        <v>257</v>
      </c>
      <c r="C4053" s="24" t="s">
        <v>233</v>
      </c>
      <c r="D4053" s="24">
        <v>3.2000000000000002E-3</v>
      </c>
    </row>
    <row r="4054" spans="1:4" hidden="1">
      <c r="A4054" s="25">
        <v>43204</v>
      </c>
      <c r="B4054" s="24" t="s">
        <v>258</v>
      </c>
      <c r="C4054" s="24" t="s">
        <v>233</v>
      </c>
      <c r="D4054" s="24">
        <v>0.23039999999999999</v>
      </c>
    </row>
    <row r="4055" spans="1:4" hidden="1">
      <c r="A4055" s="25">
        <v>43204</v>
      </c>
      <c r="B4055" s="24" t="s">
        <v>258</v>
      </c>
      <c r="C4055" s="24" t="s">
        <v>238</v>
      </c>
      <c r="D4055" s="24">
        <v>0.28410000000000002</v>
      </c>
    </row>
    <row r="4056" spans="1:4" hidden="1">
      <c r="A4056" s="25">
        <v>43204</v>
      </c>
      <c r="B4056" s="24" t="s">
        <v>259</v>
      </c>
      <c r="C4056" s="24" t="s">
        <v>233</v>
      </c>
      <c r="D4056" s="24">
        <v>8.2000000000000007E-3</v>
      </c>
    </row>
    <row r="4057" spans="1:4" hidden="1">
      <c r="A4057" s="25">
        <v>43204</v>
      </c>
      <c r="B4057" s="24" t="s">
        <v>259</v>
      </c>
      <c r="C4057" s="24" t="s">
        <v>238</v>
      </c>
      <c r="D4057" s="24">
        <v>1.01E-2</v>
      </c>
    </row>
    <row r="4058" spans="1:4" hidden="1">
      <c r="A4058" s="25">
        <v>43204</v>
      </c>
      <c r="B4058" s="24" t="s">
        <v>235</v>
      </c>
      <c r="C4058" s="24" t="s">
        <v>230</v>
      </c>
      <c r="D4058" s="24">
        <v>5.1775000000000002</v>
      </c>
    </row>
    <row r="4059" spans="1:4" hidden="1">
      <c r="A4059" s="25">
        <v>43204</v>
      </c>
      <c r="B4059" s="24" t="s">
        <v>235</v>
      </c>
      <c r="C4059" s="24" t="s">
        <v>231</v>
      </c>
      <c r="D4059" s="24">
        <v>1.3562000000000001</v>
      </c>
    </row>
    <row r="4060" spans="1:4" hidden="1">
      <c r="A4060" s="25">
        <v>43204</v>
      </c>
      <c r="B4060" s="24" t="s">
        <v>235</v>
      </c>
      <c r="C4060" s="24" t="s">
        <v>232</v>
      </c>
      <c r="D4060" s="24">
        <v>8.5136000000000003</v>
      </c>
    </row>
    <row r="4061" spans="1:4" hidden="1">
      <c r="A4061" s="25">
        <v>43204</v>
      </c>
      <c r="B4061" s="24" t="s">
        <v>235</v>
      </c>
      <c r="C4061" s="24" t="s">
        <v>233</v>
      </c>
      <c r="D4061" s="24">
        <v>1.1433</v>
      </c>
    </row>
    <row r="4062" spans="1:4" hidden="1">
      <c r="A4062" s="25">
        <v>43204</v>
      </c>
      <c r="B4062" s="24" t="s">
        <v>235</v>
      </c>
      <c r="C4062" s="24" t="s">
        <v>234</v>
      </c>
      <c r="D4062" s="24">
        <v>0.99019999999999997</v>
      </c>
    </row>
    <row r="4063" spans="1:4" hidden="1">
      <c r="A4063" s="25">
        <v>43204</v>
      </c>
      <c r="B4063" s="24" t="s">
        <v>235</v>
      </c>
      <c r="C4063" s="24" t="s">
        <v>236</v>
      </c>
      <c r="D4063" s="24">
        <v>10.9605</v>
      </c>
    </row>
    <row r="4064" spans="1:4" hidden="1">
      <c r="A4064" s="25">
        <v>43204</v>
      </c>
      <c r="B4064" s="24" t="s">
        <v>235</v>
      </c>
      <c r="C4064" s="24" t="s">
        <v>237</v>
      </c>
      <c r="D4064" s="24">
        <v>11.945499999999999</v>
      </c>
    </row>
    <row r="4065" spans="1:4" hidden="1">
      <c r="A4065" s="25">
        <v>43204</v>
      </c>
      <c r="B4065" s="24" t="s">
        <v>235</v>
      </c>
      <c r="C4065" s="24" t="s">
        <v>238</v>
      </c>
      <c r="D4065" s="24">
        <v>1.4097</v>
      </c>
    </row>
    <row r="4066" spans="1:4" hidden="1">
      <c r="A4066" s="25">
        <v>43204</v>
      </c>
      <c r="B4066" s="24" t="s">
        <v>79</v>
      </c>
      <c r="C4066" s="24" t="s">
        <v>240</v>
      </c>
      <c r="D4066" s="24">
        <v>1.2E-2</v>
      </c>
    </row>
    <row r="4067" spans="1:4" hidden="1">
      <c r="A4067" s="25">
        <v>43204</v>
      </c>
      <c r="B4067" s="24" t="s">
        <v>79</v>
      </c>
      <c r="C4067" s="24" t="s">
        <v>241</v>
      </c>
      <c r="D4067" s="24">
        <v>1.18E-2</v>
      </c>
    </row>
    <row r="4068" spans="1:4" hidden="1">
      <c r="A4068" s="25">
        <v>43204</v>
      </c>
      <c r="B4068" s="24" t="s">
        <v>79</v>
      </c>
      <c r="C4068" s="24" t="s">
        <v>231</v>
      </c>
      <c r="D4068" s="24">
        <v>8.9999999999999993E-3</v>
      </c>
    </row>
    <row r="4069" spans="1:4" hidden="1">
      <c r="A4069" s="25">
        <v>43204</v>
      </c>
      <c r="B4069" s="24" t="s">
        <v>79</v>
      </c>
      <c r="C4069" s="24" t="s">
        <v>242</v>
      </c>
      <c r="D4069" s="24">
        <v>5.8400000000000001E-2</v>
      </c>
    </row>
    <row r="4070" spans="1:4" hidden="1">
      <c r="A4070" s="25">
        <v>43204</v>
      </c>
      <c r="B4070" s="24" t="s">
        <v>79</v>
      </c>
      <c r="C4070" s="24" t="s">
        <v>233</v>
      </c>
      <c r="D4070" s="24">
        <v>7.6E-3</v>
      </c>
    </row>
    <row r="4071" spans="1:4" hidden="1">
      <c r="A4071" s="25">
        <v>43204</v>
      </c>
      <c r="B4071" s="24" t="s">
        <v>79</v>
      </c>
      <c r="C4071" s="24" t="s">
        <v>234</v>
      </c>
      <c r="D4071" s="24">
        <v>6.4999999999999997E-3</v>
      </c>
    </row>
    <row r="4072" spans="1:4" hidden="1">
      <c r="A4072" s="25">
        <v>43204</v>
      </c>
      <c r="B4072" s="24" t="s">
        <v>79</v>
      </c>
      <c r="C4072" s="24" t="s">
        <v>243</v>
      </c>
      <c r="D4072" s="24">
        <v>7.3200000000000001E-2</v>
      </c>
    </row>
    <row r="4073" spans="1:4" hidden="1">
      <c r="A4073" s="25">
        <v>43204</v>
      </c>
      <c r="B4073" s="24" t="s">
        <v>79</v>
      </c>
      <c r="C4073" s="24" t="s">
        <v>244</v>
      </c>
      <c r="D4073" s="24">
        <v>9.9784000000000006</v>
      </c>
    </row>
    <row r="4074" spans="1:4" hidden="1">
      <c r="A4074" s="25">
        <v>43204</v>
      </c>
      <c r="B4074" s="24" t="s">
        <v>79</v>
      </c>
      <c r="C4074" s="24" t="s">
        <v>251</v>
      </c>
      <c r="D4074" s="24">
        <v>7.5300000000000006E-2</v>
      </c>
    </row>
    <row r="4075" spans="1:4" hidden="1">
      <c r="A4075" s="25">
        <v>43204</v>
      </c>
      <c r="B4075" s="24" t="s">
        <v>79</v>
      </c>
      <c r="C4075" s="24" t="s">
        <v>236</v>
      </c>
      <c r="D4075" s="24">
        <v>7.2400000000000006E-2</v>
      </c>
    </row>
    <row r="4076" spans="1:4" hidden="1">
      <c r="A4076" s="25">
        <v>43204</v>
      </c>
      <c r="B4076" s="24" t="s">
        <v>79</v>
      </c>
      <c r="C4076" s="24" t="s">
        <v>245</v>
      </c>
      <c r="D4076" s="24">
        <v>1.2699999999999999E-2</v>
      </c>
    </row>
    <row r="4077" spans="1:4" hidden="1">
      <c r="A4077" s="25">
        <v>43204</v>
      </c>
      <c r="B4077" s="24" t="s">
        <v>79</v>
      </c>
      <c r="C4077" s="24" t="s">
        <v>246</v>
      </c>
      <c r="D4077" s="24">
        <v>0.2732</v>
      </c>
    </row>
    <row r="4078" spans="1:4" hidden="1">
      <c r="A4078" s="25">
        <v>43204</v>
      </c>
      <c r="B4078" s="24" t="s">
        <v>79</v>
      </c>
      <c r="C4078" s="24" t="s">
        <v>238</v>
      </c>
      <c r="D4078" s="24">
        <v>9.2999999999999992E-3</v>
      </c>
    </row>
    <row r="4079" spans="1:4" hidden="1">
      <c r="A4079" s="25">
        <v>43204</v>
      </c>
      <c r="B4079" s="24" t="s">
        <v>244</v>
      </c>
      <c r="C4079" s="24" t="s">
        <v>240</v>
      </c>
      <c r="D4079" s="24">
        <v>1.1999999999999999E-3</v>
      </c>
    </row>
    <row r="4080" spans="1:4" hidden="1">
      <c r="A4080" s="25">
        <v>43204</v>
      </c>
      <c r="B4080" s="24" t="s">
        <v>244</v>
      </c>
      <c r="C4080" s="24" t="s">
        <v>242</v>
      </c>
      <c r="D4080" s="24">
        <v>5.8999999999999999E-3</v>
      </c>
    </row>
    <row r="4081" spans="1:4" hidden="1">
      <c r="A4081" s="25">
        <v>43204</v>
      </c>
      <c r="B4081" s="24" t="s">
        <v>244</v>
      </c>
      <c r="C4081" s="24" t="s">
        <v>233</v>
      </c>
      <c r="D4081" s="24">
        <v>8.0000000000000004E-4</v>
      </c>
    </row>
    <row r="4082" spans="1:4" hidden="1">
      <c r="A4082" s="25">
        <v>43204</v>
      </c>
      <c r="B4082" s="24" t="s">
        <v>244</v>
      </c>
      <c r="C4082" s="24" t="s">
        <v>234</v>
      </c>
      <c r="D4082" s="24">
        <v>6.9999999999999999E-4</v>
      </c>
    </row>
    <row r="4083" spans="1:4" hidden="1">
      <c r="A4083" s="25">
        <v>43204</v>
      </c>
      <c r="B4083" s="24" t="s">
        <v>244</v>
      </c>
      <c r="C4083" s="24" t="s">
        <v>243</v>
      </c>
      <c r="D4083" s="24">
        <v>7.3000000000000001E-3</v>
      </c>
    </row>
    <row r="4084" spans="1:4" hidden="1">
      <c r="A4084" s="25">
        <v>43204</v>
      </c>
      <c r="B4084" s="24" t="s">
        <v>244</v>
      </c>
      <c r="C4084" s="24" t="s">
        <v>79</v>
      </c>
      <c r="D4084" s="24">
        <v>0.1002</v>
      </c>
    </row>
    <row r="4085" spans="1:4" hidden="1">
      <c r="A4085" s="25">
        <v>43204</v>
      </c>
      <c r="B4085" s="24" t="s">
        <v>244</v>
      </c>
      <c r="C4085" s="24" t="s">
        <v>236</v>
      </c>
      <c r="D4085" s="24">
        <v>7.1999999999999998E-3</v>
      </c>
    </row>
    <row r="4086" spans="1:4" hidden="1">
      <c r="A4086" s="25">
        <v>43204</v>
      </c>
      <c r="B4086" s="24" t="s">
        <v>244</v>
      </c>
      <c r="C4086" s="24" t="s">
        <v>246</v>
      </c>
      <c r="D4086" s="24">
        <v>2.7400000000000001E-2</v>
      </c>
    </row>
    <row r="4087" spans="1:4" hidden="1">
      <c r="A4087" s="25">
        <v>43204</v>
      </c>
      <c r="B4087" s="24" t="s">
        <v>244</v>
      </c>
      <c r="C4087" s="24" t="s">
        <v>238</v>
      </c>
      <c r="D4087" s="24">
        <v>8.9999999999999998E-4</v>
      </c>
    </row>
    <row r="4088" spans="1:4" hidden="1">
      <c r="A4088" s="25">
        <v>43204</v>
      </c>
      <c r="B4088" s="24" t="s">
        <v>251</v>
      </c>
      <c r="C4088" s="24" t="s">
        <v>242</v>
      </c>
      <c r="D4088" s="24">
        <v>0.77580000000000005</v>
      </c>
    </row>
    <row r="4089" spans="1:4" hidden="1">
      <c r="A4089" s="25">
        <v>43204</v>
      </c>
      <c r="B4089" s="24" t="s">
        <v>251</v>
      </c>
      <c r="C4089" s="24" t="s">
        <v>233</v>
      </c>
      <c r="D4089" s="24">
        <v>0.1002</v>
      </c>
    </row>
    <row r="4090" spans="1:4" hidden="1">
      <c r="A4090" s="25">
        <v>43204</v>
      </c>
      <c r="B4090" s="24" t="s">
        <v>251</v>
      </c>
      <c r="C4090" s="24" t="s">
        <v>243</v>
      </c>
      <c r="D4090" s="24">
        <v>0.97060000000000002</v>
      </c>
    </row>
    <row r="4091" spans="1:4" hidden="1">
      <c r="A4091" s="25">
        <v>43204</v>
      </c>
      <c r="B4091" s="24" t="s">
        <v>251</v>
      </c>
      <c r="C4091" s="24" t="s">
        <v>79</v>
      </c>
      <c r="D4091" s="24">
        <v>13.2744</v>
      </c>
    </row>
    <row r="4092" spans="1:4" hidden="1">
      <c r="A4092" s="25">
        <v>43204</v>
      </c>
      <c r="B4092" s="24" t="s">
        <v>251</v>
      </c>
      <c r="C4092" s="24" t="s">
        <v>236</v>
      </c>
      <c r="D4092" s="24">
        <v>0.96140000000000003</v>
      </c>
    </row>
    <row r="4093" spans="1:4" hidden="1">
      <c r="A4093" s="25">
        <v>43204</v>
      </c>
      <c r="B4093" s="24" t="s">
        <v>251</v>
      </c>
      <c r="C4093" s="24" t="s">
        <v>238</v>
      </c>
      <c r="D4093" s="24">
        <v>0.1236</v>
      </c>
    </row>
    <row r="4094" spans="1:4" hidden="1">
      <c r="A4094" s="25">
        <v>43204</v>
      </c>
      <c r="B4094" s="24" t="s">
        <v>249</v>
      </c>
      <c r="C4094" s="24" t="s">
        <v>241</v>
      </c>
      <c r="D4094" s="24">
        <v>6.9900000000000004E-2</v>
      </c>
    </row>
    <row r="4095" spans="1:4" hidden="1">
      <c r="A4095" s="25">
        <v>43204</v>
      </c>
      <c r="B4095" s="24" t="s">
        <v>249</v>
      </c>
      <c r="C4095" s="24" t="s">
        <v>233</v>
      </c>
      <c r="D4095" s="24">
        <v>4.4999999999999998E-2</v>
      </c>
    </row>
    <row r="4096" spans="1:4" hidden="1">
      <c r="A4096" s="25">
        <v>43204</v>
      </c>
      <c r="B4096" s="24" t="s">
        <v>249</v>
      </c>
      <c r="C4096" s="24" t="s">
        <v>234</v>
      </c>
      <c r="D4096" s="24">
        <v>3.9E-2</v>
      </c>
    </row>
    <row r="4097" spans="1:4" hidden="1">
      <c r="A4097" s="25">
        <v>43204</v>
      </c>
      <c r="B4097" s="24" t="s">
        <v>249</v>
      </c>
      <c r="C4097" s="24" t="s">
        <v>238</v>
      </c>
      <c r="D4097" s="24">
        <v>5.5399999999999998E-2</v>
      </c>
    </row>
    <row r="4098" spans="1:4" hidden="1">
      <c r="A4098" s="25">
        <v>43204</v>
      </c>
      <c r="B4098" s="24" t="s">
        <v>252</v>
      </c>
      <c r="C4098" s="24" t="s">
        <v>242</v>
      </c>
      <c r="D4098" s="24">
        <v>1.617</v>
      </c>
    </row>
    <row r="4099" spans="1:4" hidden="1">
      <c r="A4099" s="25">
        <v>43204</v>
      </c>
      <c r="B4099" s="24" t="s">
        <v>252</v>
      </c>
      <c r="C4099" s="24" t="s">
        <v>233</v>
      </c>
      <c r="D4099" s="24">
        <v>0.20899999999999999</v>
      </c>
    </row>
    <row r="4100" spans="1:4" hidden="1">
      <c r="A4100" s="25">
        <v>43204</v>
      </c>
      <c r="B4100" s="24" t="s">
        <v>252</v>
      </c>
      <c r="C4100" s="24" t="s">
        <v>234</v>
      </c>
      <c r="D4100" s="24">
        <v>0.18099999999999999</v>
      </c>
    </row>
    <row r="4101" spans="1:4" hidden="1">
      <c r="A4101" s="25">
        <v>43204</v>
      </c>
      <c r="B4101" s="24" t="s">
        <v>252</v>
      </c>
      <c r="C4101" s="24" t="s">
        <v>243</v>
      </c>
      <c r="D4101" s="24">
        <v>2.0230000000000001</v>
      </c>
    </row>
    <row r="4102" spans="1:4" hidden="1">
      <c r="A4102" s="25">
        <v>43204</v>
      </c>
      <c r="B4102" s="24" t="s">
        <v>252</v>
      </c>
      <c r="C4102" s="24" t="s">
        <v>238</v>
      </c>
      <c r="D4102" s="24">
        <v>0.25769999999999998</v>
      </c>
    </row>
    <row r="4103" spans="1:4" hidden="1">
      <c r="A4103" s="25">
        <v>43204</v>
      </c>
      <c r="B4103" s="24" t="s">
        <v>236</v>
      </c>
      <c r="C4103" s="24" t="s">
        <v>230</v>
      </c>
      <c r="D4103" s="24">
        <v>0.47239999999999999</v>
      </c>
    </row>
    <row r="4104" spans="1:4" hidden="1">
      <c r="A4104" s="25">
        <v>43204</v>
      </c>
      <c r="B4104" s="24" t="s">
        <v>236</v>
      </c>
      <c r="C4104" s="24" t="s">
        <v>240</v>
      </c>
      <c r="D4104" s="24">
        <v>0.1656</v>
      </c>
    </row>
    <row r="4105" spans="1:4" hidden="1">
      <c r="A4105" s="25">
        <v>43204</v>
      </c>
      <c r="B4105" s="24" t="s">
        <v>236</v>
      </c>
      <c r="C4105" s="24" t="s">
        <v>241</v>
      </c>
      <c r="D4105" s="24">
        <v>0.16220000000000001</v>
      </c>
    </row>
    <row r="4106" spans="1:4" hidden="1">
      <c r="A4106" s="25">
        <v>43204</v>
      </c>
      <c r="B4106" s="24" t="s">
        <v>236</v>
      </c>
      <c r="C4106" s="24" t="s">
        <v>231</v>
      </c>
      <c r="D4106" s="24">
        <v>0.1237</v>
      </c>
    </row>
    <row r="4107" spans="1:4" hidden="1">
      <c r="A4107" s="25">
        <v>43204</v>
      </c>
      <c r="B4107" s="24" t="s">
        <v>236</v>
      </c>
      <c r="C4107" s="24" t="s">
        <v>242</v>
      </c>
      <c r="D4107" s="24">
        <v>0.80700000000000005</v>
      </c>
    </row>
    <row r="4108" spans="1:4" hidden="1">
      <c r="A4108" s="25">
        <v>43204</v>
      </c>
      <c r="B4108" s="24" t="s">
        <v>236</v>
      </c>
      <c r="C4108" s="24" t="s">
        <v>232</v>
      </c>
      <c r="D4108" s="24">
        <v>0.77680000000000005</v>
      </c>
    </row>
    <row r="4109" spans="1:4" hidden="1">
      <c r="A4109" s="25">
        <v>43204</v>
      </c>
      <c r="B4109" s="24" t="s">
        <v>236</v>
      </c>
      <c r="C4109" s="24" t="s">
        <v>233</v>
      </c>
      <c r="D4109" s="24">
        <v>0.1043</v>
      </c>
    </row>
    <row r="4110" spans="1:4" hidden="1">
      <c r="A4110" s="25">
        <v>43204</v>
      </c>
      <c r="B4110" s="24" t="s">
        <v>236</v>
      </c>
      <c r="C4110" s="24" t="s">
        <v>234</v>
      </c>
      <c r="D4110" s="24">
        <v>9.0399999999999994E-2</v>
      </c>
    </row>
    <row r="4111" spans="1:4" hidden="1">
      <c r="A4111" s="25">
        <v>43204</v>
      </c>
      <c r="B4111" s="24" t="s">
        <v>236</v>
      </c>
      <c r="C4111" s="24" t="s">
        <v>243</v>
      </c>
      <c r="D4111" s="24">
        <v>1.0096000000000001</v>
      </c>
    </row>
    <row r="4112" spans="1:4" hidden="1">
      <c r="A4112" s="25">
        <v>43204</v>
      </c>
      <c r="B4112" s="24" t="s">
        <v>236</v>
      </c>
      <c r="C4112" s="24" t="s">
        <v>235</v>
      </c>
      <c r="D4112" s="24">
        <v>9.1200000000000003E-2</v>
      </c>
    </row>
    <row r="4113" spans="1:4" hidden="1">
      <c r="A4113" s="25">
        <v>43204</v>
      </c>
      <c r="B4113" s="24" t="s">
        <v>236</v>
      </c>
      <c r="C4113" s="24" t="s">
        <v>79</v>
      </c>
      <c r="D4113" s="24">
        <v>13.8081</v>
      </c>
    </row>
    <row r="4114" spans="1:4" hidden="1">
      <c r="A4114" s="25">
        <v>43204</v>
      </c>
      <c r="B4114" s="24" t="s">
        <v>236</v>
      </c>
      <c r="C4114" s="24" t="s">
        <v>244</v>
      </c>
      <c r="D4114" s="24">
        <v>137.7833</v>
      </c>
    </row>
    <row r="4115" spans="1:4" hidden="1">
      <c r="A4115" s="25">
        <v>43204</v>
      </c>
      <c r="B4115" s="24" t="s">
        <v>236</v>
      </c>
      <c r="C4115" s="24" t="s">
        <v>251</v>
      </c>
      <c r="D4115" s="24">
        <v>1.0404</v>
      </c>
    </row>
    <row r="4116" spans="1:4" hidden="1">
      <c r="A4116" s="25">
        <v>43204</v>
      </c>
      <c r="B4116" s="24" t="s">
        <v>236</v>
      </c>
      <c r="C4116" s="24" t="s">
        <v>237</v>
      </c>
      <c r="D4116" s="24">
        <v>1.0899000000000001</v>
      </c>
    </row>
    <row r="4117" spans="1:4" hidden="1">
      <c r="A4117" s="25">
        <v>43204</v>
      </c>
      <c r="B4117" s="24" t="s">
        <v>236</v>
      </c>
      <c r="C4117" s="24" t="s">
        <v>238</v>
      </c>
      <c r="D4117" s="24">
        <v>0.12859999999999999</v>
      </c>
    </row>
    <row r="4118" spans="1:4" hidden="1">
      <c r="A4118" s="25">
        <v>43204</v>
      </c>
      <c r="B4118" s="24" t="s">
        <v>245</v>
      </c>
      <c r="C4118" s="24" t="s">
        <v>240</v>
      </c>
      <c r="D4118" s="24">
        <v>0.94720000000000004</v>
      </c>
    </row>
    <row r="4119" spans="1:4" hidden="1">
      <c r="A4119" s="25">
        <v>43204</v>
      </c>
      <c r="B4119" s="24" t="s">
        <v>245</v>
      </c>
      <c r="C4119" s="24" t="s">
        <v>242</v>
      </c>
      <c r="D4119" s="24">
        <v>4.6143999999999998</v>
      </c>
    </row>
    <row r="4120" spans="1:4" hidden="1">
      <c r="A4120" s="25">
        <v>43204</v>
      </c>
      <c r="B4120" s="24" t="s">
        <v>245</v>
      </c>
      <c r="C4120" s="24" t="s">
        <v>233</v>
      </c>
      <c r="D4120" s="24">
        <v>0.59640000000000004</v>
      </c>
    </row>
    <row r="4121" spans="1:4" hidden="1">
      <c r="A4121" s="25">
        <v>43204</v>
      </c>
      <c r="B4121" s="24" t="s">
        <v>245</v>
      </c>
      <c r="C4121" s="24" t="s">
        <v>234</v>
      </c>
      <c r="D4121" s="24">
        <v>0.51659999999999995</v>
      </c>
    </row>
    <row r="4122" spans="1:4" hidden="1">
      <c r="A4122" s="25">
        <v>43204</v>
      </c>
      <c r="B4122" s="24" t="s">
        <v>245</v>
      </c>
      <c r="C4122" s="24" t="s">
        <v>243</v>
      </c>
      <c r="D4122" s="24">
        <v>5.7725999999999997</v>
      </c>
    </row>
    <row r="4123" spans="1:4" hidden="1">
      <c r="A4123" s="25">
        <v>43204</v>
      </c>
      <c r="B4123" s="24" t="s">
        <v>245</v>
      </c>
      <c r="C4123" s="24" t="s">
        <v>79</v>
      </c>
      <c r="D4123" s="24">
        <v>78.947400000000002</v>
      </c>
    </row>
    <row r="4124" spans="1:4" hidden="1">
      <c r="A4124" s="25">
        <v>43204</v>
      </c>
      <c r="B4124" s="24" t="s">
        <v>245</v>
      </c>
      <c r="C4124" s="24" t="s">
        <v>238</v>
      </c>
      <c r="D4124" s="24">
        <v>0.73540000000000005</v>
      </c>
    </row>
    <row r="4125" spans="1:4" hidden="1">
      <c r="A4125" s="25">
        <v>43204</v>
      </c>
      <c r="B4125" s="24" t="s">
        <v>264</v>
      </c>
      <c r="C4125" s="24" t="s">
        <v>238</v>
      </c>
      <c r="D4125" s="24">
        <v>1.9199999999999998E-2</v>
      </c>
    </row>
    <row r="4126" spans="1:4" hidden="1">
      <c r="A4126" s="25">
        <v>43204</v>
      </c>
      <c r="B4126" s="24" t="s">
        <v>260</v>
      </c>
      <c r="C4126" s="24" t="s">
        <v>233</v>
      </c>
      <c r="D4126" s="24">
        <v>0.2399</v>
      </c>
    </row>
    <row r="4127" spans="1:4" hidden="1">
      <c r="A4127" s="25">
        <v>43204</v>
      </c>
      <c r="B4127" s="24" t="s">
        <v>260</v>
      </c>
      <c r="C4127" s="24" t="s">
        <v>238</v>
      </c>
      <c r="D4127" s="24">
        <v>0.29580000000000001</v>
      </c>
    </row>
    <row r="4128" spans="1:4" hidden="1">
      <c r="A4128" s="25">
        <v>43204</v>
      </c>
      <c r="B4128" s="24" t="s">
        <v>261</v>
      </c>
      <c r="C4128" s="24" t="s">
        <v>233</v>
      </c>
      <c r="D4128" s="24">
        <v>1.3100000000000001E-2</v>
      </c>
    </row>
    <row r="4129" spans="1:4" hidden="1">
      <c r="A4129" s="25">
        <v>43204</v>
      </c>
      <c r="B4129" s="24" t="s">
        <v>261</v>
      </c>
      <c r="C4129" s="24" t="s">
        <v>238</v>
      </c>
      <c r="D4129" s="24">
        <v>1.61E-2</v>
      </c>
    </row>
    <row r="4130" spans="1:4" hidden="1">
      <c r="A4130" s="25">
        <v>43204</v>
      </c>
      <c r="B4130" s="24" t="s">
        <v>237</v>
      </c>
      <c r="C4130" s="24" t="s">
        <v>230</v>
      </c>
      <c r="D4130" s="24">
        <v>0.43340000000000001</v>
      </c>
    </row>
    <row r="4131" spans="1:4" hidden="1">
      <c r="A4131" s="25">
        <v>43204</v>
      </c>
      <c r="B4131" s="24" t="s">
        <v>237</v>
      </c>
      <c r="C4131" s="24" t="s">
        <v>240</v>
      </c>
      <c r="D4131" s="24">
        <v>0.152</v>
      </c>
    </row>
    <row r="4132" spans="1:4" hidden="1">
      <c r="A4132" s="25">
        <v>43204</v>
      </c>
      <c r="B4132" s="24" t="s">
        <v>237</v>
      </c>
      <c r="C4132" s="24" t="s">
        <v>231</v>
      </c>
      <c r="D4132" s="24">
        <v>0.11360000000000001</v>
      </c>
    </row>
    <row r="4133" spans="1:4" hidden="1">
      <c r="A4133" s="25">
        <v>43204</v>
      </c>
      <c r="B4133" s="24" t="s">
        <v>237</v>
      </c>
      <c r="C4133" s="24" t="s">
        <v>232</v>
      </c>
      <c r="D4133" s="24">
        <v>0.7127</v>
      </c>
    </row>
    <row r="4134" spans="1:4" hidden="1">
      <c r="A4134" s="25">
        <v>43204</v>
      </c>
      <c r="B4134" s="24" t="s">
        <v>237</v>
      </c>
      <c r="C4134" s="24" t="s">
        <v>233</v>
      </c>
      <c r="D4134" s="24">
        <v>9.5699999999999993E-2</v>
      </c>
    </row>
    <row r="4135" spans="1:4" hidden="1">
      <c r="A4135" s="25">
        <v>43204</v>
      </c>
      <c r="B4135" s="24" t="s">
        <v>237</v>
      </c>
      <c r="C4135" s="24" t="s">
        <v>234</v>
      </c>
      <c r="D4135" s="24">
        <v>8.2900000000000001E-2</v>
      </c>
    </row>
    <row r="4136" spans="1:4" hidden="1">
      <c r="A4136" s="25">
        <v>43204</v>
      </c>
      <c r="B4136" s="24" t="s">
        <v>237</v>
      </c>
      <c r="C4136" s="24" t="s">
        <v>235</v>
      </c>
      <c r="D4136" s="24">
        <v>8.3699999999999997E-2</v>
      </c>
    </row>
    <row r="4137" spans="1:4" hidden="1">
      <c r="A4137" s="25">
        <v>43204</v>
      </c>
      <c r="B4137" s="24" t="s">
        <v>237</v>
      </c>
      <c r="C4137" s="24" t="s">
        <v>236</v>
      </c>
      <c r="D4137" s="24">
        <v>0.91759999999999997</v>
      </c>
    </row>
    <row r="4138" spans="1:4" hidden="1">
      <c r="A4138" s="25">
        <v>43204</v>
      </c>
      <c r="B4138" s="24" t="s">
        <v>237</v>
      </c>
      <c r="C4138" s="24" t="s">
        <v>262</v>
      </c>
      <c r="D4138" s="24">
        <v>0.48359999999999997</v>
      </c>
    </row>
    <row r="4139" spans="1:4" hidden="1">
      <c r="A4139" s="25">
        <v>43204</v>
      </c>
      <c r="B4139" s="24" t="s">
        <v>237</v>
      </c>
      <c r="C4139" s="24" t="s">
        <v>238</v>
      </c>
      <c r="D4139" s="24">
        <v>0.11799999999999999</v>
      </c>
    </row>
    <row r="4140" spans="1:4" hidden="1">
      <c r="A4140" s="25">
        <v>43204</v>
      </c>
      <c r="B4140" s="24" t="s">
        <v>253</v>
      </c>
      <c r="C4140" s="24" t="s">
        <v>242</v>
      </c>
      <c r="D4140" s="24">
        <v>4.7820999999999998</v>
      </c>
    </row>
    <row r="4141" spans="1:4" hidden="1">
      <c r="A4141" s="25">
        <v>43204</v>
      </c>
      <c r="B4141" s="24" t="s">
        <v>253</v>
      </c>
      <c r="C4141" s="24" t="s">
        <v>233</v>
      </c>
      <c r="D4141" s="24">
        <v>0.61799999999999999</v>
      </c>
    </row>
    <row r="4142" spans="1:4" hidden="1">
      <c r="A4142" s="25">
        <v>43204</v>
      </c>
      <c r="B4142" s="24" t="s">
        <v>253</v>
      </c>
      <c r="C4142" s="24" t="s">
        <v>234</v>
      </c>
      <c r="D4142" s="24">
        <v>0.5353</v>
      </c>
    </row>
    <row r="4143" spans="1:4" hidden="1">
      <c r="A4143" s="25">
        <v>43204</v>
      </c>
      <c r="B4143" s="24" t="s">
        <v>253</v>
      </c>
      <c r="C4143" s="24" t="s">
        <v>243</v>
      </c>
      <c r="D4143" s="24">
        <v>5.9824000000000002</v>
      </c>
    </row>
    <row r="4144" spans="1:4" hidden="1">
      <c r="A4144" s="25">
        <v>43204</v>
      </c>
      <c r="B4144" s="24" t="s">
        <v>253</v>
      </c>
      <c r="C4144" s="24" t="s">
        <v>238</v>
      </c>
      <c r="D4144" s="24">
        <v>0.7621</v>
      </c>
    </row>
    <row r="4145" spans="1:4" hidden="1">
      <c r="A4145" s="25">
        <v>43204</v>
      </c>
      <c r="B4145" s="24" t="s">
        <v>265</v>
      </c>
      <c r="C4145" s="24" t="s">
        <v>238</v>
      </c>
      <c r="D4145" s="24">
        <v>3.2000000000000001E-2</v>
      </c>
    </row>
    <row r="4146" spans="1:4" hidden="1">
      <c r="A4146" s="25">
        <v>43204</v>
      </c>
      <c r="B4146" s="24" t="s">
        <v>262</v>
      </c>
      <c r="C4146" s="24" t="s">
        <v>233</v>
      </c>
      <c r="D4146" s="24">
        <v>0.19800000000000001</v>
      </c>
    </row>
    <row r="4147" spans="1:4" hidden="1">
      <c r="A4147" s="25">
        <v>43204</v>
      </c>
      <c r="B4147" s="24" t="s">
        <v>262</v>
      </c>
      <c r="C4147" s="24" t="s">
        <v>237</v>
      </c>
      <c r="D4147" s="24">
        <v>2.0680000000000001</v>
      </c>
    </row>
    <row r="4148" spans="1:4" hidden="1">
      <c r="A4148" s="25">
        <v>43204</v>
      </c>
      <c r="B4148" s="24" t="s">
        <v>262</v>
      </c>
      <c r="C4148" s="24" t="s">
        <v>238</v>
      </c>
      <c r="D4148" s="24">
        <v>0.24399999999999999</v>
      </c>
    </row>
    <row r="4149" spans="1:4" hidden="1">
      <c r="A4149" s="25">
        <v>43204</v>
      </c>
      <c r="B4149" s="24" t="s">
        <v>246</v>
      </c>
      <c r="C4149" s="24" t="s">
        <v>240</v>
      </c>
      <c r="D4149" s="24">
        <v>4.3999999999999997E-2</v>
      </c>
    </row>
    <row r="4150" spans="1:4" hidden="1">
      <c r="A4150" s="25">
        <v>43204</v>
      </c>
      <c r="B4150" s="24" t="s">
        <v>246</v>
      </c>
      <c r="C4150" s="24" t="s">
        <v>248</v>
      </c>
      <c r="D4150" s="24">
        <v>0.21390000000000001</v>
      </c>
    </row>
    <row r="4151" spans="1:4" hidden="1">
      <c r="A4151" s="25">
        <v>43204</v>
      </c>
      <c r="B4151" s="24" t="s">
        <v>246</v>
      </c>
      <c r="C4151" s="24" t="s">
        <v>242</v>
      </c>
      <c r="D4151" s="24">
        <v>0.214</v>
      </c>
    </row>
    <row r="4152" spans="1:4" hidden="1">
      <c r="A4152" s="25">
        <v>43204</v>
      </c>
      <c r="B4152" s="24" t="s">
        <v>246</v>
      </c>
      <c r="C4152" s="24" t="s">
        <v>233</v>
      </c>
      <c r="D4152" s="24">
        <v>2.76E-2</v>
      </c>
    </row>
    <row r="4153" spans="1:4" hidden="1">
      <c r="A4153" s="25">
        <v>43204</v>
      </c>
      <c r="B4153" s="24" t="s">
        <v>246</v>
      </c>
      <c r="C4153" s="24" t="s">
        <v>234</v>
      </c>
      <c r="D4153" s="24">
        <v>2.4E-2</v>
      </c>
    </row>
    <row r="4154" spans="1:4" hidden="1">
      <c r="A4154" s="25">
        <v>43204</v>
      </c>
      <c r="B4154" s="24" t="s">
        <v>246</v>
      </c>
      <c r="C4154" s="24" t="s">
        <v>243</v>
      </c>
      <c r="D4154" s="24">
        <v>0.2676</v>
      </c>
    </row>
    <row r="4155" spans="1:4" hidden="1">
      <c r="A4155" s="25">
        <v>43204</v>
      </c>
      <c r="B4155" s="24" t="s">
        <v>246</v>
      </c>
      <c r="C4155" s="24" t="s">
        <v>79</v>
      </c>
      <c r="D4155" s="24">
        <v>3.6608999999999998</v>
      </c>
    </row>
    <row r="4156" spans="1:4" hidden="1">
      <c r="A4156" s="25">
        <v>43204</v>
      </c>
      <c r="B4156" s="24" t="s">
        <v>246</v>
      </c>
      <c r="C4156" s="24" t="s">
        <v>244</v>
      </c>
      <c r="D4156" s="24">
        <v>36.530200000000001</v>
      </c>
    </row>
    <row r="4157" spans="1:4" hidden="1">
      <c r="A4157" s="25">
        <v>43204</v>
      </c>
      <c r="B4157" s="24" t="s">
        <v>246</v>
      </c>
      <c r="C4157" s="24" t="s">
        <v>238</v>
      </c>
      <c r="D4157" s="24">
        <v>3.4099999999999998E-2</v>
      </c>
    </row>
    <row r="4158" spans="1:4" hidden="1">
      <c r="A4158" s="25">
        <v>43204</v>
      </c>
      <c r="B4158" s="24" t="s">
        <v>266</v>
      </c>
      <c r="C4158" s="24" t="s">
        <v>238</v>
      </c>
      <c r="D4158" s="24">
        <v>3.8199999999999998E-2</v>
      </c>
    </row>
    <row r="4159" spans="1:4" hidden="1">
      <c r="A4159" s="25">
        <v>43204</v>
      </c>
      <c r="B4159" s="24" t="s">
        <v>238</v>
      </c>
      <c r="C4159" s="24" t="s">
        <v>230</v>
      </c>
      <c r="D4159" s="24">
        <v>3.6728000000000001</v>
      </c>
    </row>
    <row r="4160" spans="1:4" hidden="1">
      <c r="A4160" s="25">
        <v>43204</v>
      </c>
      <c r="B4160" s="24" t="s">
        <v>238</v>
      </c>
      <c r="C4160" s="24" t="s">
        <v>240</v>
      </c>
      <c r="D4160" s="24">
        <v>1.288</v>
      </c>
    </row>
    <row r="4161" spans="1:4" hidden="1">
      <c r="A4161" s="25">
        <v>43204</v>
      </c>
      <c r="B4161" s="24" t="s">
        <v>238</v>
      </c>
      <c r="C4161" s="24" t="s">
        <v>247</v>
      </c>
      <c r="D4161" s="24">
        <v>1.7887</v>
      </c>
    </row>
    <row r="4162" spans="1:4" hidden="1">
      <c r="A4162" s="25">
        <v>43204</v>
      </c>
      <c r="B4162" s="24" t="s">
        <v>238</v>
      </c>
      <c r="C4162" s="24" t="s">
        <v>241</v>
      </c>
      <c r="D4162" s="24">
        <v>1.2614000000000001</v>
      </c>
    </row>
    <row r="4163" spans="1:4" hidden="1">
      <c r="A4163" s="25">
        <v>43204</v>
      </c>
      <c r="B4163" s="24" t="s">
        <v>238</v>
      </c>
      <c r="C4163" s="24" t="s">
        <v>250</v>
      </c>
      <c r="D4163" s="24">
        <v>1593.25</v>
      </c>
    </row>
    <row r="4164" spans="1:4" hidden="1">
      <c r="A4164" s="25">
        <v>43204</v>
      </c>
      <c r="B4164" s="24" t="s">
        <v>238</v>
      </c>
      <c r="C4164" s="24" t="s">
        <v>231</v>
      </c>
      <c r="D4164" s="24">
        <v>0.96199999999999997</v>
      </c>
    </row>
    <row r="4165" spans="1:4" hidden="1">
      <c r="A4165" s="25">
        <v>43204</v>
      </c>
      <c r="B4165" s="24" t="s">
        <v>238</v>
      </c>
      <c r="C4165" s="24" t="s">
        <v>248</v>
      </c>
      <c r="D4165" s="24">
        <v>6.2729999999999997</v>
      </c>
    </row>
    <row r="4166" spans="1:4" hidden="1">
      <c r="A4166" s="25">
        <v>43204</v>
      </c>
      <c r="B4166" s="24" t="s">
        <v>238</v>
      </c>
      <c r="C4166" s="24" t="s">
        <v>242</v>
      </c>
      <c r="D4166" s="24">
        <v>6.2750000000000004</v>
      </c>
    </row>
    <row r="4167" spans="1:4" hidden="1">
      <c r="A4167" s="25">
        <v>43204</v>
      </c>
      <c r="B4167" s="24" t="s">
        <v>238</v>
      </c>
      <c r="C4167" s="24" t="s">
        <v>254</v>
      </c>
      <c r="D4167" s="24">
        <v>20.517600000000002</v>
      </c>
    </row>
    <row r="4168" spans="1:4" hidden="1">
      <c r="A4168" s="25">
        <v>43204</v>
      </c>
      <c r="B4168" s="24" t="s">
        <v>238</v>
      </c>
      <c r="C4168" s="24" t="s">
        <v>232</v>
      </c>
      <c r="D4168" s="24">
        <v>6.0392999999999999</v>
      </c>
    </row>
    <row r="4169" spans="1:4" hidden="1">
      <c r="A4169" s="25">
        <v>43204</v>
      </c>
      <c r="B4169" s="24" t="s">
        <v>238</v>
      </c>
      <c r="C4169" s="24" t="s">
        <v>233</v>
      </c>
      <c r="D4169" s="24">
        <v>0.81100000000000005</v>
      </c>
    </row>
    <row r="4170" spans="1:4" hidden="1">
      <c r="A4170" s="25">
        <v>43204</v>
      </c>
      <c r="B4170" s="24" t="s">
        <v>238</v>
      </c>
      <c r="C4170" s="24" t="s">
        <v>263</v>
      </c>
      <c r="D4170" s="24">
        <v>2.0299999999999998</v>
      </c>
    </row>
    <row r="4171" spans="1:4" hidden="1">
      <c r="A4171" s="25">
        <v>43204</v>
      </c>
      <c r="B4171" s="24" t="s">
        <v>238</v>
      </c>
      <c r="C4171" s="24" t="s">
        <v>234</v>
      </c>
      <c r="D4171" s="24">
        <v>0.70240000000000002</v>
      </c>
    </row>
    <row r="4172" spans="1:4" hidden="1">
      <c r="A4172" s="25">
        <v>43204</v>
      </c>
      <c r="B4172" s="24" t="s">
        <v>238</v>
      </c>
      <c r="C4172" s="24" t="s">
        <v>243</v>
      </c>
      <c r="D4172" s="24">
        <v>7.85</v>
      </c>
    </row>
    <row r="4173" spans="1:4" hidden="1">
      <c r="A4173" s="25">
        <v>43204</v>
      </c>
      <c r="B4173" s="24" t="s">
        <v>238</v>
      </c>
      <c r="C4173" s="24" t="s">
        <v>256</v>
      </c>
      <c r="D4173" s="24">
        <v>6.0110000000000001</v>
      </c>
    </row>
    <row r="4174" spans="1:4" hidden="1">
      <c r="A4174" s="25">
        <v>43204</v>
      </c>
      <c r="B4174" s="24" t="s">
        <v>238</v>
      </c>
      <c r="C4174" s="24" t="s">
        <v>258</v>
      </c>
      <c r="D4174" s="24">
        <v>3.5198</v>
      </c>
    </row>
    <row r="4175" spans="1:4" hidden="1">
      <c r="A4175" s="25">
        <v>43204</v>
      </c>
      <c r="B4175" s="24" t="s">
        <v>238</v>
      </c>
      <c r="C4175" s="24" t="s">
        <v>259</v>
      </c>
      <c r="D4175" s="24">
        <v>98.844999999999999</v>
      </c>
    </row>
    <row r="4176" spans="1:4" hidden="1">
      <c r="A4176" s="25">
        <v>43204</v>
      </c>
      <c r="B4176" s="24" t="s">
        <v>238</v>
      </c>
      <c r="C4176" s="24" t="s">
        <v>235</v>
      </c>
      <c r="D4176" s="24">
        <v>0.70940000000000003</v>
      </c>
    </row>
    <row r="4177" spans="1:4">
      <c r="A4177" s="25">
        <v>43204</v>
      </c>
      <c r="B4177" s="24" t="s">
        <v>238</v>
      </c>
      <c r="C4177" s="24" t="s">
        <v>79</v>
      </c>
      <c r="D4177" s="24">
        <v>107.358</v>
      </c>
    </row>
    <row r="4178" spans="1:4" hidden="1">
      <c r="A4178" s="25">
        <v>43204</v>
      </c>
      <c r="B4178" s="24" t="s">
        <v>238</v>
      </c>
      <c r="C4178" s="24" t="s">
        <v>244</v>
      </c>
      <c r="D4178" s="24">
        <v>1071.2650000000001</v>
      </c>
    </row>
    <row r="4179" spans="1:4" hidden="1">
      <c r="A4179" s="25">
        <v>43204</v>
      </c>
      <c r="B4179" s="24" t="s">
        <v>238</v>
      </c>
      <c r="C4179" s="24" t="s">
        <v>251</v>
      </c>
      <c r="D4179" s="24">
        <v>8.0884999999999998</v>
      </c>
    </row>
    <row r="4180" spans="1:4" hidden="1">
      <c r="A4180" s="25">
        <v>43204</v>
      </c>
      <c r="B4180" s="24" t="s">
        <v>238</v>
      </c>
      <c r="C4180" s="24" t="s">
        <v>249</v>
      </c>
      <c r="D4180" s="24">
        <v>18.045000000000002</v>
      </c>
    </row>
    <row r="4181" spans="1:4" hidden="1">
      <c r="A4181" s="25">
        <v>43204</v>
      </c>
      <c r="B4181" s="24" t="s">
        <v>238</v>
      </c>
      <c r="C4181" s="24" t="s">
        <v>252</v>
      </c>
      <c r="D4181" s="24">
        <v>3.8805000000000001</v>
      </c>
    </row>
    <row r="4182" spans="1:4" hidden="1">
      <c r="A4182" s="25">
        <v>43204</v>
      </c>
      <c r="B4182" s="24" t="s">
        <v>238</v>
      </c>
      <c r="C4182" s="24" t="s">
        <v>236</v>
      </c>
      <c r="D4182" s="24">
        <v>7.7750000000000004</v>
      </c>
    </row>
    <row r="4183" spans="1:4" hidden="1">
      <c r="A4183" s="25">
        <v>43204</v>
      </c>
      <c r="B4183" s="24" t="s">
        <v>238</v>
      </c>
      <c r="C4183" s="24" t="s">
        <v>245</v>
      </c>
      <c r="D4183" s="24">
        <v>1.3597999999999999</v>
      </c>
    </row>
    <row r="4184" spans="1:4" hidden="1">
      <c r="A4184" s="25">
        <v>43204</v>
      </c>
      <c r="B4184" s="24" t="s">
        <v>238</v>
      </c>
      <c r="C4184" s="24" t="s">
        <v>264</v>
      </c>
      <c r="D4184" s="24">
        <v>51.988999999999997</v>
      </c>
    </row>
    <row r="4185" spans="1:4" hidden="1">
      <c r="A4185" s="25">
        <v>43204</v>
      </c>
      <c r="B4185" s="24" t="s">
        <v>238</v>
      </c>
      <c r="C4185" s="24" t="s">
        <v>260</v>
      </c>
      <c r="D4185" s="24">
        <v>3.3801999999999999</v>
      </c>
    </row>
    <row r="4186" spans="1:4" hidden="1">
      <c r="A4186" s="25">
        <v>43204</v>
      </c>
      <c r="B4186" s="24" t="s">
        <v>238</v>
      </c>
      <c r="C4186" s="24" t="s">
        <v>261</v>
      </c>
      <c r="D4186" s="24">
        <v>62.069200000000002</v>
      </c>
    </row>
    <row r="4187" spans="1:4" hidden="1">
      <c r="A4187" s="25">
        <v>43204</v>
      </c>
      <c r="B4187" s="24" t="s">
        <v>238</v>
      </c>
      <c r="C4187" s="24" t="s">
        <v>237</v>
      </c>
      <c r="D4187" s="24">
        <v>8.4738000000000007</v>
      </c>
    </row>
    <row r="4188" spans="1:4" hidden="1">
      <c r="A4188" s="25">
        <v>43204</v>
      </c>
      <c r="B4188" s="24" t="s">
        <v>238</v>
      </c>
      <c r="C4188" s="24" t="s">
        <v>253</v>
      </c>
      <c r="D4188" s="24">
        <v>1.3122</v>
      </c>
    </row>
    <row r="4189" spans="1:4" hidden="1">
      <c r="A4189" s="25">
        <v>43204</v>
      </c>
      <c r="B4189" s="24" t="s">
        <v>238</v>
      </c>
      <c r="C4189" s="24" t="s">
        <v>265</v>
      </c>
      <c r="D4189" s="24">
        <v>31.181999999999999</v>
      </c>
    </row>
    <row r="4190" spans="1:4" hidden="1">
      <c r="A4190" s="25">
        <v>43204</v>
      </c>
      <c r="B4190" s="24" t="s">
        <v>238</v>
      </c>
      <c r="C4190" s="24" t="s">
        <v>262</v>
      </c>
      <c r="D4190" s="24">
        <v>4.0975999999999999</v>
      </c>
    </row>
    <row r="4191" spans="1:4" hidden="1">
      <c r="A4191" s="25">
        <v>43204</v>
      </c>
      <c r="B4191" s="24" t="s">
        <v>238</v>
      </c>
      <c r="C4191" s="24" t="s">
        <v>246</v>
      </c>
      <c r="D4191" s="24">
        <v>29.325500000000002</v>
      </c>
    </row>
    <row r="4192" spans="1:4" hidden="1">
      <c r="A4192" s="25">
        <v>43204</v>
      </c>
      <c r="B4192" s="24" t="s">
        <v>238</v>
      </c>
      <c r="C4192" s="24" t="s">
        <v>266</v>
      </c>
      <c r="D4192" s="24">
        <v>26.139700000000001</v>
      </c>
    </row>
    <row r="4193" spans="1:4" hidden="1">
      <c r="A4193" s="25">
        <v>43204</v>
      </c>
      <c r="B4193" s="24" t="s">
        <v>238</v>
      </c>
      <c r="C4193" s="24" t="s">
        <v>267</v>
      </c>
      <c r="D4193" s="24">
        <v>531.97500000000002</v>
      </c>
    </row>
    <row r="4194" spans="1:4" hidden="1">
      <c r="A4194" s="25">
        <v>43204</v>
      </c>
      <c r="B4194" s="24" t="s">
        <v>238</v>
      </c>
      <c r="C4194" s="24" t="s">
        <v>268</v>
      </c>
      <c r="D4194" s="24">
        <v>2.7</v>
      </c>
    </row>
    <row r="4195" spans="1:4" hidden="1">
      <c r="A4195" s="25">
        <v>43204</v>
      </c>
      <c r="B4195" s="24" t="s">
        <v>238</v>
      </c>
      <c r="C4195" s="24" t="s">
        <v>239</v>
      </c>
      <c r="D4195" s="24">
        <v>12.0844</v>
      </c>
    </row>
    <row r="4196" spans="1:4" hidden="1">
      <c r="A4196" s="25">
        <v>43204</v>
      </c>
      <c r="B4196" s="24" t="s">
        <v>267</v>
      </c>
      <c r="C4196" s="24" t="s">
        <v>238</v>
      </c>
      <c r="D4196" s="24">
        <v>1.9E-3</v>
      </c>
    </row>
    <row r="4197" spans="1:4" hidden="1">
      <c r="A4197" s="25">
        <v>43204</v>
      </c>
      <c r="B4197" s="24" t="s">
        <v>268</v>
      </c>
      <c r="C4197" s="24" t="s">
        <v>238</v>
      </c>
      <c r="D4197" s="24">
        <v>0.37040000000000001</v>
      </c>
    </row>
    <row r="4198" spans="1:4" hidden="1">
      <c r="A4198" s="25">
        <v>43204</v>
      </c>
      <c r="B4198" s="24" t="s">
        <v>239</v>
      </c>
      <c r="C4198" s="24" t="s">
        <v>230</v>
      </c>
      <c r="D4198" s="24">
        <v>0.3039</v>
      </c>
    </row>
    <row r="4199" spans="1:4" hidden="1">
      <c r="A4199" s="25">
        <v>43204</v>
      </c>
      <c r="B4199" s="24" t="s">
        <v>239</v>
      </c>
      <c r="C4199" s="24" t="s">
        <v>233</v>
      </c>
      <c r="D4199" s="24">
        <v>6.7100000000000007E-2</v>
      </c>
    </row>
    <row r="4200" spans="1:4" hidden="1">
      <c r="A4200" s="25">
        <v>43204</v>
      </c>
      <c r="B4200" s="24" t="s">
        <v>239</v>
      </c>
      <c r="C4200" s="24" t="s">
        <v>234</v>
      </c>
      <c r="D4200" s="24">
        <v>5.8200000000000002E-2</v>
      </c>
    </row>
    <row r="4201" spans="1:4" hidden="1">
      <c r="A4201" s="25">
        <v>43204</v>
      </c>
      <c r="B4201" s="24" t="s">
        <v>239</v>
      </c>
      <c r="C4201" s="24" t="s">
        <v>238</v>
      </c>
      <c r="D4201" s="24">
        <v>8.2799999999999999E-2</v>
      </c>
    </row>
    <row r="4202" spans="1:4" hidden="1">
      <c r="A4202" s="25">
        <v>43205</v>
      </c>
      <c r="B4202" s="24" t="s">
        <v>230</v>
      </c>
      <c r="C4202" s="24" t="s">
        <v>231</v>
      </c>
      <c r="D4202" s="24">
        <v>0.26200000000000001</v>
      </c>
    </row>
    <row r="4203" spans="1:4" hidden="1">
      <c r="A4203" s="25">
        <v>43205</v>
      </c>
      <c r="B4203" s="24" t="s">
        <v>230</v>
      </c>
      <c r="C4203" s="24" t="s">
        <v>232</v>
      </c>
      <c r="D4203" s="24">
        <v>1.6444000000000001</v>
      </c>
    </row>
    <row r="4204" spans="1:4" hidden="1">
      <c r="A4204" s="25">
        <v>43205</v>
      </c>
      <c r="B4204" s="24" t="s">
        <v>230</v>
      </c>
      <c r="C4204" s="24" t="s">
        <v>233</v>
      </c>
      <c r="D4204" s="24">
        <v>0.2208</v>
      </c>
    </row>
    <row r="4205" spans="1:4" hidden="1">
      <c r="A4205" s="25">
        <v>43205</v>
      </c>
      <c r="B4205" s="24" t="s">
        <v>230</v>
      </c>
      <c r="C4205" s="24" t="s">
        <v>234</v>
      </c>
      <c r="D4205" s="24">
        <v>0.19120000000000001</v>
      </c>
    </row>
    <row r="4206" spans="1:4" hidden="1">
      <c r="A4206" s="25">
        <v>43205</v>
      </c>
      <c r="B4206" s="24" t="s">
        <v>230</v>
      </c>
      <c r="C4206" s="24" t="s">
        <v>235</v>
      </c>
      <c r="D4206" s="24">
        <v>0.19320000000000001</v>
      </c>
    </row>
    <row r="4207" spans="1:4" hidden="1">
      <c r="A4207" s="25">
        <v>43205</v>
      </c>
      <c r="B4207" s="24" t="s">
        <v>230</v>
      </c>
      <c r="C4207" s="24" t="s">
        <v>236</v>
      </c>
      <c r="D4207" s="24">
        <v>2.117</v>
      </c>
    </row>
    <row r="4208" spans="1:4" hidden="1">
      <c r="A4208" s="25">
        <v>43205</v>
      </c>
      <c r="B4208" s="24" t="s">
        <v>230</v>
      </c>
      <c r="C4208" s="24" t="s">
        <v>237</v>
      </c>
      <c r="D4208" s="24">
        <v>2.3071999999999999</v>
      </c>
    </row>
    <row r="4209" spans="1:4" hidden="1">
      <c r="A4209" s="25">
        <v>43205</v>
      </c>
      <c r="B4209" s="24" t="s">
        <v>230</v>
      </c>
      <c r="C4209" s="24" t="s">
        <v>238</v>
      </c>
      <c r="D4209" s="24">
        <v>0.27229999999999999</v>
      </c>
    </row>
    <row r="4210" spans="1:4" hidden="1">
      <c r="A4210" s="25">
        <v>43205</v>
      </c>
      <c r="B4210" s="24" t="s">
        <v>230</v>
      </c>
      <c r="C4210" s="24" t="s">
        <v>239</v>
      </c>
      <c r="D4210" s="24">
        <v>3.29</v>
      </c>
    </row>
    <row r="4211" spans="1:4" hidden="1">
      <c r="A4211" s="25">
        <v>43205</v>
      </c>
      <c r="B4211" s="24" t="s">
        <v>240</v>
      </c>
      <c r="C4211" s="24" t="s">
        <v>241</v>
      </c>
      <c r="D4211" s="24">
        <v>0.97929999999999995</v>
      </c>
    </row>
    <row r="4212" spans="1:4" hidden="1">
      <c r="A4212" s="25">
        <v>43205</v>
      </c>
      <c r="B4212" s="24" t="s">
        <v>240</v>
      </c>
      <c r="C4212" s="24" t="s">
        <v>231</v>
      </c>
      <c r="D4212" s="24">
        <v>0.74709999999999999</v>
      </c>
    </row>
    <row r="4213" spans="1:4" hidden="1">
      <c r="A4213" s="25">
        <v>43205</v>
      </c>
      <c r="B4213" s="24" t="s">
        <v>240</v>
      </c>
      <c r="C4213" s="24" t="s">
        <v>242</v>
      </c>
      <c r="D4213" s="24">
        <v>4.8722000000000003</v>
      </c>
    </row>
    <row r="4214" spans="1:4" hidden="1">
      <c r="A4214" s="25">
        <v>43205</v>
      </c>
      <c r="B4214" s="24" t="s">
        <v>240</v>
      </c>
      <c r="C4214" s="24" t="s">
        <v>232</v>
      </c>
      <c r="D4214" s="24">
        <v>4.6891999999999996</v>
      </c>
    </row>
    <row r="4215" spans="1:4" hidden="1">
      <c r="A4215" s="25">
        <v>43205</v>
      </c>
      <c r="B4215" s="24" t="s">
        <v>240</v>
      </c>
      <c r="C4215" s="24" t="s">
        <v>233</v>
      </c>
      <c r="D4215" s="24">
        <v>0.62960000000000005</v>
      </c>
    </row>
    <row r="4216" spans="1:4" hidden="1">
      <c r="A4216" s="25">
        <v>43205</v>
      </c>
      <c r="B4216" s="24" t="s">
        <v>240</v>
      </c>
      <c r="C4216" s="24" t="s">
        <v>234</v>
      </c>
      <c r="D4216" s="24">
        <v>0.5454</v>
      </c>
    </row>
    <row r="4217" spans="1:4" hidden="1">
      <c r="A4217" s="25">
        <v>43205</v>
      </c>
      <c r="B4217" s="24" t="s">
        <v>240</v>
      </c>
      <c r="C4217" s="24" t="s">
        <v>243</v>
      </c>
      <c r="D4217" s="24">
        <v>6.0949999999999998</v>
      </c>
    </row>
    <row r="4218" spans="1:4" hidden="1">
      <c r="A4218" s="25">
        <v>43205</v>
      </c>
      <c r="B4218" s="24" t="s">
        <v>240</v>
      </c>
      <c r="C4218" s="24" t="s">
        <v>79</v>
      </c>
      <c r="D4218" s="24">
        <v>83.379599999999996</v>
      </c>
    </row>
    <row r="4219" spans="1:4" hidden="1">
      <c r="A4219" s="25">
        <v>43205</v>
      </c>
      <c r="B4219" s="24" t="s">
        <v>240</v>
      </c>
      <c r="C4219" s="24" t="s">
        <v>244</v>
      </c>
      <c r="D4219" s="24">
        <v>831.7876</v>
      </c>
    </row>
    <row r="4220" spans="1:4" hidden="1">
      <c r="A4220" s="25">
        <v>43205</v>
      </c>
      <c r="B4220" s="24" t="s">
        <v>240</v>
      </c>
      <c r="C4220" s="24" t="s">
        <v>236</v>
      </c>
      <c r="D4220" s="24">
        <v>6.0368000000000004</v>
      </c>
    </row>
    <row r="4221" spans="1:4" hidden="1">
      <c r="A4221" s="25">
        <v>43205</v>
      </c>
      <c r="B4221" s="24" t="s">
        <v>240</v>
      </c>
      <c r="C4221" s="24" t="s">
        <v>245</v>
      </c>
      <c r="D4221" s="24">
        <v>1.0559000000000001</v>
      </c>
    </row>
    <row r="4222" spans="1:4" hidden="1">
      <c r="A4222" s="25">
        <v>43205</v>
      </c>
      <c r="B4222" s="24" t="s">
        <v>240</v>
      </c>
      <c r="C4222" s="24" t="s">
        <v>237</v>
      </c>
      <c r="D4222" s="24">
        <v>6.5796000000000001</v>
      </c>
    </row>
    <row r="4223" spans="1:4" hidden="1">
      <c r="A4223" s="25">
        <v>43205</v>
      </c>
      <c r="B4223" s="24" t="s">
        <v>240</v>
      </c>
      <c r="C4223" s="24" t="s">
        <v>246</v>
      </c>
      <c r="D4223" s="24">
        <v>22.770399999999999</v>
      </c>
    </row>
    <row r="4224" spans="1:4" hidden="1">
      <c r="A4224" s="25">
        <v>43205</v>
      </c>
      <c r="B4224" s="24" t="s">
        <v>240</v>
      </c>
      <c r="C4224" s="24" t="s">
        <v>238</v>
      </c>
      <c r="D4224" s="24">
        <v>0.77639999999999998</v>
      </c>
    </row>
    <row r="4225" spans="1:4" hidden="1">
      <c r="A4225" s="25">
        <v>43205</v>
      </c>
      <c r="B4225" s="24" t="s">
        <v>247</v>
      </c>
      <c r="C4225" s="24" t="s">
        <v>238</v>
      </c>
      <c r="D4225" s="24">
        <v>0.55910000000000004</v>
      </c>
    </row>
    <row r="4226" spans="1:4" hidden="1">
      <c r="A4226" s="25">
        <v>43205</v>
      </c>
      <c r="B4226" s="24" t="s">
        <v>241</v>
      </c>
      <c r="C4226" s="24" t="s">
        <v>240</v>
      </c>
      <c r="D4226" s="24">
        <v>1.0212000000000001</v>
      </c>
    </row>
    <row r="4227" spans="1:4" hidden="1">
      <c r="A4227" s="25">
        <v>43205</v>
      </c>
      <c r="B4227" s="24" t="s">
        <v>241</v>
      </c>
      <c r="C4227" s="24" t="s">
        <v>231</v>
      </c>
      <c r="D4227" s="24">
        <v>0.76290000000000002</v>
      </c>
    </row>
    <row r="4228" spans="1:4" hidden="1">
      <c r="A4228" s="25">
        <v>43205</v>
      </c>
      <c r="B4228" s="24" t="s">
        <v>241</v>
      </c>
      <c r="C4228" s="24" t="s">
        <v>248</v>
      </c>
      <c r="D4228" s="24">
        <v>4.9737999999999998</v>
      </c>
    </row>
    <row r="4229" spans="1:4" hidden="1">
      <c r="A4229" s="25">
        <v>43205</v>
      </c>
      <c r="B4229" s="24" t="s">
        <v>241</v>
      </c>
      <c r="C4229" s="24" t="s">
        <v>242</v>
      </c>
      <c r="D4229" s="24">
        <v>4.9752000000000001</v>
      </c>
    </row>
    <row r="4230" spans="1:4" hidden="1">
      <c r="A4230" s="25">
        <v>43205</v>
      </c>
      <c r="B4230" s="24" t="s">
        <v>241</v>
      </c>
      <c r="C4230" s="24" t="s">
        <v>233</v>
      </c>
      <c r="D4230" s="24">
        <v>0.64300000000000002</v>
      </c>
    </row>
    <row r="4231" spans="1:4" hidden="1">
      <c r="A4231" s="25">
        <v>43205</v>
      </c>
      <c r="B4231" s="24" t="s">
        <v>241</v>
      </c>
      <c r="C4231" s="24" t="s">
        <v>234</v>
      </c>
      <c r="D4231" s="24">
        <v>0.55700000000000005</v>
      </c>
    </row>
    <row r="4232" spans="1:4" hidden="1">
      <c r="A4232" s="25">
        <v>43205</v>
      </c>
      <c r="B4232" s="24" t="s">
        <v>241</v>
      </c>
      <c r="C4232" s="24" t="s">
        <v>243</v>
      </c>
      <c r="D4232" s="24">
        <v>6.2240000000000002</v>
      </c>
    </row>
    <row r="4233" spans="1:4" hidden="1">
      <c r="A4233" s="25">
        <v>43205</v>
      </c>
      <c r="B4233" s="24" t="s">
        <v>241</v>
      </c>
      <c r="C4233" s="24" t="s">
        <v>79</v>
      </c>
      <c r="D4233" s="24">
        <v>85.138000000000005</v>
      </c>
    </row>
    <row r="4234" spans="1:4" hidden="1">
      <c r="A4234" s="25">
        <v>43205</v>
      </c>
      <c r="B4234" s="24" t="s">
        <v>241</v>
      </c>
      <c r="C4234" s="24" t="s">
        <v>249</v>
      </c>
      <c r="D4234" s="24">
        <v>14.308999999999999</v>
      </c>
    </row>
    <row r="4235" spans="1:4" hidden="1">
      <c r="A4235" s="25">
        <v>43205</v>
      </c>
      <c r="B4235" s="24" t="s">
        <v>241</v>
      </c>
      <c r="C4235" s="24" t="s">
        <v>236</v>
      </c>
      <c r="D4235" s="24">
        <v>6.1646000000000001</v>
      </c>
    </row>
    <row r="4236" spans="1:4" hidden="1">
      <c r="A4236" s="25">
        <v>43205</v>
      </c>
      <c r="B4236" s="24" t="s">
        <v>241</v>
      </c>
      <c r="C4236" s="24" t="s">
        <v>238</v>
      </c>
      <c r="D4236" s="24">
        <v>0.79279999999999995</v>
      </c>
    </row>
    <row r="4237" spans="1:4" hidden="1">
      <c r="A4237" s="25">
        <v>43205</v>
      </c>
      <c r="B4237" s="24" t="s">
        <v>250</v>
      </c>
      <c r="C4237" s="24" t="s">
        <v>238</v>
      </c>
      <c r="D4237" s="24">
        <v>5.9999999999999995E-4</v>
      </c>
    </row>
    <row r="4238" spans="1:4" hidden="1">
      <c r="A4238" s="25">
        <v>43205</v>
      </c>
      <c r="B4238" s="24" t="s">
        <v>231</v>
      </c>
      <c r="C4238" s="24" t="s">
        <v>230</v>
      </c>
      <c r="D4238" s="24">
        <v>3.8172000000000001</v>
      </c>
    </row>
    <row r="4239" spans="1:4" hidden="1">
      <c r="A4239" s="25">
        <v>43205</v>
      </c>
      <c r="B4239" s="24" t="s">
        <v>231</v>
      </c>
      <c r="C4239" s="24" t="s">
        <v>240</v>
      </c>
      <c r="D4239" s="24">
        <v>1.3386</v>
      </c>
    </row>
    <row r="4240" spans="1:4" hidden="1">
      <c r="A4240" s="25">
        <v>43205</v>
      </c>
      <c r="B4240" s="24" t="s">
        <v>231</v>
      </c>
      <c r="C4240" s="24" t="s">
        <v>241</v>
      </c>
      <c r="D4240" s="24">
        <v>1.3108</v>
      </c>
    </row>
    <row r="4241" spans="1:4" hidden="1">
      <c r="A4241" s="25">
        <v>43205</v>
      </c>
      <c r="B4241" s="24" t="s">
        <v>231</v>
      </c>
      <c r="C4241" s="24" t="s">
        <v>232</v>
      </c>
      <c r="D4241" s="24">
        <v>6.2766000000000002</v>
      </c>
    </row>
    <row r="4242" spans="1:4" hidden="1">
      <c r="A4242" s="25">
        <v>43205</v>
      </c>
      <c r="B4242" s="24" t="s">
        <v>231</v>
      </c>
      <c r="C4242" s="24" t="s">
        <v>233</v>
      </c>
      <c r="D4242" s="24">
        <v>0.84279999999999999</v>
      </c>
    </row>
    <row r="4243" spans="1:4" hidden="1">
      <c r="A4243" s="25">
        <v>43205</v>
      </c>
      <c r="B4243" s="24" t="s">
        <v>231</v>
      </c>
      <c r="C4243" s="24" t="s">
        <v>234</v>
      </c>
      <c r="D4243" s="24">
        <v>0.73</v>
      </c>
    </row>
    <row r="4244" spans="1:4" hidden="1">
      <c r="A4244" s="25">
        <v>43205</v>
      </c>
      <c r="B4244" s="24" t="s">
        <v>231</v>
      </c>
      <c r="C4244" s="24" t="s">
        <v>243</v>
      </c>
      <c r="D4244" s="24">
        <v>8.1585000000000001</v>
      </c>
    </row>
    <row r="4245" spans="1:4" hidden="1">
      <c r="A4245" s="25">
        <v>43205</v>
      </c>
      <c r="B4245" s="24" t="s">
        <v>231</v>
      </c>
      <c r="C4245" s="24" t="s">
        <v>235</v>
      </c>
      <c r="D4245" s="24">
        <v>0.73719999999999997</v>
      </c>
    </row>
    <row r="4246" spans="1:4" hidden="1">
      <c r="A4246" s="25">
        <v>43205</v>
      </c>
      <c r="B4246" s="24" t="s">
        <v>231</v>
      </c>
      <c r="C4246" s="24" t="s">
        <v>79</v>
      </c>
      <c r="D4246" s="24">
        <v>111.59220000000001</v>
      </c>
    </row>
    <row r="4247" spans="1:4" hidden="1">
      <c r="A4247" s="25">
        <v>43205</v>
      </c>
      <c r="B4247" s="24" t="s">
        <v>231</v>
      </c>
      <c r="C4247" s="24" t="s">
        <v>236</v>
      </c>
      <c r="D4247" s="24">
        <v>8.0805000000000007</v>
      </c>
    </row>
    <row r="4248" spans="1:4" hidden="1">
      <c r="A4248" s="25">
        <v>43205</v>
      </c>
      <c r="B4248" s="24" t="s">
        <v>231</v>
      </c>
      <c r="C4248" s="24" t="s">
        <v>237</v>
      </c>
      <c r="D4248" s="24">
        <v>8.8070000000000004</v>
      </c>
    </row>
    <row r="4249" spans="1:4" hidden="1">
      <c r="A4249" s="25">
        <v>43205</v>
      </c>
      <c r="B4249" s="24" t="s">
        <v>231</v>
      </c>
      <c r="C4249" s="24" t="s">
        <v>238</v>
      </c>
      <c r="D4249" s="24">
        <v>1.0392999999999999</v>
      </c>
    </row>
    <row r="4250" spans="1:4" hidden="1">
      <c r="A4250" s="25">
        <v>43205</v>
      </c>
      <c r="B4250" s="24" t="s">
        <v>248</v>
      </c>
      <c r="C4250" s="24" t="s">
        <v>241</v>
      </c>
      <c r="D4250" s="24">
        <v>0.20100000000000001</v>
      </c>
    </row>
    <row r="4251" spans="1:4" hidden="1">
      <c r="A4251" s="25">
        <v>43205</v>
      </c>
      <c r="B4251" s="24" t="s">
        <v>248</v>
      </c>
      <c r="C4251" s="24" t="s">
        <v>233</v>
      </c>
      <c r="D4251" s="24">
        <v>0.12920000000000001</v>
      </c>
    </row>
    <row r="4252" spans="1:4" hidden="1">
      <c r="A4252" s="25">
        <v>43205</v>
      </c>
      <c r="B4252" s="24" t="s">
        <v>248</v>
      </c>
      <c r="C4252" s="24" t="s">
        <v>246</v>
      </c>
      <c r="D4252" s="24">
        <v>4.6749999999999998</v>
      </c>
    </row>
    <row r="4253" spans="1:4" hidden="1">
      <c r="A4253" s="25">
        <v>43205</v>
      </c>
      <c r="B4253" s="24" t="s">
        <v>248</v>
      </c>
      <c r="C4253" s="24" t="s">
        <v>238</v>
      </c>
      <c r="D4253" s="24">
        <v>0.15939999999999999</v>
      </c>
    </row>
    <row r="4254" spans="1:4" hidden="1">
      <c r="A4254" s="25">
        <v>43205</v>
      </c>
      <c r="B4254" s="24" t="s">
        <v>242</v>
      </c>
      <c r="C4254" s="24" t="s">
        <v>240</v>
      </c>
      <c r="D4254" s="24">
        <v>0.20519999999999999</v>
      </c>
    </row>
    <row r="4255" spans="1:4" hidden="1">
      <c r="A4255" s="25">
        <v>43205</v>
      </c>
      <c r="B4255" s="24" t="s">
        <v>242</v>
      </c>
      <c r="C4255" s="24" t="s">
        <v>241</v>
      </c>
      <c r="D4255" s="24">
        <v>0.20100000000000001</v>
      </c>
    </row>
    <row r="4256" spans="1:4" hidden="1">
      <c r="A4256" s="25">
        <v>43205</v>
      </c>
      <c r="B4256" s="24" t="s">
        <v>242</v>
      </c>
      <c r="C4256" s="24" t="s">
        <v>232</v>
      </c>
      <c r="D4256" s="24">
        <v>0.96240000000000003</v>
      </c>
    </row>
    <row r="4257" spans="1:4" hidden="1">
      <c r="A4257" s="25">
        <v>43205</v>
      </c>
      <c r="B4257" s="24" t="s">
        <v>242</v>
      </c>
      <c r="C4257" s="24" t="s">
        <v>233</v>
      </c>
      <c r="D4257" s="24">
        <v>0.12920000000000001</v>
      </c>
    </row>
    <row r="4258" spans="1:4" hidden="1">
      <c r="A4258" s="25">
        <v>43205</v>
      </c>
      <c r="B4258" s="24" t="s">
        <v>242</v>
      </c>
      <c r="C4258" s="24" t="s">
        <v>234</v>
      </c>
      <c r="D4258" s="24">
        <v>0.112</v>
      </c>
    </row>
    <row r="4259" spans="1:4" hidden="1">
      <c r="A4259" s="25">
        <v>43205</v>
      </c>
      <c r="B4259" s="24" t="s">
        <v>242</v>
      </c>
      <c r="C4259" s="24" t="s">
        <v>243</v>
      </c>
      <c r="D4259" s="24">
        <v>1.2509999999999999</v>
      </c>
    </row>
    <row r="4260" spans="1:4" hidden="1">
      <c r="A4260" s="25">
        <v>43205</v>
      </c>
      <c r="B4260" s="24" t="s">
        <v>242</v>
      </c>
      <c r="C4260" s="24" t="s">
        <v>79</v>
      </c>
      <c r="D4260" s="24">
        <v>17.112300000000001</v>
      </c>
    </row>
    <row r="4261" spans="1:4" hidden="1">
      <c r="A4261" s="25">
        <v>43205</v>
      </c>
      <c r="B4261" s="24" t="s">
        <v>242</v>
      </c>
      <c r="C4261" s="24" t="s">
        <v>244</v>
      </c>
      <c r="D4261" s="24">
        <v>170.7235</v>
      </c>
    </row>
    <row r="4262" spans="1:4" hidden="1">
      <c r="A4262" s="25">
        <v>43205</v>
      </c>
      <c r="B4262" s="24" t="s">
        <v>242</v>
      </c>
      <c r="C4262" s="24" t="s">
        <v>251</v>
      </c>
      <c r="D4262" s="24">
        <v>1.2889999999999999</v>
      </c>
    </row>
    <row r="4263" spans="1:4" hidden="1">
      <c r="A4263" s="25">
        <v>43205</v>
      </c>
      <c r="B4263" s="24" t="s">
        <v>242</v>
      </c>
      <c r="C4263" s="24" t="s">
        <v>252</v>
      </c>
      <c r="D4263" s="24">
        <v>0.61839999999999995</v>
      </c>
    </row>
    <row r="4264" spans="1:4" hidden="1">
      <c r="A4264" s="25">
        <v>43205</v>
      </c>
      <c r="B4264" s="24" t="s">
        <v>242</v>
      </c>
      <c r="C4264" s="24" t="s">
        <v>236</v>
      </c>
      <c r="D4264" s="24">
        <v>1.2390000000000001</v>
      </c>
    </row>
    <row r="4265" spans="1:4" hidden="1">
      <c r="A4265" s="25">
        <v>43205</v>
      </c>
      <c r="B4265" s="24" t="s">
        <v>242</v>
      </c>
      <c r="C4265" s="24" t="s">
        <v>245</v>
      </c>
      <c r="D4265" s="24">
        <v>0.21679999999999999</v>
      </c>
    </row>
    <row r="4266" spans="1:4" hidden="1">
      <c r="A4266" s="25">
        <v>43205</v>
      </c>
      <c r="B4266" s="24" t="s">
        <v>242</v>
      </c>
      <c r="C4266" s="24" t="s">
        <v>253</v>
      </c>
      <c r="D4266" s="24">
        <v>0.2092</v>
      </c>
    </row>
    <row r="4267" spans="1:4" hidden="1">
      <c r="A4267" s="25">
        <v>43205</v>
      </c>
      <c r="B4267" s="24" t="s">
        <v>242</v>
      </c>
      <c r="C4267" s="24" t="s">
        <v>246</v>
      </c>
      <c r="D4267" s="24">
        <v>4.6736000000000004</v>
      </c>
    </row>
    <row r="4268" spans="1:4" hidden="1">
      <c r="A4268" s="25">
        <v>43205</v>
      </c>
      <c r="B4268" s="24" t="s">
        <v>242</v>
      </c>
      <c r="C4268" s="24" t="s">
        <v>238</v>
      </c>
      <c r="D4268" s="24">
        <v>0.15939999999999999</v>
      </c>
    </row>
    <row r="4269" spans="1:4" hidden="1">
      <c r="A4269" s="25">
        <v>43205</v>
      </c>
      <c r="B4269" s="24" t="s">
        <v>254</v>
      </c>
      <c r="C4269" s="24" t="s">
        <v>233</v>
      </c>
      <c r="D4269" s="24">
        <v>3.9600000000000003E-2</v>
      </c>
    </row>
    <row r="4270" spans="1:4" hidden="1">
      <c r="A4270" s="25">
        <v>43205</v>
      </c>
      <c r="B4270" s="24" t="s">
        <v>254</v>
      </c>
      <c r="C4270" s="24" t="s">
        <v>234</v>
      </c>
      <c r="D4270" s="24">
        <v>3.4200000000000001E-2</v>
      </c>
    </row>
    <row r="4271" spans="1:4" hidden="1">
      <c r="A4271" s="25">
        <v>43205</v>
      </c>
      <c r="B4271" s="24" t="s">
        <v>254</v>
      </c>
      <c r="C4271" s="24" t="s">
        <v>238</v>
      </c>
      <c r="D4271" s="24">
        <v>4.8800000000000003E-2</v>
      </c>
    </row>
    <row r="4272" spans="1:4" hidden="1">
      <c r="A4272" s="25">
        <v>43205</v>
      </c>
      <c r="B4272" s="24" t="s">
        <v>232</v>
      </c>
      <c r="C4272" s="24" t="s">
        <v>230</v>
      </c>
      <c r="D4272" s="24">
        <v>0.60819999999999996</v>
      </c>
    </row>
    <row r="4273" spans="1:4" hidden="1">
      <c r="A4273" s="25">
        <v>43205</v>
      </c>
      <c r="B4273" s="24" t="s">
        <v>232</v>
      </c>
      <c r="C4273" s="24" t="s">
        <v>240</v>
      </c>
      <c r="D4273" s="24">
        <v>0.2132</v>
      </c>
    </row>
    <row r="4274" spans="1:4" hidden="1">
      <c r="A4274" s="25">
        <v>43205</v>
      </c>
      <c r="B4274" s="24" t="s">
        <v>232</v>
      </c>
      <c r="C4274" s="24" t="s">
        <v>231</v>
      </c>
      <c r="D4274" s="24">
        <v>0.1593</v>
      </c>
    </row>
    <row r="4275" spans="1:4" hidden="1">
      <c r="A4275" s="25">
        <v>43205</v>
      </c>
      <c r="B4275" s="24" t="s">
        <v>232</v>
      </c>
      <c r="C4275" s="24" t="s">
        <v>242</v>
      </c>
      <c r="D4275" s="24">
        <v>1.0389999999999999</v>
      </c>
    </row>
    <row r="4276" spans="1:4" hidden="1">
      <c r="A4276" s="25">
        <v>43205</v>
      </c>
      <c r="B4276" s="24" t="s">
        <v>232</v>
      </c>
      <c r="C4276" s="24" t="s">
        <v>233</v>
      </c>
      <c r="D4276" s="24">
        <v>0.1343</v>
      </c>
    </row>
    <row r="4277" spans="1:4" hidden="1">
      <c r="A4277" s="25">
        <v>43205</v>
      </c>
      <c r="B4277" s="24" t="s">
        <v>232</v>
      </c>
      <c r="C4277" s="24" t="s">
        <v>234</v>
      </c>
      <c r="D4277" s="24">
        <v>0.1163</v>
      </c>
    </row>
    <row r="4278" spans="1:4" hidden="1">
      <c r="A4278" s="25">
        <v>43205</v>
      </c>
      <c r="B4278" s="24" t="s">
        <v>232</v>
      </c>
      <c r="C4278" s="24" t="s">
        <v>235</v>
      </c>
      <c r="D4278" s="24">
        <v>0.1174</v>
      </c>
    </row>
    <row r="4279" spans="1:4" hidden="1">
      <c r="A4279" s="25">
        <v>43205</v>
      </c>
      <c r="B4279" s="24" t="s">
        <v>232</v>
      </c>
      <c r="C4279" s="24" t="s">
        <v>236</v>
      </c>
      <c r="D4279" s="24">
        <v>1.2874000000000001</v>
      </c>
    </row>
    <row r="4280" spans="1:4" hidden="1">
      <c r="A4280" s="25">
        <v>43205</v>
      </c>
      <c r="B4280" s="24" t="s">
        <v>232</v>
      </c>
      <c r="C4280" s="24" t="s">
        <v>237</v>
      </c>
      <c r="D4280" s="24">
        <v>1.4031</v>
      </c>
    </row>
    <row r="4281" spans="1:4" hidden="1">
      <c r="A4281" s="25">
        <v>43205</v>
      </c>
      <c r="B4281" s="24" t="s">
        <v>232</v>
      </c>
      <c r="C4281" s="24" t="s">
        <v>238</v>
      </c>
      <c r="D4281" s="24">
        <v>0.1656</v>
      </c>
    </row>
    <row r="4282" spans="1:4" hidden="1">
      <c r="A4282" s="25">
        <v>43205</v>
      </c>
      <c r="B4282" s="24" t="s">
        <v>255</v>
      </c>
      <c r="C4282" s="24" t="s">
        <v>233</v>
      </c>
      <c r="D4282" s="24">
        <v>5.4100000000000002E-2</v>
      </c>
    </row>
    <row r="4283" spans="1:4" hidden="1">
      <c r="A4283" s="25">
        <v>43205</v>
      </c>
      <c r="B4283" s="24" t="s">
        <v>233</v>
      </c>
      <c r="C4283" s="24" t="s">
        <v>230</v>
      </c>
      <c r="D4283" s="24">
        <v>4.5288000000000004</v>
      </c>
    </row>
    <row r="4284" spans="1:4" hidden="1">
      <c r="A4284" s="25">
        <v>43205</v>
      </c>
      <c r="B4284" s="24" t="s">
        <v>233</v>
      </c>
      <c r="C4284" s="24" t="s">
        <v>240</v>
      </c>
      <c r="D4284" s="24">
        <v>1.5882000000000001</v>
      </c>
    </row>
    <row r="4285" spans="1:4" hidden="1">
      <c r="A4285" s="25">
        <v>43205</v>
      </c>
      <c r="B4285" s="24" t="s">
        <v>233</v>
      </c>
      <c r="C4285" s="24" t="s">
        <v>241</v>
      </c>
      <c r="D4285" s="24">
        <v>1.5551999999999999</v>
      </c>
    </row>
    <row r="4286" spans="1:4" hidden="1">
      <c r="A4286" s="25">
        <v>43205</v>
      </c>
      <c r="B4286" s="24" t="s">
        <v>233</v>
      </c>
      <c r="C4286" s="24" t="s">
        <v>231</v>
      </c>
      <c r="D4286" s="24">
        <v>1.1865000000000001</v>
      </c>
    </row>
    <row r="4287" spans="1:4" hidden="1">
      <c r="A4287" s="25">
        <v>43205</v>
      </c>
      <c r="B4287" s="24" t="s">
        <v>233</v>
      </c>
      <c r="C4287" s="24" t="s">
        <v>248</v>
      </c>
      <c r="D4287" s="24">
        <v>7.7351000000000001</v>
      </c>
    </row>
    <row r="4288" spans="1:4" hidden="1">
      <c r="A4288" s="25">
        <v>43205</v>
      </c>
      <c r="B4288" s="24" t="s">
        <v>233</v>
      </c>
      <c r="C4288" s="24" t="s">
        <v>242</v>
      </c>
      <c r="D4288" s="24">
        <v>7.7374000000000001</v>
      </c>
    </row>
    <row r="4289" spans="1:4" hidden="1">
      <c r="A4289" s="25">
        <v>43205</v>
      </c>
      <c r="B4289" s="24" t="s">
        <v>233</v>
      </c>
      <c r="C4289" s="24" t="s">
        <v>254</v>
      </c>
      <c r="D4289" s="24">
        <v>25.300699999999999</v>
      </c>
    </row>
    <row r="4290" spans="1:4" hidden="1">
      <c r="A4290" s="25">
        <v>43205</v>
      </c>
      <c r="B4290" s="24" t="s">
        <v>233</v>
      </c>
      <c r="C4290" s="24" t="s">
        <v>232</v>
      </c>
      <c r="D4290" s="24">
        <v>7.4470000000000001</v>
      </c>
    </row>
    <row r="4291" spans="1:4" hidden="1">
      <c r="A4291" s="25">
        <v>43205</v>
      </c>
      <c r="B4291" s="24" t="s">
        <v>233</v>
      </c>
      <c r="C4291" s="24" t="s">
        <v>255</v>
      </c>
      <c r="D4291" s="24">
        <v>18.495799999999999</v>
      </c>
    </row>
    <row r="4292" spans="1:4" hidden="1">
      <c r="A4292" s="25">
        <v>43205</v>
      </c>
      <c r="B4292" s="24" t="s">
        <v>233</v>
      </c>
      <c r="C4292" s="24" t="s">
        <v>234</v>
      </c>
      <c r="D4292" s="24">
        <v>0.86599999999999999</v>
      </c>
    </row>
    <row r="4293" spans="1:4" hidden="1">
      <c r="A4293" s="25">
        <v>43205</v>
      </c>
      <c r="B4293" s="24" t="s">
        <v>233</v>
      </c>
      <c r="C4293" s="24" t="s">
        <v>243</v>
      </c>
      <c r="D4293" s="24">
        <v>9.6793999999999993</v>
      </c>
    </row>
    <row r="4294" spans="1:4" hidden="1">
      <c r="A4294" s="25">
        <v>43205</v>
      </c>
      <c r="B4294" s="24" t="s">
        <v>233</v>
      </c>
      <c r="C4294" s="24" t="s">
        <v>256</v>
      </c>
      <c r="D4294" s="24">
        <v>7.4120999999999997</v>
      </c>
    </row>
    <row r="4295" spans="1:4" hidden="1">
      <c r="A4295" s="25">
        <v>43205</v>
      </c>
      <c r="B4295" s="24" t="s">
        <v>233</v>
      </c>
      <c r="C4295" s="24" t="s">
        <v>257</v>
      </c>
      <c r="D4295" s="24">
        <v>310.67860000000002</v>
      </c>
    </row>
    <row r="4296" spans="1:4" hidden="1">
      <c r="A4296" s="25">
        <v>43205</v>
      </c>
      <c r="B4296" s="24" t="s">
        <v>233</v>
      </c>
      <c r="C4296" s="24" t="s">
        <v>258</v>
      </c>
      <c r="D4296" s="24">
        <v>4.3402000000000003</v>
      </c>
    </row>
    <row r="4297" spans="1:4" hidden="1">
      <c r="A4297" s="25">
        <v>43205</v>
      </c>
      <c r="B4297" s="24" t="s">
        <v>233</v>
      </c>
      <c r="C4297" s="24" t="s">
        <v>259</v>
      </c>
      <c r="D4297" s="24">
        <v>121.8822</v>
      </c>
    </row>
    <row r="4298" spans="1:4" hidden="1">
      <c r="A4298" s="25">
        <v>43205</v>
      </c>
      <c r="B4298" s="24" t="s">
        <v>233</v>
      </c>
      <c r="C4298" s="24" t="s">
        <v>235</v>
      </c>
      <c r="D4298" s="24">
        <v>0.87460000000000004</v>
      </c>
    </row>
    <row r="4299" spans="1:4" hidden="1">
      <c r="A4299" s="25">
        <v>43205</v>
      </c>
      <c r="B4299" s="24" t="s">
        <v>233</v>
      </c>
      <c r="C4299" s="24" t="s">
        <v>79</v>
      </c>
      <c r="D4299" s="24">
        <v>132.4033</v>
      </c>
    </row>
    <row r="4300" spans="1:4" hidden="1">
      <c r="A4300" s="25">
        <v>43205</v>
      </c>
      <c r="B4300" s="24" t="s">
        <v>233</v>
      </c>
      <c r="C4300" s="24" t="s">
        <v>244</v>
      </c>
      <c r="D4300" s="24">
        <v>1320.9540999999999</v>
      </c>
    </row>
    <row r="4301" spans="1:4" hidden="1">
      <c r="A4301" s="25">
        <v>43205</v>
      </c>
      <c r="B4301" s="24" t="s">
        <v>233</v>
      </c>
      <c r="C4301" s="24" t="s">
        <v>251</v>
      </c>
      <c r="D4301" s="24">
        <v>9.9735999999999994</v>
      </c>
    </row>
    <row r="4302" spans="1:4" hidden="1">
      <c r="A4302" s="25">
        <v>43205</v>
      </c>
      <c r="B4302" s="24" t="s">
        <v>233</v>
      </c>
      <c r="C4302" s="24" t="s">
        <v>249</v>
      </c>
      <c r="D4302" s="24">
        <v>22.2529</v>
      </c>
    </row>
    <row r="4303" spans="1:4" hidden="1">
      <c r="A4303" s="25">
        <v>43205</v>
      </c>
      <c r="B4303" s="24" t="s">
        <v>233</v>
      </c>
      <c r="C4303" s="24" t="s">
        <v>252</v>
      </c>
      <c r="D4303" s="24">
        <v>4.7847999999999997</v>
      </c>
    </row>
    <row r="4304" spans="1:4" hidden="1">
      <c r="A4304" s="25">
        <v>43205</v>
      </c>
      <c r="B4304" s="24" t="s">
        <v>233</v>
      </c>
      <c r="C4304" s="24" t="s">
        <v>236</v>
      </c>
      <c r="D4304" s="24">
        <v>9.5869999999999997</v>
      </c>
    </row>
    <row r="4305" spans="1:4" hidden="1">
      <c r="A4305" s="25">
        <v>43205</v>
      </c>
      <c r="B4305" s="24" t="s">
        <v>233</v>
      </c>
      <c r="C4305" s="24" t="s">
        <v>245</v>
      </c>
      <c r="D4305" s="24">
        <v>1.6768000000000001</v>
      </c>
    </row>
    <row r="4306" spans="1:4" hidden="1">
      <c r="A4306" s="25">
        <v>43205</v>
      </c>
      <c r="B4306" s="24" t="s">
        <v>233</v>
      </c>
      <c r="C4306" s="24" t="s">
        <v>260</v>
      </c>
      <c r="D4306" s="24">
        <v>4.1684000000000001</v>
      </c>
    </row>
    <row r="4307" spans="1:4" hidden="1">
      <c r="A4307" s="25">
        <v>43205</v>
      </c>
      <c r="B4307" s="24" t="s">
        <v>233</v>
      </c>
      <c r="C4307" s="24" t="s">
        <v>261</v>
      </c>
      <c r="D4307" s="24">
        <v>76.579899999999995</v>
      </c>
    </row>
    <row r="4308" spans="1:4" hidden="1">
      <c r="A4308" s="25">
        <v>43205</v>
      </c>
      <c r="B4308" s="24" t="s">
        <v>233</v>
      </c>
      <c r="C4308" s="24" t="s">
        <v>237</v>
      </c>
      <c r="D4308" s="24">
        <v>10.448499999999999</v>
      </c>
    </row>
    <row r="4309" spans="1:4" hidden="1">
      <c r="A4309" s="25">
        <v>43205</v>
      </c>
      <c r="B4309" s="24" t="s">
        <v>233</v>
      </c>
      <c r="C4309" s="24" t="s">
        <v>253</v>
      </c>
      <c r="D4309" s="24">
        <v>1.6180000000000001</v>
      </c>
    </row>
    <row r="4310" spans="1:4" hidden="1">
      <c r="A4310" s="25">
        <v>43205</v>
      </c>
      <c r="B4310" s="24" t="s">
        <v>233</v>
      </c>
      <c r="C4310" s="24" t="s">
        <v>262</v>
      </c>
      <c r="D4310" s="24">
        <v>5.0526</v>
      </c>
    </row>
    <row r="4311" spans="1:4" hidden="1">
      <c r="A4311" s="25">
        <v>43205</v>
      </c>
      <c r="B4311" s="24" t="s">
        <v>233</v>
      </c>
      <c r="C4311" s="24" t="s">
        <v>246</v>
      </c>
      <c r="D4311" s="24">
        <v>36.1614</v>
      </c>
    </row>
    <row r="4312" spans="1:4" hidden="1">
      <c r="A4312" s="25">
        <v>43205</v>
      </c>
      <c r="B4312" s="24" t="s">
        <v>233</v>
      </c>
      <c r="C4312" s="24" t="s">
        <v>238</v>
      </c>
      <c r="D4312" s="24">
        <v>1.2330000000000001</v>
      </c>
    </row>
    <row r="4313" spans="1:4" hidden="1">
      <c r="A4313" s="25">
        <v>43205</v>
      </c>
      <c r="B4313" s="24" t="s">
        <v>233</v>
      </c>
      <c r="C4313" s="24" t="s">
        <v>239</v>
      </c>
      <c r="D4313" s="24">
        <v>14.8996</v>
      </c>
    </row>
    <row r="4314" spans="1:4" hidden="1">
      <c r="A4314" s="25">
        <v>43205</v>
      </c>
      <c r="B4314" s="24" t="s">
        <v>263</v>
      </c>
      <c r="C4314" s="24" t="s">
        <v>238</v>
      </c>
      <c r="D4314" s="24">
        <v>0.49280000000000002</v>
      </c>
    </row>
    <row r="4315" spans="1:4" hidden="1">
      <c r="A4315" s="25">
        <v>43205</v>
      </c>
      <c r="B4315" s="24" t="s">
        <v>234</v>
      </c>
      <c r="C4315" s="24" t="s">
        <v>230</v>
      </c>
      <c r="D4315" s="24">
        <v>5.2289000000000003</v>
      </c>
    </row>
    <row r="4316" spans="1:4" hidden="1">
      <c r="A4316" s="25">
        <v>43205</v>
      </c>
      <c r="B4316" s="24" t="s">
        <v>234</v>
      </c>
      <c r="C4316" s="24" t="s">
        <v>240</v>
      </c>
      <c r="D4316" s="24">
        <v>1.8335999999999999</v>
      </c>
    </row>
    <row r="4317" spans="1:4" hidden="1">
      <c r="A4317" s="25">
        <v>43205</v>
      </c>
      <c r="B4317" s="24" t="s">
        <v>234</v>
      </c>
      <c r="C4317" s="24" t="s">
        <v>241</v>
      </c>
      <c r="D4317" s="24">
        <v>1.7956000000000001</v>
      </c>
    </row>
    <row r="4318" spans="1:4" hidden="1">
      <c r="A4318" s="25">
        <v>43205</v>
      </c>
      <c r="B4318" s="24" t="s">
        <v>234</v>
      </c>
      <c r="C4318" s="24" t="s">
        <v>231</v>
      </c>
      <c r="D4318" s="24">
        <v>1.3697999999999999</v>
      </c>
    </row>
    <row r="4319" spans="1:4" hidden="1">
      <c r="A4319" s="25">
        <v>43205</v>
      </c>
      <c r="B4319" s="24" t="s">
        <v>234</v>
      </c>
      <c r="C4319" s="24" t="s">
        <v>242</v>
      </c>
      <c r="D4319" s="24">
        <v>8.9336000000000002</v>
      </c>
    </row>
    <row r="4320" spans="1:4" hidden="1">
      <c r="A4320" s="25">
        <v>43205</v>
      </c>
      <c r="B4320" s="24" t="s">
        <v>234</v>
      </c>
      <c r="C4320" s="24" t="s">
        <v>254</v>
      </c>
      <c r="D4320" s="24">
        <v>29.2118</v>
      </c>
    </row>
    <row r="4321" spans="1:4" hidden="1">
      <c r="A4321" s="25">
        <v>43205</v>
      </c>
      <c r="B4321" s="24" t="s">
        <v>234</v>
      </c>
      <c r="C4321" s="24" t="s">
        <v>232</v>
      </c>
      <c r="D4321" s="24">
        <v>8.5981000000000005</v>
      </c>
    </row>
    <row r="4322" spans="1:4" hidden="1">
      <c r="A4322" s="25">
        <v>43205</v>
      </c>
      <c r="B4322" s="24" t="s">
        <v>234</v>
      </c>
      <c r="C4322" s="24" t="s">
        <v>233</v>
      </c>
      <c r="D4322" s="24">
        <v>1.1546000000000001</v>
      </c>
    </row>
    <row r="4323" spans="1:4" hidden="1">
      <c r="A4323" s="25">
        <v>43205</v>
      </c>
      <c r="B4323" s="24" t="s">
        <v>234</v>
      </c>
      <c r="C4323" s="24" t="s">
        <v>243</v>
      </c>
      <c r="D4323" s="24">
        <v>11.1759</v>
      </c>
    </row>
    <row r="4324" spans="1:4" hidden="1">
      <c r="A4324" s="25">
        <v>43205</v>
      </c>
      <c r="B4324" s="24" t="s">
        <v>234</v>
      </c>
      <c r="C4324" s="24" t="s">
        <v>235</v>
      </c>
      <c r="D4324" s="24">
        <v>1.0099</v>
      </c>
    </row>
    <row r="4325" spans="1:4" hidden="1">
      <c r="A4325" s="25">
        <v>43205</v>
      </c>
      <c r="B4325" s="24" t="s">
        <v>234</v>
      </c>
      <c r="C4325" s="24" t="s">
        <v>79</v>
      </c>
      <c r="D4325" s="24">
        <v>152.87899999999999</v>
      </c>
    </row>
    <row r="4326" spans="1:4" hidden="1">
      <c r="A4326" s="25">
        <v>43205</v>
      </c>
      <c r="B4326" s="24" t="s">
        <v>234</v>
      </c>
      <c r="C4326" s="24" t="s">
        <v>244</v>
      </c>
      <c r="D4326" s="24">
        <v>1525.173</v>
      </c>
    </row>
    <row r="4327" spans="1:4" hidden="1">
      <c r="A4327" s="25">
        <v>43205</v>
      </c>
      <c r="B4327" s="24" t="s">
        <v>234</v>
      </c>
      <c r="C4327" s="24" t="s">
        <v>249</v>
      </c>
      <c r="D4327" s="24">
        <v>25.693200000000001</v>
      </c>
    </row>
    <row r="4328" spans="1:4" hidden="1">
      <c r="A4328" s="25">
        <v>43205</v>
      </c>
      <c r="B4328" s="24" t="s">
        <v>234</v>
      </c>
      <c r="C4328" s="24" t="s">
        <v>252</v>
      </c>
      <c r="D4328" s="24">
        <v>5.5246000000000004</v>
      </c>
    </row>
    <row r="4329" spans="1:4" hidden="1">
      <c r="A4329" s="25">
        <v>43205</v>
      </c>
      <c r="B4329" s="24" t="s">
        <v>234</v>
      </c>
      <c r="C4329" s="24" t="s">
        <v>236</v>
      </c>
      <c r="D4329" s="24">
        <v>11.069100000000001</v>
      </c>
    </row>
    <row r="4330" spans="1:4" hidden="1">
      <c r="A4330" s="25">
        <v>43205</v>
      </c>
      <c r="B4330" s="24" t="s">
        <v>234</v>
      </c>
      <c r="C4330" s="24" t="s">
        <v>245</v>
      </c>
      <c r="D4330" s="24">
        <v>1.9360999999999999</v>
      </c>
    </row>
    <row r="4331" spans="1:4" hidden="1">
      <c r="A4331" s="25">
        <v>43205</v>
      </c>
      <c r="B4331" s="24" t="s">
        <v>234</v>
      </c>
      <c r="C4331" s="24" t="s">
        <v>237</v>
      </c>
      <c r="D4331" s="24">
        <v>12.064299999999999</v>
      </c>
    </row>
    <row r="4332" spans="1:4" hidden="1">
      <c r="A4332" s="25">
        <v>43205</v>
      </c>
      <c r="B4332" s="24" t="s">
        <v>234</v>
      </c>
      <c r="C4332" s="24" t="s">
        <v>253</v>
      </c>
      <c r="D4332" s="24">
        <v>1.8682000000000001</v>
      </c>
    </row>
    <row r="4333" spans="1:4" hidden="1">
      <c r="A4333" s="25">
        <v>43205</v>
      </c>
      <c r="B4333" s="24" t="s">
        <v>234</v>
      </c>
      <c r="C4333" s="24" t="s">
        <v>246</v>
      </c>
      <c r="D4333" s="24">
        <v>41.752000000000002</v>
      </c>
    </row>
    <row r="4334" spans="1:4" hidden="1">
      <c r="A4334" s="25">
        <v>43205</v>
      </c>
      <c r="B4334" s="24" t="s">
        <v>234</v>
      </c>
      <c r="C4334" s="24" t="s">
        <v>238</v>
      </c>
      <c r="D4334" s="24">
        <v>1.4237</v>
      </c>
    </row>
    <row r="4335" spans="1:4" hidden="1">
      <c r="A4335" s="25">
        <v>43205</v>
      </c>
      <c r="B4335" s="24" t="s">
        <v>234</v>
      </c>
      <c r="C4335" s="24" t="s">
        <v>239</v>
      </c>
      <c r="D4335" s="24">
        <v>17.203099999999999</v>
      </c>
    </row>
    <row r="4336" spans="1:4" hidden="1">
      <c r="A4336" s="25">
        <v>43205</v>
      </c>
      <c r="B4336" s="24" t="s">
        <v>243</v>
      </c>
      <c r="C4336" s="24" t="s">
        <v>240</v>
      </c>
      <c r="D4336" s="24">
        <v>0.1641</v>
      </c>
    </row>
    <row r="4337" spans="1:4" hidden="1">
      <c r="A4337" s="25">
        <v>43205</v>
      </c>
      <c r="B4337" s="24" t="s">
        <v>243</v>
      </c>
      <c r="C4337" s="24" t="s">
        <v>241</v>
      </c>
      <c r="D4337" s="24">
        <v>0.16070000000000001</v>
      </c>
    </row>
    <row r="4338" spans="1:4" hidden="1">
      <c r="A4338" s="25">
        <v>43205</v>
      </c>
      <c r="B4338" s="24" t="s">
        <v>243</v>
      </c>
      <c r="C4338" s="24" t="s">
        <v>231</v>
      </c>
      <c r="D4338" s="24">
        <v>0.1226</v>
      </c>
    </row>
    <row r="4339" spans="1:4" hidden="1">
      <c r="A4339" s="25">
        <v>43205</v>
      </c>
      <c r="B4339" s="24" t="s">
        <v>243</v>
      </c>
      <c r="C4339" s="24" t="s">
        <v>242</v>
      </c>
      <c r="D4339" s="24">
        <v>0.7994</v>
      </c>
    </row>
    <row r="4340" spans="1:4" hidden="1">
      <c r="A4340" s="25">
        <v>43205</v>
      </c>
      <c r="B4340" s="24" t="s">
        <v>243</v>
      </c>
      <c r="C4340" s="24" t="s">
        <v>233</v>
      </c>
      <c r="D4340" s="24">
        <v>0.1033</v>
      </c>
    </row>
    <row r="4341" spans="1:4" hidden="1">
      <c r="A4341" s="25">
        <v>43205</v>
      </c>
      <c r="B4341" s="24" t="s">
        <v>243</v>
      </c>
      <c r="C4341" s="24" t="s">
        <v>234</v>
      </c>
      <c r="D4341" s="24">
        <v>8.9399999999999993E-2</v>
      </c>
    </row>
    <row r="4342" spans="1:4" hidden="1">
      <c r="A4342" s="25">
        <v>43205</v>
      </c>
      <c r="B4342" s="24" t="s">
        <v>243</v>
      </c>
      <c r="C4342" s="24" t="s">
        <v>79</v>
      </c>
      <c r="D4342" s="24">
        <v>13.678800000000001</v>
      </c>
    </row>
    <row r="4343" spans="1:4" hidden="1">
      <c r="A4343" s="25">
        <v>43205</v>
      </c>
      <c r="B4343" s="24" t="s">
        <v>243</v>
      </c>
      <c r="C4343" s="24" t="s">
        <v>244</v>
      </c>
      <c r="D4343" s="24">
        <v>136.46979999999999</v>
      </c>
    </row>
    <row r="4344" spans="1:4" hidden="1">
      <c r="A4344" s="25">
        <v>43205</v>
      </c>
      <c r="B4344" s="24" t="s">
        <v>243</v>
      </c>
      <c r="C4344" s="24" t="s">
        <v>251</v>
      </c>
      <c r="D4344" s="24">
        <v>1.0304</v>
      </c>
    </row>
    <row r="4345" spans="1:4" hidden="1">
      <c r="A4345" s="25">
        <v>43205</v>
      </c>
      <c r="B4345" s="24" t="s">
        <v>243</v>
      </c>
      <c r="C4345" s="24" t="s">
        <v>252</v>
      </c>
      <c r="D4345" s="24">
        <v>0.49440000000000001</v>
      </c>
    </row>
    <row r="4346" spans="1:4" hidden="1">
      <c r="A4346" s="25">
        <v>43205</v>
      </c>
      <c r="B4346" s="24" t="s">
        <v>243</v>
      </c>
      <c r="C4346" s="24" t="s">
        <v>236</v>
      </c>
      <c r="D4346" s="24">
        <v>0.99039999999999995</v>
      </c>
    </row>
    <row r="4347" spans="1:4" hidden="1">
      <c r="A4347" s="25">
        <v>43205</v>
      </c>
      <c r="B4347" s="24" t="s">
        <v>243</v>
      </c>
      <c r="C4347" s="24" t="s">
        <v>245</v>
      </c>
      <c r="D4347" s="24">
        <v>0.17319999999999999</v>
      </c>
    </row>
    <row r="4348" spans="1:4" hidden="1">
      <c r="A4348" s="25">
        <v>43205</v>
      </c>
      <c r="B4348" s="24" t="s">
        <v>243</v>
      </c>
      <c r="C4348" s="24" t="s">
        <v>253</v>
      </c>
      <c r="D4348" s="24">
        <v>0.16719999999999999</v>
      </c>
    </row>
    <row r="4349" spans="1:4" hidden="1">
      <c r="A4349" s="25">
        <v>43205</v>
      </c>
      <c r="B4349" s="24" t="s">
        <v>243</v>
      </c>
      <c r="C4349" s="24" t="s">
        <v>246</v>
      </c>
      <c r="D4349" s="24">
        <v>3.7357999999999998</v>
      </c>
    </row>
    <row r="4350" spans="1:4" hidden="1">
      <c r="A4350" s="25">
        <v>43205</v>
      </c>
      <c r="B4350" s="24" t="s">
        <v>243</v>
      </c>
      <c r="C4350" s="24" t="s">
        <v>238</v>
      </c>
      <c r="D4350" s="24">
        <v>0.12740000000000001</v>
      </c>
    </row>
    <row r="4351" spans="1:4" hidden="1">
      <c r="A4351" s="25">
        <v>43205</v>
      </c>
      <c r="B4351" s="24" t="s">
        <v>256</v>
      </c>
      <c r="C4351" s="24" t="s">
        <v>233</v>
      </c>
      <c r="D4351" s="24">
        <v>0.13489999999999999</v>
      </c>
    </row>
    <row r="4352" spans="1:4" hidden="1">
      <c r="A4352" s="25">
        <v>43205</v>
      </c>
      <c r="B4352" s="24" t="s">
        <v>256</v>
      </c>
      <c r="C4352" s="24" t="s">
        <v>238</v>
      </c>
      <c r="D4352" s="24">
        <v>0.16639999999999999</v>
      </c>
    </row>
    <row r="4353" spans="1:4" hidden="1">
      <c r="A4353" s="25">
        <v>43205</v>
      </c>
      <c r="B4353" s="24" t="s">
        <v>257</v>
      </c>
      <c r="C4353" s="24" t="s">
        <v>233</v>
      </c>
      <c r="D4353" s="24">
        <v>3.2000000000000002E-3</v>
      </c>
    </row>
    <row r="4354" spans="1:4" hidden="1">
      <c r="A4354" s="25">
        <v>43205</v>
      </c>
      <c r="B4354" s="24" t="s">
        <v>258</v>
      </c>
      <c r="C4354" s="24" t="s">
        <v>233</v>
      </c>
      <c r="D4354" s="24">
        <v>0.23039999999999999</v>
      </c>
    </row>
    <row r="4355" spans="1:4" hidden="1">
      <c r="A4355" s="25">
        <v>43205</v>
      </c>
      <c r="B4355" s="24" t="s">
        <v>258</v>
      </c>
      <c r="C4355" s="24" t="s">
        <v>238</v>
      </c>
      <c r="D4355" s="24">
        <v>0.28410000000000002</v>
      </c>
    </row>
    <row r="4356" spans="1:4" hidden="1">
      <c r="A4356" s="25">
        <v>43205</v>
      </c>
      <c r="B4356" s="24" t="s">
        <v>259</v>
      </c>
      <c r="C4356" s="24" t="s">
        <v>233</v>
      </c>
      <c r="D4356" s="24">
        <v>8.2000000000000007E-3</v>
      </c>
    </row>
    <row r="4357" spans="1:4" hidden="1">
      <c r="A4357" s="25">
        <v>43205</v>
      </c>
      <c r="B4357" s="24" t="s">
        <v>259</v>
      </c>
      <c r="C4357" s="24" t="s">
        <v>238</v>
      </c>
      <c r="D4357" s="24">
        <v>1.01E-2</v>
      </c>
    </row>
    <row r="4358" spans="1:4" hidden="1">
      <c r="A4358" s="25">
        <v>43205</v>
      </c>
      <c r="B4358" s="24" t="s">
        <v>235</v>
      </c>
      <c r="C4358" s="24" t="s">
        <v>230</v>
      </c>
      <c r="D4358" s="24">
        <v>5.1776</v>
      </c>
    </row>
    <row r="4359" spans="1:4" hidden="1">
      <c r="A4359" s="25">
        <v>43205</v>
      </c>
      <c r="B4359" s="24" t="s">
        <v>235</v>
      </c>
      <c r="C4359" s="24" t="s">
        <v>231</v>
      </c>
      <c r="D4359" s="24">
        <v>1.3564000000000001</v>
      </c>
    </row>
    <row r="4360" spans="1:4" hidden="1">
      <c r="A4360" s="25">
        <v>43205</v>
      </c>
      <c r="B4360" s="24" t="s">
        <v>235</v>
      </c>
      <c r="C4360" s="24" t="s">
        <v>232</v>
      </c>
      <c r="D4360" s="24">
        <v>8.5137999999999998</v>
      </c>
    </row>
    <row r="4361" spans="1:4" hidden="1">
      <c r="A4361" s="25">
        <v>43205</v>
      </c>
      <c r="B4361" s="24" t="s">
        <v>235</v>
      </c>
      <c r="C4361" s="24" t="s">
        <v>233</v>
      </c>
      <c r="D4361" s="24">
        <v>1.1433</v>
      </c>
    </row>
    <row r="4362" spans="1:4" hidden="1">
      <c r="A4362" s="25">
        <v>43205</v>
      </c>
      <c r="B4362" s="24" t="s">
        <v>235</v>
      </c>
      <c r="C4362" s="24" t="s">
        <v>234</v>
      </c>
      <c r="D4362" s="24">
        <v>0.99019999999999997</v>
      </c>
    </row>
    <row r="4363" spans="1:4" hidden="1">
      <c r="A4363" s="25">
        <v>43205</v>
      </c>
      <c r="B4363" s="24" t="s">
        <v>235</v>
      </c>
      <c r="C4363" s="24" t="s">
        <v>236</v>
      </c>
      <c r="D4363" s="24">
        <v>10.960599999999999</v>
      </c>
    </row>
    <row r="4364" spans="1:4" hidden="1">
      <c r="A4364" s="25">
        <v>43205</v>
      </c>
      <c r="B4364" s="24" t="s">
        <v>235</v>
      </c>
      <c r="C4364" s="24" t="s">
        <v>237</v>
      </c>
      <c r="D4364" s="24">
        <v>11.946099999999999</v>
      </c>
    </row>
    <row r="4365" spans="1:4" hidden="1">
      <c r="A4365" s="25">
        <v>43205</v>
      </c>
      <c r="B4365" s="24" t="s">
        <v>235</v>
      </c>
      <c r="C4365" s="24" t="s">
        <v>238</v>
      </c>
      <c r="D4365" s="24">
        <v>1.4097</v>
      </c>
    </row>
    <row r="4366" spans="1:4" hidden="1">
      <c r="A4366" s="25">
        <v>43205</v>
      </c>
      <c r="B4366" s="24" t="s">
        <v>79</v>
      </c>
      <c r="C4366" s="24" t="s">
        <v>240</v>
      </c>
      <c r="D4366" s="24">
        <v>1.2E-2</v>
      </c>
    </row>
    <row r="4367" spans="1:4" hidden="1">
      <c r="A4367" s="25">
        <v>43205</v>
      </c>
      <c r="B4367" s="24" t="s">
        <v>79</v>
      </c>
      <c r="C4367" s="24" t="s">
        <v>241</v>
      </c>
      <c r="D4367" s="24">
        <v>1.18E-2</v>
      </c>
    </row>
    <row r="4368" spans="1:4" hidden="1">
      <c r="A4368" s="25">
        <v>43205</v>
      </c>
      <c r="B4368" s="24" t="s">
        <v>79</v>
      </c>
      <c r="C4368" s="24" t="s">
        <v>231</v>
      </c>
      <c r="D4368" s="24">
        <v>8.9999999999999993E-3</v>
      </c>
    </row>
    <row r="4369" spans="1:4" hidden="1">
      <c r="A4369" s="25">
        <v>43205</v>
      </c>
      <c r="B4369" s="24" t="s">
        <v>79</v>
      </c>
      <c r="C4369" s="24" t="s">
        <v>242</v>
      </c>
      <c r="D4369" s="24">
        <v>5.8400000000000001E-2</v>
      </c>
    </row>
    <row r="4370" spans="1:4" hidden="1">
      <c r="A4370" s="25">
        <v>43205</v>
      </c>
      <c r="B4370" s="24" t="s">
        <v>79</v>
      </c>
      <c r="C4370" s="24" t="s">
        <v>233</v>
      </c>
      <c r="D4370" s="24">
        <v>7.6E-3</v>
      </c>
    </row>
    <row r="4371" spans="1:4" hidden="1">
      <c r="A4371" s="25">
        <v>43205</v>
      </c>
      <c r="B4371" s="24" t="s">
        <v>79</v>
      </c>
      <c r="C4371" s="24" t="s">
        <v>234</v>
      </c>
      <c r="D4371" s="24">
        <v>6.4999999999999997E-3</v>
      </c>
    </row>
    <row r="4372" spans="1:4" hidden="1">
      <c r="A4372" s="25">
        <v>43205</v>
      </c>
      <c r="B4372" s="24" t="s">
        <v>79</v>
      </c>
      <c r="C4372" s="24" t="s">
        <v>243</v>
      </c>
      <c r="D4372" s="24">
        <v>7.3099999999999998E-2</v>
      </c>
    </row>
    <row r="4373" spans="1:4" hidden="1">
      <c r="A4373" s="25">
        <v>43205</v>
      </c>
      <c r="B4373" s="24" t="s">
        <v>79</v>
      </c>
      <c r="C4373" s="24" t="s">
        <v>244</v>
      </c>
      <c r="D4373" s="24">
        <v>9.9766999999999992</v>
      </c>
    </row>
    <row r="4374" spans="1:4" hidden="1">
      <c r="A4374" s="25">
        <v>43205</v>
      </c>
      <c r="B4374" s="24" t="s">
        <v>79</v>
      </c>
      <c r="C4374" s="24" t="s">
        <v>251</v>
      </c>
      <c r="D4374" s="24">
        <v>7.5300000000000006E-2</v>
      </c>
    </row>
    <row r="4375" spans="1:4" hidden="1">
      <c r="A4375" s="25">
        <v>43205</v>
      </c>
      <c r="B4375" s="24" t="s">
        <v>79</v>
      </c>
      <c r="C4375" s="24" t="s">
        <v>236</v>
      </c>
      <c r="D4375" s="24">
        <v>7.2400000000000006E-2</v>
      </c>
    </row>
    <row r="4376" spans="1:4" hidden="1">
      <c r="A4376" s="25">
        <v>43205</v>
      </c>
      <c r="B4376" s="24" t="s">
        <v>79</v>
      </c>
      <c r="C4376" s="24" t="s">
        <v>245</v>
      </c>
      <c r="D4376" s="24">
        <v>1.2699999999999999E-2</v>
      </c>
    </row>
    <row r="4377" spans="1:4" hidden="1">
      <c r="A4377" s="25">
        <v>43205</v>
      </c>
      <c r="B4377" s="24" t="s">
        <v>79</v>
      </c>
      <c r="C4377" s="24" t="s">
        <v>246</v>
      </c>
      <c r="D4377" s="24">
        <v>0.2732</v>
      </c>
    </row>
    <row r="4378" spans="1:4" hidden="1">
      <c r="A4378" s="25">
        <v>43205</v>
      </c>
      <c r="B4378" s="24" t="s">
        <v>79</v>
      </c>
      <c r="C4378" s="24" t="s">
        <v>238</v>
      </c>
      <c r="D4378" s="24">
        <v>9.2999999999999992E-3</v>
      </c>
    </row>
    <row r="4379" spans="1:4" hidden="1">
      <c r="A4379" s="25">
        <v>43205</v>
      </c>
      <c r="B4379" s="24" t="s">
        <v>244</v>
      </c>
      <c r="C4379" s="24" t="s">
        <v>240</v>
      </c>
      <c r="D4379" s="24">
        <v>1.1999999999999999E-3</v>
      </c>
    </row>
    <row r="4380" spans="1:4" hidden="1">
      <c r="A4380" s="25">
        <v>43205</v>
      </c>
      <c r="B4380" s="24" t="s">
        <v>244</v>
      </c>
      <c r="C4380" s="24" t="s">
        <v>242</v>
      </c>
      <c r="D4380" s="24">
        <v>5.8999999999999999E-3</v>
      </c>
    </row>
    <row r="4381" spans="1:4" hidden="1">
      <c r="A4381" s="25">
        <v>43205</v>
      </c>
      <c r="B4381" s="24" t="s">
        <v>244</v>
      </c>
      <c r="C4381" s="24" t="s">
        <v>233</v>
      </c>
      <c r="D4381" s="24">
        <v>8.0000000000000004E-4</v>
      </c>
    </row>
    <row r="4382" spans="1:4" hidden="1">
      <c r="A4382" s="25">
        <v>43205</v>
      </c>
      <c r="B4382" s="24" t="s">
        <v>244</v>
      </c>
      <c r="C4382" s="24" t="s">
        <v>234</v>
      </c>
      <c r="D4382" s="24">
        <v>6.9999999999999999E-4</v>
      </c>
    </row>
    <row r="4383" spans="1:4" hidden="1">
      <c r="A4383" s="25">
        <v>43205</v>
      </c>
      <c r="B4383" s="24" t="s">
        <v>244</v>
      </c>
      <c r="C4383" s="24" t="s">
        <v>243</v>
      </c>
      <c r="D4383" s="24">
        <v>7.3000000000000001E-3</v>
      </c>
    </row>
    <row r="4384" spans="1:4" hidden="1">
      <c r="A4384" s="25">
        <v>43205</v>
      </c>
      <c r="B4384" s="24" t="s">
        <v>244</v>
      </c>
      <c r="C4384" s="24" t="s">
        <v>79</v>
      </c>
      <c r="D4384" s="24">
        <v>0.1002</v>
      </c>
    </row>
    <row r="4385" spans="1:4" hidden="1">
      <c r="A4385" s="25">
        <v>43205</v>
      </c>
      <c r="B4385" s="24" t="s">
        <v>244</v>
      </c>
      <c r="C4385" s="24" t="s">
        <v>236</v>
      </c>
      <c r="D4385" s="24">
        <v>7.1999999999999998E-3</v>
      </c>
    </row>
    <row r="4386" spans="1:4" hidden="1">
      <c r="A4386" s="25">
        <v>43205</v>
      </c>
      <c r="B4386" s="24" t="s">
        <v>244</v>
      </c>
      <c r="C4386" s="24" t="s">
        <v>246</v>
      </c>
      <c r="D4386" s="24">
        <v>2.7400000000000001E-2</v>
      </c>
    </row>
    <row r="4387" spans="1:4" hidden="1">
      <c r="A4387" s="25">
        <v>43205</v>
      </c>
      <c r="B4387" s="24" t="s">
        <v>244</v>
      </c>
      <c r="C4387" s="24" t="s">
        <v>238</v>
      </c>
      <c r="D4387" s="24">
        <v>8.9999999999999998E-4</v>
      </c>
    </row>
    <row r="4388" spans="1:4" hidden="1">
      <c r="A4388" s="25">
        <v>43205</v>
      </c>
      <c r="B4388" s="24" t="s">
        <v>251</v>
      </c>
      <c r="C4388" s="24" t="s">
        <v>242</v>
      </c>
      <c r="D4388" s="24">
        <v>0.77590000000000003</v>
      </c>
    </row>
    <row r="4389" spans="1:4" hidden="1">
      <c r="A4389" s="25">
        <v>43205</v>
      </c>
      <c r="B4389" s="24" t="s">
        <v>251</v>
      </c>
      <c r="C4389" s="24" t="s">
        <v>233</v>
      </c>
      <c r="D4389" s="24">
        <v>0.1002</v>
      </c>
    </row>
    <row r="4390" spans="1:4" hidden="1">
      <c r="A4390" s="25">
        <v>43205</v>
      </c>
      <c r="B4390" s="24" t="s">
        <v>251</v>
      </c>
      <c r="C4390" s="24" t="s">
        <v>243</v>
      </c>
      <c r="D4390" s="24">
        <v>0.97060000000000002</v>
      </c>
    </row>
    <row r="4391" spans="1:4" hidden="1">
      <c r="A4391" s="25">
        <v>43205</v>
      </c>
      <c r="B4391" s="24" t="s">
        <v>251</v>
      </c>
      <c r="C4391" s="24" t="s">
        <v>79</v>
      </c>
      <c r="D4391" s="24">
        <v>13.276999999999999</v>
      </c>
    </row>
    <row r="4392" spans="1:4" hidden="1">
      <c r="A4392" s="25">
        <v>43205</v>
      </c>
      <c r="B4392" s="24" t="s">
        <v>251</v>
      </c>
      <c r="C4392" s="24" t="s">
        <v>236</v>
      </c>
      <c r="D4392" s="24">
        <v>0.96140000000000003</v>
      </c>
    </row>
    <row r="4393" spans="1:4" hidden="1">
      <c r="A4393" s="25">
        <v>43205</v>
      </c>
      <c r="B4393" s="24" t="s">
        <v>251</v>
      </c>
      <c r="C4393" s="24" t="s">
        <v>238</v>
      </c>
      <c r="D4393" s="24">
        <v>0.1236</v>
      </c>
    </row>
    <row r="4394" spans="1:4" hidden="1">
      <c r="A4394" s="25">
        <v>43205</v>
      </c>
      <c r="B4394" s="24" t="s">
        <v>249</v>
      </c>
      <c r="C4394" s="24" t="s">
        <v>241</v>
      </c>
      <c r="D4394" s="24">
        <v>6.9900000000000004E-2</v>
      </c>
    </row>
    <row r="4395" spans="1:4" hidden="1">
      <c r="A4395" s="25">
        <v>43205</v>
      </c>
      <c r="B4395" s="24" t="s">
        <v>249</v>
      </c>
      <c r="C4395" s="24" t="s">
        <v>233</v>
      </c>
      <c r="D4395" s="24">
        <v>4.4999999999999998E-2</v>
      </c>
    </row>
    <row r="4396" spans="1:4" hidden="1">
      <c r="A4396" s="25">
        <v>43205</v>
      </c>
      <c r="B4396" s="24" t="s">
        <v>249</v>
      </c>
      <c r="C4396" s="24" t="s">
        <v>234</v>
      </c>
      <c r="D4396" s="24">
        <v>3.9E-2</v>
      </c>
    </row>
    <row r="4397" spans="1:4" hidden="1">
      <c r="A4397" s="25">
        <v>43205</v>
      </c>
      <c r="B4397" s="24" t="s">
        <v>249</v>
      </c>
      <c r="C4397" s="24" t="s">
        <v>238</v>
      </c>
      <c r="D4397" s="24">
        <v>5.5399999999999998E-2</v>
      </c>
    </row>
    <row r="4398" spans="1:4" hidden="1">
      <c r="A4398" s="25">
        <v>43205</v>
      </c>
      <c r="B4398" s="24" t="s">
        <v>252</v>
      </c>
      <c r="C4398" s="24" t="s">
        <v>242</v>
      </c>
      <c r="D4398" s="24">
        <v>1.617</v>
      </c>
    </row>
    <row r="4399" spans="1:4" hidden="1">
      <c r="A4399" s="25">
        <v>43205</v>
      </c>
      <c r="B4399" s="24" t="s">
        <v>252</v>
      </c>
      <c r="C4399" s="24" t="s">
        <v>233</v>
      </c>
      <c r="D4399" s="24">
        <v>0.20899999999999999</v>
      </c>
    </row>
    <row r="4400" spans="1:4" hidden="1">
      <c r="A4400" s="25">
        <v>43205</v>
      </c>
      <c r="B4400" s="24" t="s">
        <v>252</v>
      </c>
      <c r="C4400" s="24" t="s">
        <v>234</v>
      </c>
      <c r="D4400" s="24">
        <v>0.18099999999999999</v>
      </c>
    </row>
    <row r="4401" spans="1:4" hidden="1">
      <c r="A4401" s="25">
        <v>43205</v>
      </c>
      <c r="B4401" s="24" t="s">
        <v>252</v>
      </c>
      <c r="C4401" s="24" t="s">
        <v>243</v>
      </c>
      <c r="D4401" s="24">
        <v>2.0230000000000001</v>
      </c>
    </row>
    <row r="4402" spans="1:4" hidden="1">
      <c r="A4402" s="25">
        <v>43205</v>
      </c>
      <c r="B4402" s="24" t="s">
        <v>252</v>
      </c>
      <c r="C4402" s="24" t="s">
        <v>238</v>
      </c>
      <c r="D4402" s="24">
        <v>0.25769999999999998</v>
      </c>
    </row>
    <row r="4403" spans="1:4" hidden="1">
      <c r="A4403" s="25">
        <v>43205</v>
      </c>
      <c r="B4403" s="24" t="s">
        <v>236</v>
      </c>
      <c r="C4403" s="24" t="s">
        <v>230</v>
      </c>
      <c r="D4403" s="24">
        <v>0.47239999999999999</v>
      </c>
    </row>
    <row r="4404" spans="1:4" hidden="1">
      <c r="A4404" s="25">
        <v>43205</v>
      </c>
      <c r="B4404" s="24" t="s">
        <v>236</v>
      </c>
      <c r="C4404" s="24" t="s">
        <v>240</v>
      </c>
      <c r="D4404" s="24">
        <v>0.1656</v>
      </c>
    </row>
    <row r="4405" spans="1:4" hidden="1">
      <c r="A4405" s="25">
        <v>43205</v>
      </c>
      <c r="B4405" s="24" t="s">
        <v>236</v>
      </c>
      <c r="C4405" s="24" t="s">
        <v>241</v>
      </c>
      <c r="D4405" s="24">
        <v>0.16220000000000001</v>
      </c>
    </row>
    <row r="4406" spans="1:4" hidden="1">
      <c r="A4406" s="25">
        <v>43205</v>
      </c>
      <c r="B4406" s="24" t="s">
        <v>236</v>
      </c>
      <c r="C4406" s="24" t="s">
        <v>231</v>
      </c>
      <c r="D4406" s="24">
        <v>0.12379999999999999</v>
      </c>
    </row>
    <row r="4407" spans="1:4" hidden="1">
      <c r="A4407" s="25">
        <v>43205</v>
      </c>
      <c r="B4407" s="24" t="s">
        <v>236</v>
      </c>
      <c r="C4407" s="24" t="s">
        <v>242</v>
      </c>
      <c r="D4407" s="24">
        <v>0.80700000000000005</v>
      </c>
    </row>
    <row r="4408" spans="1:4" hidden="1">
      <c r="A4408" s="25">
        <v>43205</v>
      </c>
      <c r="B4408" s="24" t="s">
        <v>236</v>
      </c>
      <c r="C4408" s="24" t="s">
        <v>232</v>
      </c>
      <c r="D4408" s="24">
        <v>0.77680000000000005</v>
      </c>
    </row>
    <row r="4409" spans="1:4" hidden="1">
      <c r="A4409" s="25">
        <v>43205</v>
      </c>
      <c r="B4409" s="24" t="s">
        <v>236</v>
      </c>
      <c r="C4409" s="24" t="s">
        <v>233</v>
      </c>
      <c r="D4409" s="24">
        <v>0.1043</v>
      </c>
    </row>
    <row r="4410" spans="1:4" hidden="1">
      <c r="A4410" s="25">
        <v>43205</v>
      </c>
      <c r="B4410" s="24" t="s">
        <v>236</v>
      </c>
      <c r="C4410" s="24" t="s">
        <v>234</v>
      </c>
      <c r="D4410" s="24">
        <v>9.0399999999999994E-2</v>
      </c>
    </row>
    <row r="4411" spans="1:4" hidden="1">
      <c r="A4411" s="25">
        <v>43205</v>
      </c>
      <c r="B4411" s="24" t="s">
        <v>236</v>
      </c>
      <c r="C4411" s="24" t="s">
        <v>243</v>
      </c>
      <c r="D4411" s="24">
        <v>1.0096000000000001</v>
      </c>
    </row>
    <row r="4412" spans="1:4" hidden="1">
      <c r="A4412" s="25">
        <v>43205</v>
      </c>
      <c r="B4412" s="24" t="s">
        <v>236</v>
      </c>
      <c r="C4412" s="24" t="s">
        <v>235</v>
      </c>
      <c r="D4412" s="24">
        <v>9.1200000000000003E-2</v>
      </c>
    </row>
    <row r="4413" spans="1:4" hidden="1">
      <c r="A4413" s="25">
        <v>43205</v>
      </c>
      <c r="B4413" s="24" t="s">
        <v>236</v>
      </c>
      <c r="C4413" s="24" t="s">
        <v>79</v>
      </c>
      <c r="D4413" s="24">
        <v>13.8109</v>
      </c>
    </row>
    <row r="4414" spans="1:4" hidden="1">
      <c r="A4414" s="25">
        <v>43205</v>
      </c>
      <c r="B4414" s="24" t="s">
        <v>236</v>
      </c>
      <c r="C4414" s="24" t="s">
        <v>244</v>
      </c>
      <c r="D4414" s="24">
        <v>137.78700000000001</v>
      </c>
    </row>
    <row r="4415" spans="1:4" hidden="1">
      <c r="A4415" s="25">
        <v>43205</v>
      </c>
      <c r="B4415" s="24" t="s">
        <v>236</v>
      </c>
      <c r="C4415" s="24" t="s">
        <v>251</v>
      </c>
      <c r="D4415" s="24">
        <v>1.0403</v>
      </c>
    </row>
    <row r="4416" spans="1:4" hidden="1">
      <c r="A4416" s="25">
        <v>43205</v>
      </c>
      <c r="B4416" s="24" t="s">
        <v>236</v>
      </c>
      <c r="C4416" s="24" t="s">
        <v>237</v>
      </c>
      <c r="D4416" s="24">
        <v>1.0899000000000001</v>
      </c>
    </row>
    <row r="4417" spans="1:4" hidden="1">
      <c r="A4417" s="25">
        <v>43205</v>
      </c>
      <c r="B4417" s="24" t="s">
        <v>236</v>
      </c>
      <c r="C4417" s="24" t="s">
        <v>238</v>
      </c>
      <c r="D4417" s="24">
        <v>0.12859999999999999</v>
      </c>
    </row>
    <row r="4418" spans="1:4" hidden="1">
      <c r="A4418" s="25">
        <v>43205</v>
      </c>
      <c r="B4418" s="24" t="s">
        <v>245</v>
      </c>
      <c r="C4418" s="24" t="s">
        <v>240</v>
      </c>
      <c r="D4418" s="24">
        <v>0.94699999999999995</v>
      </c>
    </row>
    <row r="4419" spans="1:4" hidden="1">
      <c r="A4419" s="25">
        <v>43205</v>
      </c>
      <c r="B4419" s="24" t="s">
        <v>245</v>
      </c>
      <c r="C4419" s="24" t="s">
        <v>242</v>
      </c>
      <c r="D4419" s="24">
        <v>4.6142000000000003</v>
      </c>
    </row>
    <row r="4420" spans="1:4" hidden="1">
      <c r="A4420" s="25">
        <v>43205</v>
      </c>
      <c r="B4420" s="24" t="s">
        <v>245</v>
      </c>
      <c r="C4420" s="24" t="s">
        <v>233</v>
      </c>
      <c r="D4420" s="24">
        <v>0.59640000000000004</v>
      </c>
    </row>
    <row r="4421" spans="1:4" hidden="1">
      <c r="A4421" s="25">
        <v>43205</v>
      </c>
      <c r="B4421" s="24" t="s">
        <v>245</v>
      </c>
      <c r="C4421" s="24" t="s">
        <v>234</v>
      </c>
      <c r="D4421" s="24">
        <v>0.51649999999999996</v>
      </c>
    </row>
    <row r="4422" spans="1:4" hidden="1">
      <c r="A4422" s="25">
        <v>43205</v>
      </c>
      <c r="B4422" s="24" t="s">
        <v>245</v>
      </c>
      <c r="C4422" s="24" t="s">
        <v>243</v>
      </c>
      <c r="D4422" s="24">
        <v>5.7724000000000002</v>
      </c>
    </row>
    <row r="4423" spans="1:4" hidden="1">
      <c r="A4423" s="25">
        <v>43205</v>
      </c>
      <c r="B4423" s="24" t="s">
        <v>245</v>
      </c>
      <c r="C4423" s="24" t="s">
        <v>79</v>
      </c>
      <c r="D4423" s="24">
        <v>78.959900000000005</v>
      </c>
    </row>
    <row r="4424" spans="1:4" hidden="1">
      <c r="A4424" s="25">
        <v>43205</v>
      </c>
      <c r="B4424" s="24" t="s">
        <v>245</v>
      </c>
      <c r="C4424" s="24" t="s">
        <v>238</v>
      </c>
      <c r="D4424" s="24">
        <v>0.73540000000000005</v>
      </c>
    </row>
    <row r="4425" spans="1:4" hidden="1">
      <c r="A4425" s="25">
        <v>43205</v>
      </c>
      <c r="B4425" s="24" t="s">
        <v>264</v>
      </c>
      <c r="C4425" s="24" t="s">
        <v>238</v>
      </c>
      <c r="D4425" s="24">
        <v>1.9199999999999998E-2</v>
      </c>
    </row>
    <row r="4426" spans="1:4" hidden="1">
      <c r="A4426" s="25">
        <v>43205</v>
      </c>
      <c r="B4426" s="24" t="s">
        <v>260</v>
      </c>
      <c r="C4426" s="24" t="s">
        <v>233</v>
      </c>
      <c r="D4426" s="24">
        <v>0.2399</v>
      </c>
    </row>
    <row r="4427" spans="1:4" hidden="1">
      <c r="A4427" s="25">
        <v>43205</v>
      </c>
      <c r="B4427" s="24" t="s">
        <v>260</v>
      </c>
      <c r="C4427" s="24" t="s">
        <v>238</v>
      </c>
      <c r="D4427" s="24">
        <v>0.29580000000000001</v>
      </c>
    </row>
    <row r="4428" spans="1:4" hidden="1">
      <c r="A4428" s="25">
        <v>43205</v>
      </c>
      <c r="B4428" s="24" t="s">
        <v>261</v>
      </c>
      <c r="C4428" s="24" t="s">
        <v>233</v>
      </c>
      <c r="D4428" s="24">
        <v>1.2999999999999999E-2</v>
      </c>
    </row>
    <row r="4429" spans="1:4" hidden="1">
      <c r="A4429" s="25">
        <v>43205</v>
      </c>
      <c r="B4429" s="24" t="s">
        <v>261</v>
      </c>
      <c r="C4429" s="24" t="s">
        <v>238</v>
      </c>
      <c r="D4429" s="24">
        <v>1.61E-2</v>
      </c>
    </row>
    <row r="4430" spans="1:4" hidden="1">
      <c r="A4430" s="25">
        <v>43205</v>
      </c>
      <c r="B4430" s="24" t="s">
        <v>237</v>
      </c>
      <c r="C4430" s="24" t="s">
        <v>230</v>
      </c>
      <c r="D4430" s="24">
        <v>0.43340000000000001</v>
      </c>
    </row>
    <row r="4431" spans="1:4" hidden="1">
      <c r="A4431" s="25">
        <v>43205</v>
      </c>
      <c r="B4431" s="24" t="s">
        <v>237</v>
      </c>
      <c r="C4431" s="24" t="s">
        <v>240</v>
      </c>
      <c r="D4431" s="24">
        <v>0.152</v>
      </c>
    </row>
    <row r="4432" spans="1:4" hidden="1">
      <c r="A4432" s="25">
        <v>43205</v>
      </c>
      <c r="B4432" s="24" t="s">
        <v>237</v>
      </c>
      <c r="C4432" s="24" t="s">
        <v>231</v>
      </c>
      <c r="D4432" s="24">
        <v>0.11360000000000001</v>
      </c>
    </row>
    <row r="4433" spans="1:4" hidden="1">
      <c r="A4433" s="25">
        <v>43205</v>
      </c>
      <c r="B4433" s="24" t="s">
        <v>237</v>
      </c>
      <c r="C4433" s="24" t="s">
        <v>232</v>
      </c>
      <c r="D4433" s="24">
        <v>0.7127</v>
      </c>
    </row>
    <row r="4434" spans="1:4" hidden="1">
      <c r="A4434" s="25">
        <v>43205</v>
      </c>
      <c r="B4434" s="24" t="s">
        <v>237</v>
      </c>
      <c r="C4434" s="24" t="s">
        <v>233</v>
      </c>
      <c r="D4434" s="24">
        <v>9.5699999999999993E-2</v>
      </c>
    </row>
    <row r="4435" spans="1:4" hidden="1">
      <c r="A4435" s="25">
        <v>43205</v>
      </c>
      <c r="B4435" s="24" t="s">
        <v>237</v>
      </c>
      <c r="C4435" s="24" t="s">
        <v>234</v>
      </c>
      <c r="D4435" s="24">
        <v>8.2799999999999999E-2</v>
      </c>
    </row>
    <row r="4436" spans="1:4" hidden="1">
      <c r="A4436" s="25">
        <v>43205</v>
      </c>
      <c r="B4436" s="24" t="s">
        <v>237</v>
      </c>
      <c r="C4436" s="24" t="s">
        <v>235</v>
      </c>
      <c r="D4436" s="24">
        <v>8.3699999999999997E-2</v>
      </c>
    </row>
    <row r="4437" spans="1:4" hidden="1">
      <c r="A4437" s="25">
        <v>43205</v>
      </c>
      <c r="B4437" s="24" t="s">
        <v>237</v>
      </c>
      <c r="C4437" s="24" t="s">
        <v>236</v>
      </c>
      <c r="D4437" s="24">
        <v>0.91749999999999998</v>
      </c>
    </row>
    <row r="4438" spans="1:4" hidden="1">
      <c r="A4438" s="25">
        <v>43205</v>
      </c>
      <c r="B4438" s="24" t="s">
        <v>237</v>
      </c>
      <c r="C4438" s="24" t="s">
        <v>262</v>
      </c>
      <c r="D4438" s="24">
        <v>0.48359999999999997</v>
      </c>
    </row>
    <row r="4439" spans="1:4" hidden="1">
      <c r="A4439" s="25">
        <v>43205</v>
      </c>
      <c r="B4439" s="24" t="s">
        <v>237</v>
      </c>
      <c r="C4439" s="24" t="s">
        <v>238</v>
      </c>
      <c r="D4439" s="24">
        <v>0.11799999999999999</v>
      </c>
    </row>
    <row r="4440" spans="1:4" hidden="1">
      <c r="A4440" s="25">
        <v>43205</v>
      </c>
      <c r="B4440" s="24" t="s">
        <v>253</v>
      </c>
      <c r="C4440" s="24" t="s">
        <v>242</v>
      </c>
      <c r="D4440" s="24">
        <v>4.782</v>
      </c>
    </row>
    <row r="4441" spans="1:4" hidden="1">
      <c r="A4441" s="25">
        <v>43205</v>
      </c>
      <c r="B4441" s="24" t="s">
        <v>253</v>
      </c>
      <c r="C4441" s="24" t="s">
        <v>233</v>
      </c>
      <c r="D4441" s="24">
        <v>0.61799999999999999</v>
      </c>
    </row>
    <row r="4442" spans="1:4" hidden="1">
      <c r="A4442" s="25">
        <v>43205</v>
      </c>
      <c r="B4442" s="24" t="s">
        <v>253</v>
      </c>
      <c r="C4442" s="24" t="s">
        <v>234</v>
      </c>
      <c r="D4442" s="24">
        <v>0.5353</v>
      </c>
    </row>
    <row r="4443" spans="1:4" hidden="1">
      <c r="A4443" s="25">
        <v>43205</v>
      </c>
      <c r="B4443" s="24" t="s">
        <v>253</v>
      </c>
      <c r="C4443" s="24" t="s">
        <v>243</v>
      </c>
      <c r="D4443" s="24">
        <v>5.9824000000000002</v>
      </c>
    </row>
    <row r="4444" spans="1:4" hidden="1">
      <c r="A4444" s="25">
        <v>43205</v>
      </c>
      <c r="B4444" s="24" t="s">
        <v>253</v>
      </c>
      <c r="C4444" s="24" t="s">
        <v>238</v>
      </c>
      <c r="D4444" s="24">
        <v>0.7621</v>
      </c>
    </row>
    <row r="4445" spans="1:4" hidden="1">
      <c r="A4445" s="25">
        <v>43205</v>
      </c>
      <c r="B4445" s="24" t="s">
        <v>265</v>
      </c>
      <c r="C4445" s="24" t="s">
        <v>238</v>
      </c>
      <c r="D4445" s="24">
        <v>3.2000000000000001E-2</v>
      </c>
    </row>
    <row r="4446" spans="1:4" hidden="1">
      <c r="A4446" s="25">
        <v>43205</v>
      </c>
      <c r="B4446" s="24" t="s">
        <v>262</v>
      </c>
      <c r="C4446" s="24" t="s">
        <v>233</v>
      </c>
      <c r="D4446" s="24">
        <v>0.19800000000000001</v>
      </c>
    </row>
    <row r="4447" spans="1:4" hidden="1">
      <c r="A4447" s="25">
        <v>43205</v>
      </c>
      <c r="B4447" s="24" t="s">
        <v>262</v>
      </c>
      <c r="C4447" s="24" t="s">
        <v>237</v>
      </c>
      <c r="D4447" s="24">
        <v>2.0680000000000001</v>
      </c>
    </row>
    <row r="4448" spans="1:4" hidden="1">
      <c r="A4448" s="25">
        <v>43205</v>
      </c>
      <c r="B4448" s="24" t="s">
        <v>262</v>
      </c>
      <c r="C4448" s="24" t="s">
        <v>238</v>
      </c>
      <c r="D4448" s="24">
        <v>0.24399999999999999</v>
      </c>
    </row>
    <row r="4449" spans="1:4" hidden="1">
      <c r="A4449" s="25">
        <v>43205</v>
      </c>
      <c r="B4449" s="24" t="s">
        <v>246</v>
      </c>
      <c r="C4449" s="24" t="s">
        <v>240</v>
      </c>
      <c r="D4449" s="24">
        <v>4.3999999999999997E-2</v>
      </c>
    </row>
    <row r="4450" spans="1:4" hidden="1">
      <c r="A4450" s="25">
        <v>43205</v>
      </c>
      <c r="B4450" s="24" t="s">
        <v>246</v>
      </c>
      <c r="C4450" s="24" t="s">
        <v>248</v>
      </c>
      <c r="D4450" s="24">
        <v>0.21390000000000001</v>
      </c>
    </row>
    <row r="4451" spans="1:4" hidden="1">
      <c r="A4451" s="25">
        <v>43205</v>
      </c>
      <c r="B4451" s="24" t="s">
        <v>246</v>
      </c>
      <c r="C4451" s="24" t="s">
        <v>242</v>
      </c>
      <c r="D4451" s="24">
        <v>0.214</v>
      </c>
    </row>
    <row r="4452" spans="1:4" hidden="1">
      <c r="A4452" s="25">
        <v>43205</v>
      </c>
      <c r="B4452" s="24" t="s">
        <v>246</v>
      </c>
      <c r="C4452" s="24" t="s">
        <v>233</v>
      </c>
      <c r="D4452" s="24">
        <v>2.76E-2</v>
      </c>
    </row>
    <row r="4453" spans="1:4" hidden="1">
      <c r="A4453" s="25">
        <v>43205</v>
      </c>
      <c r="B4453" s="24" t="s">
        <v>246</v>
      </c>
      <c r="C4453" s="24" t="s">
        <v>234</v>
      </c>
      <c r="D4453" s="24">
        <v>2.4E-2</v>
      </c>
    </row>
    <row r="4454" spans="1:4" hidden="1">
      <c r="A4454" s="25">
        <v>43205</v>
      </c>
      <c r="B4454" s="24" t="s">
        <v>246</v>
      </c>
      <c r="C4454" s="24" t="s">
        <v>243</v>
      </c>
      <c r="D4454" s="24">
        <v>0.2676</v>
      </c>
    </row>
    <row r="4455" spans="1:4" hidden="1">
      <c r="A4455" s="25">
        <v>43205</v>
      </c>
      <c r="B4455" s="24" t="s">
        <v>246</v>
      </c>
      <c r="C4455" s="24" t="s">
        <v>79</v>
      </c>
      <c r="D4455" s="24">
        <v>3.6615000000000002</v>
      </c>
    </row>
    <row r="4456" spans="1:4" hidden="1">
      <c r="A4456" s="25">
        <v>43205</v>
      </c>
      <c r="B4456" s="24" t="s">
        <v>246</v>
      </c>
      <c r="C4456" s="24" t="s">
        <v>244</v>
      </c>
      <c r="D4456" s="24">
        <v>36.529400000000003</v>
      </c>
    </row>
    <row r="4457" spans="1:4" hidden="1">
      <c r="A4457" s="25">
        <v>43205</v>
      </c>
      <c r="B4457" s="24" t="s">
        <v>246</v>
      </c>
      <c r="C4457" s="24" t="s">
        <v>238</v>
      </c>
      <c r="D4457" s="24">
        <v>3.4099999999999998E-2</v>
      </c>
    </row>
    <row r="4458" spans="1:4" hidden="1">
      <c r="A4458" s="25">
        <v>43205</v>
      </c>
      <c r="B4458" s="24" t="s">
        <v>266</v>
      </c>
      <c r="C4458" s="24" t="s">
        <v>238</v>
      </c>
      <c r="D4458" s="24">
        <v>3.8199999999999998E-2</v>
      </c>
    </row>
    <row r="4459" spans="1:4" hidden="1">
      <c r="A4459" s="25">
        <v>43205</v>
      </c>
      <c r="B4459" s="24" t="s">
        <v>238</v>
      </c>
      <c r="C4459" s="24" t="s">
        <v>230</v>
      </c>
      <c r="D4459" s="24">
        <v>3.6728000000000001</v>
      </c>
    </row>
    <row r="4460" spans="1:4" hidden="1">
      <c r="A4460" s="25">
        <v>43205</v>
      </c>
      <c r="B4460" s="24" t="s">
        <v>238</v>
      </c>
      <c r="C4460" s="24" t="s">
        <v>240</v>
      </c>
      <c r="D4460" s="24">
        <v>1.2879</v>
      </c>
    </row>
    <row r="4461" spans="1:4" hidden="1">
      <c r="A4461" s="25">
        <v>43205</v>
      </c>
      <c r="B4461" s="24" t="s">
        <v>238</v>
      </c>
      <c r="C4461" s="24" t="s">
        <v>247</v>
      </c>
      <c r="D4461" s="24">
        <v>1.7887</v>
      </c>
    </row>
    <row r="4462" spans="1:4" hidden="1">
      <c r="A4462" s="25">
        <v>43205</v>
      </c>
      <c r="B4462" s="24" t="s">
        <v>238</v>
      </c>
      <c r="C4462" s="24" t="s">
        <v>241</v>
      </c>
      <c r="D4462" s="24">
        <v>1.2612000000000001</v>
      </c>
    </row>
    <row r="4463" spans="1:4" hidden="1">
      <c r="A4463" s="25">
        <v>43205</v>
      </c>
      <c r="B4463" s="24" t="s">
        <v>238</v>
      </c>
      <c r="C4463" s="24" t="s">
        <v>250</v>
      </c>
      <c r="D4463" s="24">
        <v>1593.25</v>
      </c>
    </row>
    <row r="4464" spans="1:4" hidden="1">
      <c r="A4464" s="25">
        <v>43205</v>
      </c>
      <c r="B4464" s="24" t="s">
        <v>238</v>
      </c>
      <c r="C4464" s="24" t="s">
        <v>231</v>
      </c>
      <c r="D4464" s="24">
        <v>0.96220000000000006</v>
      </c>
    </row>
    <row r="4465" spans="1:4" hidden="1">
      <c r="A4465" s="25">
        <v>43205</v>
      </c>
      <c r="B4465" s="24" t="s">
        <v>238</v>
      </c>
      <c r="C4465" s="24" t="s">
        <v>248</v>
      </c>
      <c r="D4465" s="24">
        <v>6.2731000000000003</v>
      </c>
    </row>
    <row r="4466" spans="1:4" hidden="1">
      <c r="A4466" s="25">
        <v>43205</v>
      </c>
      <c r="B4466" s="24" t="s">
        <v>238</v>
      </c>
      <c r="C4466" s="24" t="s">
        <v>242</v>
      </c>
      <c r="D4466" s="24">
        <v>6.2750000000000004</v>
      </c>
    </row>
    <row r="4467" spans="1:4" hidden="1">
      <c r="A4467" s="25">
        <v>43205</v>
      </c>
      <c r="B4467" s="24" t="s">
        <v>238</v>
      </c>
      <c r="C4467" s="24" t="s">
        <v>254</v>
      </c>
      <c r="D4467" s="24">
        <v>20.5184</v>
      </c>
    </row>
    <row r="4468" spans="1:4" hidden="1">
      <c r="A4468" s="25">
        <v>43205</v>
      </c>
      <c r="B4468" s="24" t="s">
        <v>238</v>
      </c>
      <c r="C4468" s="24" t="s">
        <v>232</v>
      </c>
      <c r="D4468" s="24">
        <v>6.0393999999999997</v>
      </c>
    </row>
    <row r="4469" spans="1:4" hidden="1">
      <c r="A4469" s="25">
        <v>43205</v>
      </c>
      <c r="B4469" s="24" t="s">
        <v>238</v>
      </c>
      <c r="C4469" s="24" t="s">
        <v>233</v>
      </c>
      <c r="D4469" s="24">
        <v>0.81100000000000005</v>
      </c>
    </row>
    <row r="4470" spans="1:4" hidden="1">
      <c r="A4470" s="25">
        <v>43205</v>
      </c>
      <c r="B4470" s="24" t="s">
        <v>238</v>
      </c>
      <c r="C4470" s="24" t="s">
        <v>263</v>
      </c>
      <c r="D4470" s="24">
        <v>2.0295999999999998</v>
      </c>
    </row>
    <row r="4471" spans="1:4" hidden="1">
      <c r="A4471" s="25">
        <v>43205</v>
      </c>
      <c r="B4471" s="24" t="s">
        <v>238</v>
      </c>
      <c r="C4471" s="24" t="s">
        <v>234</v>
      </c>
      <c r="D4471" s="24">
        <v>0.70240000000000002</v>
      </c>
    </row>
    <row r="4472" spans="1:4" hidden="1">
      <c r="A4472" s="25">
        <v>43205</v>
      </c>
      <c r="B4472" s="24" t="s">
        <v>238</v>
      </c>
      <c r="C4472" s="24" t="s">
        <v>243</v>
      </c>
      <c r="D4472" s="24">
        <v>7.85</v>
      </c>
    </row>
    <row r="4473" spans="1:4" hidden="1">
      <c r="A4473" s="25">
        <v>43205</v>
      </c>
      <c r="B4473" s="24" t="s">
        <v>238</v>
      </c>
      <c r="C4473" s="24" t="s">
        <v>256</v>
      </c>
      <c r="D4473" s="24">
        <v>6.0111999999999997</v>
      </c>
    </row>
    <row r="4474" spans="1:4" hidden="1">
      <c r="A4474" s="25">
        <v>43205</v>
      </c>
      <c r="B4474" s="24" t="s">
        <v>238</v>
      </c>
      <c r="C4474" s="24" t="s">
        <v>258</v>
      </c>
      <c r="D4474" s="24">
        <v>3.5198</v>
      </c>
    </row>
    <row r="4475" spans="1:4" hidden="1">
      <c r="A4475" s="25">
        <v>43205</v>
      </c>
      <c r="B4475" s="24" t="s">
        <v>238</v>
      </c>
      <c r="C4475" s="24" t="s">
        <v>259</v>
      </c>
      <c r="D4475" s="24">
        <v>98.845500000000001</v>
      </c>
    </row>
    <row r="4476" spans="1:4" hidden="1">
      <c r="A4476" s="25">
        <v>43205</v>
      </c>
      <c r="B4476" s="24" t="s">
        <v>238</v>
      </c>
      <c r="C4476" s="24" t="s">
        <v>235</v>
      </c>
      <c r="D4476" s="24">
        <v>0.70940000000000003</v>
      </c>
    </row>
    <row r="4477" spans="1:4">
      <c r="A4477" s="25">
        <v>43205</v>
      </c>
      <c r="B4477" s="24" t="s">
        <v>238</v>
      </c>
      <c r="C4477" s="24" t="s">
        <v>79</v>
      </c>
      <c r="D4477" s="24">
        <v>107.3788</v>
      </c>
    </row>
    <row r="4478" spans="1:4" hidden="1">
      <c r="A4478" s="25">
        <v>43205</v>
      </c>
      <c r="B4478" s="24" t="s">
        <v>238</v>
      </c>
      <c r="C4478" s="24" t="s">
        <v>244</v>
      </c>
      <c r="D4478" s="24">
        <v>1071.2836</v>
      </c>
    </row>
    <row r="4479" spans="1:4" hidden="1">
      <c r="A4479" s="25">
        <v>43205</v>
      </c>
      <c r="B4479" s="24" t="s">
        <v>238</v>
      </c>
      <c r="C4479" s="24" t="s">
        <v>251</v>
      </c>
      <c r="D4479" s="24">
        <v>8.0884999999999998</v>
      </c>
    </row>
    <row r="4480" spans="1:4" hidden="1">
      <c r="A4480" s="25">
        <v>43205</v>
      </c>
      <c r="B4480" s="24" t="s">
        <v>238</v>
      </c>
      <c r="C4480" s="24" t="s">
        <v>249</v>
      </c>
      <c r="D4480" s="24">
        <v>18.047000000000001</v>
      </c>
    </row>
    <row r="4481" spans="1:4" hidden="1">
      <c r="A4481" s="25">
        <v>43205</v>
      </c>
      <c r="B4481" s="24" t="s">
        <v>238</v>
      </c>
      <c r="C4481" s="24" t="s">
        <v>252</v>
      </c>
      <c r="D4481" s="24">
        <v>3.8805000000000001</v>
      </c>
    </row>
    <row r="4482" spans="1:4" hidden="1">
      <c r="A4482" s="25">
        <v>43205</v>
      </c>
      <c r="B4482" s="24" t="s">
        <v>238</v>
      </c>
      <c r="C4482" s="24" t="s">
        <v>236</v>
      </c>
      <c r="D4482" s="24">
        <v>7.7750000000000004</v>
      </c>
    </row>
    <row r="4483" spans="1:4" hidden="1">
      <c r="A4483" s="25">
        <v>43205</v>
      </c>
      <c r="B4483" s="24" t="s">
        <v>238</v>
      </c>
      <c r="C4483" s="24" t="s">
        <v>245</v>
      </c>
      <c r="D4483" s="24">
        <v>1.3599000000000001</v>
      </c>
    </row>
    <row r="4484" spans="1:4" hidden="1">
      <c r="A4484" s="25">
        <v>43205</v>
      </c>
      <c r="B4484" s="24" t="s">
        <v>238</v>
      </c>
      <c r="C4484" s="24" t="s">
        <v>264</v>
      </c>
      <c r="D4484" s="24">
        <v>51.985900000000001</v>
      </c>
    </row>
    <row r="4485" spans="1:4" hidden="1">
      <c r="A4485" s="25">
        <v>43205</v>
      </c>
      <c r="B4485" s="24" t="s">
        <v>238</v>
      </c>
      <c r="C4485" s="24" t="s">
        <v>260</v>
      </c>
      <c r="D4485" s="24">
        <v>3.3801999999999999</v>
      </c>
    </row>
    <row r="4486" spans="1:4" hidden="1">
      <c r="A4486" s="25">
        <v>43205</v>
      </c>
      <c r="B4486" s="24" t="s">
        <v>238</v>
      </c>
      <c r="C4486" s="24" t="s">
        <v>261</v>
      </c>
      <c r="D4486" s="24">
        <v>62.105800000000002</v>
      </c>
    </row>
    <row r="4487" spans="1:4" hidden="1">
      <c r="A4487" s="25">
        <v>43205</v>
      </c>
      <c r="B4487" s="24" t="s">
        <v>238</v>
      </c>
      <c r="C4487" s="24" t="s">
        <v>237</v>
      </c>
      <c r="D4487" s="24">
        <v>8.4740000000000002</v>
      </c>
    </row>
    <row r="4488" spans="1:4" hidden="1">
      <c r="A4488" s="25">
        <v>43205</v>
      </c>
      <c r="B4488" s="24" t="s">
        <v>238</v>
      </c>
      <c r="C4488" s="24" t="s">
        <v>253</v>
      </c>
      <c r="D4488" s="24">
        <v>1.3122</v>
      </c>
    </row>
    <row r="4489" spans="1:4" hidden="1">
      <c r="A4489" s="25">
        <v>43205</v>
      </c>
      <c r="B4489" s="24" t="s">
        <v>238</v>
      </c>
      <c r="C4489" s="24" t="s">
        <v>265</v>
      </c>
      <c r="D4489" s="24">
        <v>31.181000000000001</v>
      </c>
    </row>
    <row r="4490" spans="1:4" hidden="1">
      <c r="A4490" s="25">
        <v>43205</v>
      </c>
      <c r="B4490" s="24" t="s">
        <v>238</v>
      </c>
      <c r="C4490" s="24" t="s">
        <v>262</v>
      </c>
      <c r="D4490" s="24">
        <v>4.0975999999999999</v>
      </c>
    </row>
    <row r="4491" spans="1:4" hidden="1">
      <c r="A4491" s="25">
        <v>43205</v>
      </c>
      <c r="B4491" s="24" t="s">
        <v>238</v>
      </c>
      <c r="C4491" s="24" t="s">
        <v>246</v>
      </c>
      <c r="D4491" s="24">
        <v>29.326599999999999</v>
      </c>
    </row>
    <row r="4492" spans="1:4" hidden="1">
      <c r="A4492" s="25">
        <v>43205</v>
      </c>
      <c r="B4492" s="24" t="s">
        <v>238</v>
      </c>
      <c r="C4492" s="24" t="s">
        <v>266</v>
      </c>
      <c r="D4492" s="24">
        <v>26.138999999999999</v>
      </c>
    </row>
    <row r="4493" spans="1:4" hidden="1">
      <c r="A4493" s="25">
        <v>43205</v>
      </c>
      <c r="B4493" s="24" t="s">
        <v>238</v>
      </c>
      <c r="C4493" s="24" t="s">
        <v>267</v>
      </c>
      <c r="D4493" s="24">
        <v>531.97619999999995</v>
      </c>
    </row>
    <row r="4494" spans="1:4" hidden="1">
      <c r="A4494" s="25">
        <v>43205</v>
      </c>
      <c r="B4494" s="24" t="s">
        <v>238</v>
      </c>
      <c r="C4494" s="24" t="s">
        <v>268</v>
      </c>
      <c r="D4494" s="24">
        <v>2.7</v>
      </c>
    </row>
    <row r="4495" spans="1:4" hidden="1">
      <c r="A4495" s="25">
        <v>43205</v>
      </c>
      <c r="B4495" s="24" t="s">
        <v>238</v>
      </c>
      <c r="C4495" s="24" t="s">
        <v>239</v>
      </c>
      <c r="D4495" s="24">
        <v>12.083399999999999</v>
      </c>
    </row>
    <row r="4496" spans="1:4" hidden="1">
      <c r="A4496" s="25">
        <v>43205</v>
      </c>
      <c r="B4496" s="24" t="s">
        <v>267</v>
      </c>
      <c r="C4496" s="24" t="s">
        <v>238</v>
      </c>
      <c r="D4496" s="24">
        <v>1.9E-3</v>
      </c>
    </row>
    <row r="4497" spans="1:4" hidden="1">
      <c r="A4497" s="25">
        <v>43205</v>
      </c>
      <c r="B4497" s="24" t="s">
        <v>268</v>
      </c>
      <c r="C4497" s="24" t="s">
        <v>238</v>
      </c>
      <c r="D4497" s="24">
        <v>0.37040000000000001</v>
      </c>
    </row>
    <row r="4498" spans="1:4" hidden="1">
      <c r="A4498" s="25">
        <v>43205</v>
      </c>
      <c r="B4498" s="24" t="s">
        <v>239</v>
      </c>
      <c r="C4498" s="24" t="s">
        <v>230</v>
      </c>
      <c r="D4498" s="24">
        <v>0.30399999999999999</v>
      </c>
    </row>
    <row r="4499" spans="1:4" hidden="1">
      <c r="A4499" s="25">
        <v>43205</v>
      </c>
      <c r="B4499" s="24" t="s">
        <v>239</v>
      </c>
      <c r="C4499" s="24" t="s">
        <v>233</v>
      </c>
      <c r="D4499" s="24">
        <v>6.7100000000000007E-2</v>
      </c>
    </row>
    <row r="4500" spans="1:4" hidden="1">
      <c r="A4500" s="25">
        <v>43205</v>
      </c>
      <c r="B4500" s="24" t="s">
        <v>239</v>
      </c>
      <c r="C4500" s="24" t="s">
        <v>234</v>
      </c>
      <c r="D4500" s="24">
        <v>5.8200000000000002E-2</v>
      </c>
    </row>
    <row r="4501" spans="1:4" hidden="1">
      <c r="A4501" s="25">
        <v>43205</v>
      </c>
      <c r="B4501" s="24" t="s">
        <v>239</v>
      </c>
      <c r="C4501" s="24" t="s">
        <v>238</v>
      </c>
      <c r="D4501" s="24">
        <v>8.2799999999999999E-2</v>
      </c>
    </row>
    <row r="4502" spans="1:4" hidden="1">
      <c r="A4502" s="25">
        <v>43206</v>
      </c>
      <c r="B4502" s="24" t="s">
        <v>230</v>
      </c>
      <c r="C4502" s="24" t="s">
        <v>231</v>
      </c>
      <c r="D4502" s="24">
        <v>0.2616</v>
      </c>
    </row>
    <row r="4503" spans="1:4" hidden="1">
      <c r="A4503" s="25">
        <v>43206</v>
      </c>
      <c r="B4503" s="24" t="s">
        <v>230</v>
      </c>
      <c r="C4503" s="24" t="s">
        <v>232</v>
      </c>
      <c r="D4503" s="24">
        <v>1.6402000000000001</v>
      </c>
    </row>
    <row r="4504" spans="1:4" hidden="1">
      <c r="A4504" s="25">
        <v>43206</v>
      </c>
      <c r="B4504" s="24" t="s">
        <v>230</v>
      </c>
      <c r="C4504" s="24" t="s">
        <v>233</v>
      </c>
      <c r="D4504" s="24">
        <v>0.22020000000000001</v>
      </c>
    </row>
    <row r="4505" spans="1:4" hidden="1">
      <c r="A4505" s="25">
        <v>43206</v>
      </c>
      <c r="B4505" s="24" t="s">
        <v>230</v>
      </c>
      <c r="C4505" s="24" t="s">
        <v>234</v>
      </c>
      <c r="D4505" s="24">
        <v>0.19040000000000001</v>
      </c>
    </row>
    <row r="4506" spans="1:4" hidden="1">
      <c r="A4506" s="25">
        <v>43206</v>
      </c>
      <c r="B4506" s="24" t="s">
        <v>230</v>
      </c>
      <c r="C4506" s="24" t="s">
        <v>235</v>
      </c>
      <c r="D4506" s="24">
        <v>0.19309999999999999</v>
      </c>
    </row>
    <row r="4507" spans="1:4" hidden="1">
      <c r="A4507" s="25">
        <v>43206</v>
      </c>
      <c r="B4507" s="24" t="s">
        <v>230</v>
      </c>
      <c r="C4507" s="24" t="s">
        <v>236</v>
      </c>
      <c r="D4507" s="24">
        <v>2.1160000000000001</v>
      </c>
    </row>
    <row r="4508" spans="1:4" hidden="1">
      <c r="A4508" s="25">
        <v>43206</v>
      </c>
      <c r="B4508" s="24" t="s">
        <v>230</v>
      </c>
      <c r="C4508" s="24" t="s">
        <v>237</v>
      </c>
      <c r="D4508" s="24">
        <v>2.2966000000000002</v>
      </c>
    </row>
    <row r="4509" spans="1:4" hidden="1">
      <c r="A4509" s="25">
        <v>43206</v>
      </c>
      <c r="B4509" s="24" t="s">
        <v>230</v>
      </c>
      <c r="C4509" s="24" t="s">
        <v>238</v>
      </c>
      <c r="D4509" s="24">
        <v>0.2722</v>
      </c>
    </row>
    <row r="4510" spans="1:4" hidden="1">
      <c r="A4510" s="25">
        <v>43206</v>
      </c>
      <c r="B4510" s="24" t="s">
        <v>230</v>
      </c>
      <c r="C4510" s="24" t="s">
        <v>239</v>
      </c>
      <c r="D4510" s="24">
        <v>3.2850000000000001</v>
      </c>
    </row>
    <row r="4511" spans="1:4" hidden="1">
      <c r="A4511" s="25">
        <v>43206</v>
      </c>
      <c r="B4511" s="24" t="s">
        <v>240</v>
      </c>
      <c r="C4511" s="24" t="s">
        <v>241</v>
      </c>
      <c r="D4511" s="24">
        <v>0.97899999999999998</v>
      </c>
    </row>
    <row r="4512" spans="1:4" hidden="1">
      <c r="A4512" s="25">
        <v>43206</v>
      </c>
      <c r="B4512" s="24" t="s">
        <v>240</v>
      </c>
      <c r="C4512" s="24" t="s">
        <v>231</v>
      </c>
      <c r="D4512" s="24">
        <v>0.747</v>
      </c>
    </row>
    <row r="4513" spans="1:4" hidden="1">
      <c r="A4513" s="25">
        <v>43206</v>
      </c>
      <c r="B4513" s="24" t="s">
        <v>240</v>
      </c>
      <c r="C4513" s="24" t="s">
        <v>242</v>
      </c>
      <c r="D4513" s="24">
        <v>4.8827999999999996</v>
      </c>
    </row>
    <row r="4514" spans="1:4" hidden="1">
      <c r="A4514" s="25">
        <v>43206</v>
      </c>
      <c r="B4514" s="24" t="s">
        <v>240</v>
      </c>
      <c r="C4514" s="24" t="s">
        <v>232</v>
      </c>
      <c r="D4514" s="24">
        <v>4.6840000000000002</v>
      </c>
    </row>
    <row r="4515" spans="1:4" hidden="1">
      <c r="A4515" s="25">
        <v>43206</v>
      </c>
      <c r="B4515" s="24" t="s">
        <v>240</v>
      </c>
      <c r="C4515" s="24" t="s">
        <v>233</v>
      </c>
      <c r="D4515" s="24">
        <v>0.629</v>
      </c>
    </row>
    <row r="4516" spans="1:4" hidden="1">
      <c r="A4516" s="25">
        <v>43206</v>
      </c>
      <c r="B4516" s="24" t="s">
        <v>240</v>
      </c>
      <c r="C4516" s="24" t="s">
        <v>234</v>
      </c>
      <c r="D4516" s="24">
        <v>0.54379999999999995</v>
      </c>
    </row>
    <row r="4517" spans="1:4" hidden="1">
      <c r="A4517" s="25">
        <v>43206</v>
      </c>
      <c r="B4517" s="24" t="s">
        <v>240</v>
      </c>
      <c r="C4517" s="24" t="s">
        <v>243</v>
      </c>
      <c r="D4517" s="24">
        <v>6.1032000000000002</v>
      </c>
    </row>
    <row r="4518" spans="1:4" hidden="1">
      <c r="A4518" s="25">
        <v>43206</v>
      </c>
      <c r="B4518" s="24" t="s">
        <v>240</v>
      </c>
      <c r="C4518" s="24" t="s">
        <v>79</v>
      </c>
      <c r="D4518" s="24">
        <v>83.362899999999996</v>
      </c>
    </row>
    <row r="4519" spans="1:4" hidden="1">
      <c r="A4519" s="25">
        <v>43206</v>
      </c>
      <c r="B4519" s="24" t="s">
        <v>240</v>
      </c>
      <c r="C4519" s="24" t="s">
        <v>244</v>
      </c>
      <c r="D4519" s="24">
        <v>833.70159999999998</v>
      </c>
    </row>
    <row r="4520" spans="1:4" hidden="1">
      <c r="A4520" s="25">
        <v>43206</v>
      </c>
      <c r="B4520" s="24" t="s">
        <v>240</v>
      </c>
      <c r="C4520" s="24" t="s">
        <v>236</v>
      </c>
      <c r="D4520" s="24">
        <v>6.0426000000000002</v>
      </c>
    </row>
    <row r="4521" spans="1:4" hidden="1">
      <c r="A4521" s="25">
        <v>43206</v>
      </c>
      <c r="B4521" s="24" t="s">
        <v>240</v>
      </c>
      <c r="C4521" s="24" t="s">
        <v>245</v>
      </c>
      <c r="D4521" s="24">
        <v>1.0569</v>
      </c>
    </row>
    <row r="4522" spans="1:4" hidden="1">
      <c r="A4522" s="25">
        <v>43206</v>
      </c>
      <c r="B4522" s="24" t="s">
        <v>240</v>
      </c>
      <c r="C4522" s="24" t="s">
        <v>237</v>
      </c>
      <c r="D4522" s="24">
        <v>6.5582000000000003</v>
      </c>
    </row>
    <row r="4523" spans="1:4" hidden="1">
      <c r="A4523" s="25">
        <v>43206</v>
      </c>
      <c r="B4523" s="24" t="s">
        <v>240</v>
      </c>
      <c r="C4523" s="24" t="s">
        <v>246</v>
      </c>
      <c r="D4523" s="24">
        <v>22.845400000000001</v>
      </c>
    </row>
    <row r="4524" spans="1:4" hidden="1">
      <c r="A4524" s="25">
        <v>43206</v>
      </c>
      <c r="B4524" s="24" t="s">
        <v>240</v>
      </c>
      <c r="C4524" s="24" t="s">
        <v>238</v>
      </c>
      <c r="D4524" s="24">
        <v>0.77749999999999997</v>
      </c>
    </row>
    <row r="4525" spans="1:4" hidden="1">
      <c r="A4525" s="25">
        <v>43206</v>
      </c>
      <c r="B4525" s="24" t="s">
        <v>247</v>
      </c>
      <c r="C4525" s="24" t="s">
        <v>238</v>
      </c>
      <c r="D4525" s="24">
        <v>0.55910000000000004</v>
      </c>
    </row>
    <row r="4526" spans="1:4" hidden="1">
      <c r="A4526" s="25">
        <v>43206</v>
      </c>
      <c r="B4526" s="24" t="s">
        <v>241</v>
      </c>
      <c r="C4526" s="24" t="s">
        <v>240</v>
      </c>
      <c r="D4526" s="24">
        <v>1.0214000000000001</v>
      </c>
    </row>
    <row r="4527" spans="1:4" hidden="1">
      <c r="A4527" s="25">
        <v>43206</v>
      </c>
      <c r="B4527" s="24" t="s">
        <v>241</v>
      </c>
      <c r="C4527" s="24" t="s">
        <v>231</v>
      </c>
      <c r="D4527" s="24">
        <v>0.76300000000000001</v>
      </c>
    </row>
    <row r="4528" spans="1:4" hidden="1">
      <c r="A4528" s="25">
        <v>43206</v>
      </c>
      <c r="B4528" s="24" t="s">
        <v>241</v>
      </c>
      <c r="C4528" s="24" t="s">
        <v>248</v>
      </c>
      <c r="D4528" s="24">
        <v>4.9816000000000003</v>
      </c>
    </row>
    <row r="4529" spans="1:4" hidden="1">
      <c r="A4529" s="25">
        <v>43206</v>
      </c>
      <c r="B4529" s="24" t="s">
        <v>241</v>
      </c>
      <c r="C4529" s="24" t="s">
        <v>242</v>
      </c>
      <c r="D4529" s="24">
        <v>4.9871999999999996</v>
      </c>
    </row>
    <row r="4530" spans="1:4" hidden="1">
      <c r="A4530" s="25">
        <v>43206</v>
      </c>
      <c r="B4530" s="24" t="s">
        <v>241</v>
      </c>
      <c r="C4530" s="24" t="s">
        <v>233</v>
      </c>
      <c r="D4530" s="24">
        <v>0.64239999999999997</v>
      </c>
    </row>
    <row r="4531" spans="1:4" hidden="1">
      <c r="A4531" s="25">
        <v>43206</v>
      </c>
      <c r="B4531" s="24" t="s">
        <v>241</v>
      </c>
      <c r="C4531" s="24" t="s">
        <v>234</v>
      </c>
      <c r="D4531" s="24">
        <v>0.5554</v>
      </c>
    </row>
    <row r="4532" spans="1:4" hidden="1">
      <c r="A4532" s="25">
        <v>43206</v>
      </c>
      <c r="B4532" s="24" t="s">
        <v>241</v>
      </c>
      <c r="C4532" s="24" t="s">
        <v>243</v>
      </c>
      <c r="D4532" s="24">
        <v>6.2337999999999996</v>
      </c>
    </row>
    <row r="4533" spans="1:4" hidden="1">
      <c r="A4533" s="25">
        <v>43206</v>
      </c>
      <c r="B4533" s="24" t="s">
        <v>241</v>
      </c>
      <c r="C4533" s="24" t="s">
        <v>79</v>
      </c>
      <c r="D4533" s="24">
        <v>85.147099999999995</v>
      </c>
    </row>
    <row r="4534" spans="1:4" hidden="1">
      <c r="A4534" s="25">
        <v>43206</v>
      </c>
      <c r="B4534" s="24" t="s">
        <v>241</v>
      </c>
      <c r="C4534" s="24" t="s">
        <v>249</v>
      </c>
      <c r="D4534" s="24">
        <v>14.327400000000001</v>
      </c>
    </row>
    <row r="4535" spans="1:4" hidden="1">
      <c r="A4535" s="25">
        <v>43206</v>
      </c>
      <c r="B4535" s="24" t="s">
        <v>241</v>
      </c>
      <c r="C4535" s="24" t="s">
        <v>236</v>
      </c>
      <c r="D4535" s="24">
        <v>6.1718999999999999</v>
      </c>
    </row>
    <row r="4536" spans="1:4" hidden="1">
      <c r="A4536" s="25">
        <v>43206</v>
      </c>
      <c r="B4536" s="24" t="s">
        <v>241</v>
      </c>
      <c r="C4536" s="24" t="s">
        <v>238</v>
      </c>
      <c r="D4536" s="24">
        <v>0.79420000000000002</v>
      </c>
    </row>
    <row r="4537" spans="1:4" hidden="1">
      <c r="A4537" s="25">
        <v>43206</v>
      </c>
      <c r="B4537" s="24" t="s">
        <v>250</v>
      </c>
      <c r="C4537" s="24" t="s">
        <v>238</v>
      </c>
      <c r="D4537" s="24">
        <v>5.9999999999999995E-4</v>
      </c>
    </row>
    <row r="4538" spans="1:4" hidden="1">
      <c r="A4538" s="25">
        <v>43206</v>
      </c>
      <c r="B4538" s="24" t="s">
        <v>231</v>
      </c>
      <c r="C4538" s="24" t="s">
        <v>230</v>
      </c>
      <c r="D4538" s="24">
        <v>3.823</v>
      </c>
    </row>
    <row r="4539" spans="1:4" hidden="1">
      <c r="A4539" s="25">
        <v>43206</v>
      </c>
      <c r="B4539" s="24" t="s">
        <v>231</v>
      </c>
      <c r="C4539" s="24" t="s">
        <v>240</v>
      </c>
      <c r="D4539" s="24">
        <v>1.3388</v>
      </c>
    </row>
    <row r="4540" spans="1:4" hidden="1">
      <c r="A4540" s="25">
        <v>43206</v>
      </c>
      <c r="B4540" s="24" t="s">
        <v>231</v>
      </c>
      <c r="C4540" s="24" t="s">
        <v>241</v>
      </c>
      <c r="D4540" s="24">
        <v>1.3107</v>
      </c>
    </row>
    <row r="4541" spans="1:4" hidden="1">
      <c r="A4541" s="25">
        <v>43206</v>
      </c>
      <c r="B4541" s="24" t="s">
        <v>231</v>
      </c>
      <c r="C4541" s="24" t="s">
        <v>232</v>
      </c>
      <c r="D4541" s="24">
        <v>6.2708000000000004</v>
      </c>
    </row>
    <row r="4542" spans="1:4" hidden="1">
      <c r="A4542" s="25">
        <v>43206</v>
      </c>
      <c r="B4542" s="24" t="s">
        <v>231</v>
      </c>
      <c r="C4542" s="24" t="s">
        <v>233</v>
      </c>
      <c r="D4542" s="24">
        <v>0.84199999999999997</v>
      </c>
    </row>
    <row r="4543" spans="1:4" hidden="1">
      <c r="A4543" s="25">
        <v>43206</v>
      </c>
      <c r="B4543" s="24" t="s">
        <v>231</v>
      </c>
      <c r="C4543" s="24" t="s">
        <v>234</v>
      </c>
      <c r="D4543" s="24">
        <v>0.72799999999999998</v>
      </c>
    </row>
    <row r="4544" spans="1:4" hidden="1">
      <c r="A4544" s="25">
        <v>43206</v>
      </c>
      <c r="B4544" s="24" t="s">
        <v>231</v>
      </c>
      <c r="C4544" s="24" t="s">
        <v>243</v>
      </c>
      <c r="D4544" s="24">
        <v>8.1707000000000001</v>
      </c>
    </row>
    <row r="4545" spans="1:4" hidden="1">
      <c r="A4545" s="25">
        <v>43206</v>
      </c>
      <c r="B4545" s="24" t="s">
        <v>231</v>
      </c>
      <c r="C4545" s="24" t="s">
        <v>235</v>
      </c>
      <c r="D4545" s="24">
        <v>0.73839999999999995</v>
      </c>
    </row>
    <row r="4546" spans="1:4" hidden="1">
      <c r="A4546" s="25">
        <v>43206</v>
      </c>
      <c r="B4546" s="24" t="s">
        <v>231</v>
      </c>
      <c r="C4546" s="24" t="s">
        <v>79</v>
      </c>
      <c r="D4546" s="24">
        <v>111.60299999999999</v>
      </c>
    </row>
    <row r="4547" spans="1:4" hidden="1">
      <c r="A4547" s="25">
        <v>43206</v>
      </c>
      <c r="B4547" s="24" t="s">
        <v>231</v>
      </c>
      <c r="C4547" s="24" t="s">
        <v>236</v>
      </c>
      <c r="D4547" s="24">
        <v>8.0894999999999992</v>
      </c>
    </row>
    <row r="4548" spans="1:4" hidden="1">
      <c r="A4548" s="25">
        <v>43206</v>
      </c>
      <c r="B4548" s="24" t="s">
        <v>231</v>
      </c>
      <c r="C4548" s="24" t="s">
        <v>237</v>
      </c>
      <c r="D4548" s="24">
        <v>8.7797999999999998</v>
      </c>
    </row>
    <row r="4549" spans="1:4" hidden="1">
      <c r="A4549" s="25">
        <v>43206</v>
      </c>
      <c r="B4549" s="24" t="s">
        <v>231</v>
      </c>
      <c r="C4549" s="24" t="s">
        <v>238</v>
      </c>
      <c r="D4549" s="24">
        <v>1.0408999999999999</v>
      </c>
    </row>
    <row r="4550" spans="1:4" hidden="1">
      <c r="A4550" s="25">
        <v>43206</v>
      </c>
      <c r="B4550" s="24" t="s">
        <v>248</v>
      </c>
      <c r="C4550" s="24" t="s">
        <v>241</v>
      </c>
      <c r="D4550" s="24">
        <v>0.20080000000000001</v>
      </c>
    </row>
    <row r="4551" spans="1:4" hidden="1">
      <c r="A4551" s="25">
        <v>43206</v>
      </c>
      <c r="B4551" s="24" t="s">
        <v>248</v>
      </c>
      <c r="C4551" s="24" t="s">
        <v>233</v>
      </c>
      <c r="D4551" s="24">
        <v>0.129</v>
      </c>
    </row>
    <row r="4552" spans="1:4" hidden="1">
      <c r="A4552" s="25">
        <v>43206</v>
      </c>
      <c r="B4552" s="24" t="s">
        <v>248</v>
      </c>
      <c r="C4552" s="24" t="s">
        <v>246</v>
      </c>
      <c r="D4552" s="24">
        <v>4.6840000000000002</v>
      </c>
    </row>
    <row r="4553" spans="1:4" hidden="1">
      <c r="A4553" s="25">
        <v>43206</v>
      </c>
      <c r="B4553" s="24" t="s">
        <v>248</v>
      </c>
      <c r="C4553" s="24" t="s">
        <v>238</v>
      </c>
      <c r="D4553" s="24">
        <v>0.15939999999999999</v>
      </c>
    </row>
    <row r="4554" spans="1:4" hidden="1">
      <c r="A4554" s="25">
        <v>43206</v>
      </c>
      <c r="B4554" s="24" t="s">
        <v>242</v>
      </c>
      <c r="C4554" s="24" t="s">
        <v>240</v>
      </c>
      <c r="D4554" s="24">
        <v>0.20480000000000001</v>
      </c>
    </row>
    <row r="4555" spans="1:4" hidden="1">
      <c r="A4555" s="25">
        <v>43206</v>
      </c>
      <c r="B4555" s="24" t="s">
        <v>242</v>
      </c>
      <c r="C4555" s="24" t="s">
        <v>241</v>
      </c>
      <c r="D4555" s="24">
        <v>0.20050000000000001</v>
      </c>
    </row>
    <row r="4556" spans="1:4" hidden="1">
      <c r="A4556" s="25">
        <v>43206</v>
      </c>
      <c r="B4556" s="24" t="s">
        <v>242</v>
      </c>
      <c r="C4556" s="24" t="s">
        <v>232</v>
      </c>
      <c r="D4556" s="24">
        <v>0.95930000000000004</v>
      </c>
    </row>
    <row r="4557" spans="1:4" hidden="1">
      <c r="A4557" s="25">
        <v>43206</v>
      </c>
      <c r="B4557" s="24" t="s">
        <v>242</v>
      </c>
      <c r="C4557" s="24" t="s">
        <v>233</v>
      </c>
      <c r="D4557" s="24">
        <v>0.1288</v>
      </c>
    </row>
    <row r="4558" spans="1:4" hidden="1">
      <c r="A4558" s="25">
        <v>43206</v>
      </c>
      <c r="B4558" s="24" t="s">
        <v>242</v>
      </c>
      <c r="C4558" s="24" t="s">
        <v>234</v>
      </c>
      <c r="D4558" s="24">
        <v>0.1114</v>
      </c>
    </row>
    <row r="4559" spans="1:4" hidden="1">
      <c r="A4559" s="25">
        <v>43206</v>
      </c>
      <c r="B4559" s="24" t="s">
        <v>242</v>
      </c>
      <c r="C4559" s="24" t="s">
        <v>243</v>
      </c>
      <c r="D4559" s="24">
        <v>1.25</v>
      </c>
    </row>
    <row r="4560" spans="1:4" hidden="1">
      <c r="A4560" s="25">
        <v>43206</v>
      </c>
      <c r="B4560" s="24" t="s">
        <v>242</v>
      </c>
      <c r="C4560" s="24" t="s">
        <v>79</v>
      </c>
      <c r="D4560" s="24">
        <v>17.0731</v>
      </c>
    </row>
    <row r="4561" spans="1:4" hidden="1">
      <c r="A4561" s="25">
        <v>43206</v>
      </c>
      <c r="B4561" s="24" t="s">
        <v>242</v>
      </c>
      <c r="C4561" s="24" t="s">
        <v>244</v>
      </c>
      <c r="D4561" s="24">
        <v>170.74520000000001</v>
      </c>
    </row>
    <row r="4562" spans="1:4" hidden="1">
      <c r="A4562" s="25">
        <v>43206</v>
      </c>
      <c r="B4562" s="24" t="s">
        <v>242</v>
      </c>
      <c r="C4562" s="24" t="s">
        <v>251</v>
      </c>
      <c r="D4562" s="24">
        <v>1.2871999999999999</v>
      </c>
    </row>
    <row r="4563" spans="1:4" hidden="1">
      <c r="A4563" s="25">
        <v>43206</v>
      </c>
      <c r="B4563" s="24" t="s">
        <v>242</v>
      </c>
      <c r="C4563" s="24" t="s">
        <v>252</v>
      </c>
      <c r="D4563" s="24">
        <v>0.61890000000000001</v>
      </c>
    </row>
    <row r="4564" spans="1:4" hidden="1">
      <c r="A4564" s="25">
        <v>43206</v>
      </c>
      <c r="B4564" s="24" t="s">
        <v>242</v>
      </c>
      <c r="C4564" s="24" t="s">
        <v>236</v>
      </c>
      <c r="D4564" s="24">
        <v>1.2376</v>
      </c>
    </row>
    <row r="4565" spans="1:4" hidden="1">
      <c r="A4565" s="25">
        <v>43206</v>
      </c>
      <c r="B4565" s="24" t="s">
        <v>242</v>
      </c>
      <c r="C4565" s="24" t="s">
        <v>245</v>
      </c>
      <c r="D4565" s="24">
        <v>0.21640000000000001</v>
      </c>
    </row>
    <row r="4566" spans="1:4" hidden="1">
      <c r="A4566" s="25">
        <v>43206</v>
      </c>
      <c r="B4566" s="24" t="s">
        <v>242</v>
      </c>
      <c r="C4566" s="24" t="s">
        <v>253</v>
      </c>
      <c r="D4566" s="24">
        <v>0.20880000000000001</v>
      </c>
    </row>
    <row r="4567" spans="1:4" hidden="1">
      <c r="A4567" s="25">
        <v>43206</v>
      </c>
      <c r="B4567" s="24" t="s">
        <v>242</v>
      </c>
      <c r="C4567" s="24" t="s">
        <v>246</v>
      </c>
      <c r="D4567" s="24">
        <v>4.6787999999999998</v>
      </c>
    </row>
    <row r="4568" spans="1:4" hidden="1">
      <c r="A4568" s="25">
        <v>43206</v>
      </c>
      <c r="B4568" s="24" t="s">
        <v>242</v>
      </c>
      <c r="C4568" s="24" t="s">
        <v>238</v>
      </c>
      <c r="D4568" s="24">
        <v>0.15920000000000001</v>
      </c>
    </row>
    <row r="4569" spans="1:4" hidden="1">
      <c r="A4569" s="25">
        <v>43206</v>
      </c>
      <c r="B4569" s="24" t="s">
        <v>254</v>
      </c>
      <c r="C4569" s="24" t="s">
        <v>233</v>
      </c>
      <c r="D4569" s="24">
        <v>3.9600000000000003E-2</v>
      </c>
    </row>
    <row r="4570" spans="1:4" hidden="1">
      <c r="A4570" s="25">
        <v>43206</v>
      </c>
      <c r="B4570" s="24" t="s">
        <v>254</v>
      </c>
      <c r="C4570" s="24" t="s">
        <v>234</v>
      </c>
      <c r="D4570" s="24">
        <v>3.4200000000000001E-2</v>
      </c>
    </row>
    <row r="4571" spans="1:4" hidden="1">
      <c r="A4571" s="25">
        <v>43206</v>
      </c>
      <c r="B4571" s="24" t="s">
        <v>254</v>
      </c>
      <c r="C4571" s="24" t="s">
        <v>238</v>
      </c>
      <c r="D4571" s="24">
        <v>4.8899999999999999E-2</v>
      </c>
    </row>
    <row r="4572" spans="1:4" hidden="1">
      <c r="A4572" s="25">
        <v>43206</v>
      </c>
      <c r="B4572" s="24" t="s">
        <v>232</v>
      </c>
      <c r="C4572" s="24" t="s">
        <v>230</v>
      </c>
      <c r="D4572" s="24">
        <v>0.60960000000000003</v>
      </c>
    </row>
    <row r="4573" spans="1:4" hidden="1">
      <c r="A4573" s="25">
        <v>43206</v>
      </c>
      <c r="B4573" s="24" t="s">
        <v>232</v>
      </c>
      <c r="C4573" s="24" t="s">
        <v>240</v>
      </c>
      <c r="D4573" s="24">
        <v>0.21340000000000001</v>
      </c>
    </row>
    <row r="4574" spans="1:4" hidden="1">
      <c r="A4574" s="25">
        <v>43206</v>
      </c>
      <c r="B4574" s="24" t="s">
        <v>232</v>
      </c>
      <c r="C4574" s="24" t="s">
        <v>231</v>
      </c>
      <c r="D4574" s="24">
        <v>0.15939999999999999</v>
      </c>
    </row>
    <row r="4575" spans="1:4" hidden="1">
      <c r="A4575" s="25">
        <v>43206</v>
      </c>
      <c r="B4575" s="24" t="s">
        <v>232</v>
      </c>
      <c r="C4575" s="24" t="s">
        <v>242</v>
      </c>
      <c r="D4575" s="24">
        <v>1.0424</v>
      </c>
    </row>
    <row r="4576" spans="1:4" hidden="1">
      <c r="A4576" s="25">
        <v>43206</v>
      </c>
      <c r="B4576" s="24" t="s">
        <v>232</v>
      </c>
      <c r="C4576" s="24" t="s">
        <v>233</v>
      </c>
      <c r="D4576" s="24">
        <v>0.1343</v>
      </c>
    </row>
    <row r="4577" spans="1:4" hidden="1">
      <c r="A4577" s="25">
        <v>43206</v>
      </c>
      <c r="B4577" s="24" t="s">
        <v>232</v>
      </c>
      <c r="C4577" s="24" t="s">
        <v>234</v>
      </c>
      <c r="D4577" s="24">
        <v>0.11609999999999999</v>
      </c>
    </row>
    <row r="4578" spans="1:4" hidden="1">
      <c r="A4578" s="25">
        <v>43206</v>
      </c>
      <c r="B4578" s="24" t="s">
        <v>232</v>
      </c>
      <c r="C4578" s="24" t="s">
        <v>235</v>
      </c>
      <c r="D4578" s="24">
        <v>0.1178</v>
      </c>
    </row>
    <row r="4579" spans="1:4" hidden="1">
      <c r="A4579" s="25">
        <v>43206</v>
      </c>
      <c r="B4579" s="24" t="s">
        <v>232</v>
      </c>
      <c r="C4579" s="24" t="s">
        <v>236</v>
      </c>
      <c r="D4579" s="24">
        <v>1.29</v>
      </c>
    </row>
    <row r="4580" spans="1:4" hidden="1">
      <c r="A4580" s="25">
        <v>43206</v>
      </c>
      <c r="B4580" s="24" t="s">
        <v>232</v>
      </c>
      <c r="C4580" s="24" t="s">
        <v>237</v>
      </c>
      <c r="D4580" s="24">
        <v>1.4001999999999999</v>
      </c>
    </row>
    <row r="4581" spans="1:4" hidden="1">
      <c r="A4581" s="25">
        <v>43206</v>
      </c>
      <c r="B4581" s="24" t="s">
        <v>232</v>
      </c>
      <c r="C4581" s="24" t="s">
        <v>238</v>
      </c>
      <c r="D4581" s="24">
        <v>0.16600000000000001</v>
      </c>
    </row>
    <row r="4582" spans="1:4" hidden="1">
      <c r="A4582" s="25">
        <v>43206</v>
      </c>
      <c r="B4582" s="24" t="s">
        <v>255</v>
      </c>
      <c r="C4582" s="24" t="s">
        <v>233</v>
      </c>
      <c r="D4582" s="24">
        <v>5.3900000000000003E-2</v>
      </c>
    </row>
    <row r="4583" spans="1:4" hidden="1">
      <c r="A4583" s="25">
        <v>43206</v>
      </c>
      <c r="B4583" s="24" t="s">
        <v>233</v>
      </c>
      <c r="C4583" s="24" t="s">
        <v>230</v>
      </c>
      <c r="D4583" s="24">
        <v>4.5404</v>
      </c>
    </row>
    <row r="4584" spans="1:4" hidden="1">
      <c r="A4584" s="25">
        <v>43206</v>
      </c>
      <c r="B4584" s="24" t="s">
        <v>233</v>
      </c>
      <c r="C4584" s="24" t="s">
        <v>240</v>
      </c>
      <c r="D4584" s="24">
        <v>1.59</v>
      </c>
    </row>
    <row r="4585" spans="1:4" hidden="1">
      <c r="A4585" s="25">
        <v>43206</v>
      </c>
      <c r="B4585" s="24" t="s">
        <v>233</v>
      </c>
      <c r="C4585" s="24" t="s">
        <v>241</v>
      </c>
      <c r="D4585" s="24">
        <v>1.5567</v>
      </c>
    </row>
    <row r="4586" spans="1:4" hidden="1">
      <c r="A4586" s="25">
        <v>43206</v>
      </c>
      <c r="B4586" s="24" t="s">
        <v>233</v>
      </c>
      <c r="C4586" s="24" t="s">
        <v>231</v>
      </c>
      <c r="D4586" s="24">
        <v>1.1876</v>
      </c>
    </row>
    <row r="4587" spans="1:4" hidden="1">
      <c r="A4587" s="25">
        <v>43206</v>
      </c>
      <c r="B4587" s="24" t="s">
        <v>233</v>
      </c>
      <c r="C4587" s="24" t="s">
        <v>248</v>
      </c>
      <c r="D4587" s="24">
        <v>7.7548000000000004</v>
      </c>
    </row>
    <row r="4588" spans="1:4" hidden="1">
      <c r="A4588" s="25">
        <v>43206</v>
      </c>
      <c r="B4588" s="24" t="s">
        <v>233</v>
      </c>
      <c r="C4588" s="24" t="s">
        <v>242</v>
      </c>
      <c r="D4588" s="24">
        <v>7.7633999999999999</v>
      </c>
    </row>
    <row r="4589" spans="1:4" hidden="1">
      <c r="A4589" s="25">
        <v>43206</v>
      </c>
      <c r="B4589" s="24" t="s">
        <v>233</v>
      </c>
      <c r="C4589" s="24" t="s">
        <v>254</v>
      </c>
      <c r="D4589" s="24">
        <v>25.2805</v>
      </c>
    </row>
    <row r="4590" spans="1:4" hidden="1">
      <c r="A4590" s="25">
        <v>43206</v>
      </c>
      <c r="B4590" s="24" t="s">
        <v>233</v>
      </c>
      <c r="C4590" s="24" t="s">
        <v>232</v>
      </c>
      <c r="D4590" s="24">
        <v>7.4474</v>
      </c>
    </row>
    <row r="4591" spans="1:4" hidden="1">
      <c r="A4591" s="25">
        <v>43206</v>
      </c>
      <c r="B4591" s="24" t="s">
        <v>233</v>
      </c>
      <c r="C4591" s="24" t="s">
        <v>255</v>
      </c>
      <c r="D4591" s="24">
        <v>18.5428</v>
      </c>
    </row>
    <row r="4592" spans="1:4" hidden="1">
      <c r="A4592" s="25">
        <v>43206</v>
      </c>
      <c r="B4592" s="24" t="s">
        <v>233</v>
      </c>
      <c r="C4592" s="24" t="s">
        <v>234</v>
      </c>
      <c r="D4592" s="24">
        <v>0.86460000000000004</v>
      </c>
    </row>
    <row r="4593" spans="1:4" hidden="1">
      <c r="A4593" s="25">
        <v>43206</v>
      </c>
      <c r="B4593" s="24" t="s">
        <v>233</v>
      </c>
      <c r="C4593" s="24" t="s">
        <v>243</v>
      </c>
      <c r="D4593" s="24">
        <v>9.7039000000000009</v>
      </c>
    </row>
    <row r="4594" spans="1:4" hidden="1">
      <c r="A4594" s="25">
        <v>43206</v>
      </c>
      <c r="B4594" s="24" t="s">
        <v>233</v>
      </c>
      <c r="C4594" s="24" t="s">
        <v>256</v>
      </c>
      <c r="D4594" s="24">
        <v>7.4147999999999996</v>
      </c>
    </row>
    <row r="4595" spans="1:4" hidden="1">
      <c r="A4595" s="25">
        <v>43206</v>
      </c>
      <c r="B4595" s="24" t="s">
        <v>233</v>
      </c>
      <c r="C4595" s="24" t="s">
        <v>257</v>
      </c>
      <c r="D4595" s="24">
        <v>310.3818</v>
      </c>
    </row>
    <row r="4596" spans="1:4" hidden="1">
      <c r="A4596" s="25">
        <v>43206</v>
      </c>
      <c r="B4596" s="24" t="s">
        <v>233</v>
      </c>
      <c r="C4596" s="24" t="s">
        <v>258</v>
      </c>
      <c r="D4596" s="24">
        <v>4.3495999999999997</v>
      </c>
    </row>
    <row r="4597" spans="1:4" hidden="1">
      <c r="A4597" s="25">
        <v>43206</v>
      </c>
      <c r="B4597" s="24" t="s">
        <v>233</v>
      </c>
      <c r="C4597" s="24" t="s">
        <v>259</v>
      </c>
      <c r="D4597" s="24">
        <v>122.0686</v>
      </c>
    </row>
    <row r="4598" spans="1:4" hidden="1">
      <c r="A4598" s="25">
        <v>43206</v>
      </c>
      <c r="B4598" s="24" t="s">
        <v>233</v>
      </c>
      <c r="C4598" s="24" t="s">
        <v>235</v>
      </c>
      <c r="D4598" s="24">
        <v>0.877</v>
      </c>
    </row>
    <row r="4599" spans="1:4" hidden="1">
      <c r="A4599" s="25">
        <v>43206</v>
      </c>
      <c r="B4599" s="24" t="s">
        <v>233</v>
      </c>
      <c r="C4599" s="24" t="s">
        <v>79</v>
      </c>
      <c r="D4599" s="24">
        <v>132.5453</v>
      </c>
    </row>
    <row r="4600" spans="1:4" hidden="1">
      <c r="A4600" s="25">
        <v>43206</v>
      </c>
      <c r="B4600" s="24" t="s">
        <v>233</v>
      </c>
      <c r="C4600" s="24" t="s">
        <v>244</v>
      </c>
      <c r="D4600" s="24">
        <v>1325.5642</v>
      </c>
    </row>
    <row r="4601" spans="1:4" hidden="1">
      <c r="A4601" s="25">
        <v>43206</v>
      </c>
      <c r="B4601" s="24" t="s">
        <v>233</v>
      </c>
      <c r="C4601" s="24" t="s">
        <v>251</v>
      </c>
      <c r="D4601" s="24">
        <v>9.9931999999999999</v>
      </c>
    </row>
    <row r="4602" spans="1:4" hidden="1">
      <c r="A4602" s="25">
        <v>43206</v>
      </c>
      <c r="B4602" s="24" t="s">
        <v>233</v>
      </c>
      <c r="C4602" s="24" t="s">
        <v>249</v>
      </c>
      <c r="D4602" s="24">
        <v>22.302800000000001</v>
      </c>
    </row>
    <row r="4603" spans="1:4" hidden="1">
      <c r="A4603" s="25">
        <v>43206</v>
      </c>
      <c r="B4603" s="24" t="s">
        <v>233</v>
      </c>
      <c r="C4603" s="24" t="s">
        <v>252</v>
      </c>
      <c r="D4603" s="24">
        <v>4.8047000000000004</v>
      </c>
    </row>
    <row r="4604" spans="1:4" hidden="1">
      <c r="A4604" s="25">
        <v>43206</v>
      </c>
      <c r="B4604" s="24" t="s">
        <v>233</v>
      </c>
      <c r="C4604" s="24" t="s">
        <v>236</v>
      </c>
      <c r="D4604" s="24">
        <v>9.6074999999999999</v>
      </c>
    </row>
    <row r="4605" spans="1:4" hidden="1">
      <c r="A4605" s="25">
        <v>43206</v>
      </c>
      <c r="B4605" s="24" t="s">
        <v>233</v>
      </c>
      <c r="C4605" s="24" t="s">
        <v>245</v>
      </c>
      <c r="D4605" s="24">
        <v>1.6805000000000001</v>
      </c>
    </row>
    <row r="4606" spans="1:4" hidden="1">
      <c r="A4606" s="25">
        <v>43206</v>
      </c>
      <c r="B4606" s="24" t="s">
        <v>233</v>
      </c>
      <c r="C4606" s="24" t="s">
        <v>260</v>
      </c>
      <c r="D4606" s="24">
        <v>4.1604000000000001</v>
      </c>
    </row>
    <row r="4607" spans="1:4" hidden="1">
      <c r="A4607" s="25">
        <v>43206</v>
      </c>
      <c r="B4607" s="24" t="s">
        <v>233</v>
      </c>
      <c r="C4607" s="24" t="s">
        <v>261</v>
      </c>
      <c r="D4607" s="24">
        <v>76.725999999999999</v>
      </c>
    </row>
    <row r="4608" spans="1:4" hidden="1">
      <c r="A4608" s="25">
        <v>43206</v>
      </c>
      <c r="B4608" s="24" t="s">
        <v>233</v>
      </c>
      <c r="C4608" s="24" t="s">
        <v>237</v>
      </c>
      <c r="D4608" s="24">
        <v>10.427300000000001</v>
      </c>
    </row>
    <row r="4609" spans="1:4" hidden="1">
      <c r="A4609" s="25">
        <v>43206</v>
      </c>
      <c r="B4609" s="24" t="s">
        <v>233</v>
      </c>
      <c r="C4609" s="24" t="s">
        <v>253</v>
      </c>
      <c r="D4609" s="24">
        <v>1.6212</v>
      </c>
    </row>
    <row r="4610" spans="1:4" hidden="1">
      <c r="A4610" s="25">
        <v>43206</v>
      </c>
      <c r="B4610" s="24" t="s">
        <v>233</v>
      </c>
      <c r="C4610" s="24" t="s">
        <v>262</v>
      </c>
      <c r="D4610" s="24">
        <v>5.0681000000000003</v>
      </c>
    </row>
    <row r="4611" spans="1:4" hidden="1">
      <c r="A4611" s="25">
        <v>43206</v>
      </c>
      <c r="B4611" s="24" t="s">
        <v>233</v>
      </c>
      <c r="C4611" s="24" t="s">
        <v>246</v>
      </c>
      <c r="D4611" s="24">
        <v>36.323599999999999</v>
      </c>
    </row>
    <row r="4612" spans="1:4" hidden="1">
      <c r="A4612" s="25">
        <v>43206</v>
      </c>
      <c r="B4612" s="24" t="s">
        <v>233</v>
      </c>
      <c r="C4612" s="24" t="s">
        <v>238</v>
      </c>
      <c r="D4612" s="24">
        <v>1.2362</v>
      </c>
    </row>
    <row r="4613" spans="1:4" hidden="1">
      <c r="A4613" s="25">
        <v>43206</v>
      </c>
      <c r="B4613" s="24" t="s">
        <v>233</v>
      </c>
      <c r="C4613" s="24" t="s">
        <v>239</v>
      </c>
      <c r="D4613" s="24">
        <v>14.914999999999999</v>
      </c>
    </row>
    <row r="4614" spans="1:4" hidden="1">
      <c r="A4614" s="25">
        <v>43206</v>
      </c>
      <c r="B4614" s="24" t="s">
        <v>263</v>
      </c>
      <c r="C4614" s="24" t="s">
        <v>238</v>
      </c>
      <c r="D4614" s="24">
        <v>0.49399999999999999</v>
      </c>
    </row>
    <row r="4615" spans="1:4" hidden="1">
      <c r="A4615" s="25">
        <v>43206</v>
      </c>
      <c r="B4615" s="24" t="s">
        <v>234</v>
      </c>
      <c r="C4615" s="24" t="s">
        <v>230</v>
      </c>
      <c r="D4615" s="24">
        <v>5.2515999999999998</v>
      </c>
    </row>
    <row r="4616" spans="1:4" hidden="1">
      <c r="A4616" s="25">
        <v>43206</v>
      </c>
      <c r="B4616" s="24" t="s">
        <v>234</v>
      </c>
      <c r="C4616" s="24" t="s">
        <v>240</v>
      </c>
      <c r="D4616" s="24">
        <v>1.839</v>
      </c>
    </row>
    <row r="4617" spans="1:4" hidden="1">
      <c r="A4617" s="25">
        <v>43206</v>
      </c>
      <c r="B4617" s="24" t="s">
        <v>234</v>
      </c>
      <c r="C4617" s="24" t="s">
        <v>241</v>
      </c>
      <c r="D4617" s="24">
        <v>1.8005</v>
      </c>
    </row>
    <row r="4618" spans="1:4" hidden="1">
      <c r="A4618" s="25">
        <v>43206</v>
      </c>
      <c r="B4618" s="24" t="s">
        <v>234</v>
      </c>
      <c r="C4618" s="24" t="s">
        <v>231</v>
      </c>
      <c r="D4618" s="24">
        <v>1.3735999999999999</v>
      </c>
    </row>
    <row r="4619" spans="1:4" hidden="1">
      <c r="A4619" s="25">
        <v>43206</v>
      </c>
      <c r="B4619" s="24" t="s">
        <v>234</v>
      </c>
      <c r="C4619" s="24" t="s">
        <v>242</v>
      </c>
      <c r="D4619" s="24">
        <v>8.9794999999999998</v>
      </c>
    </row>
    <row r="4620" spans="1:4" hidden="1">
      <c r="A4620" s="25">
        <v>43206</v>
      </c>
      <c r="B4620" s="24" t="s">
        <v>234</v>
      </c>
      <c r="C4620" s="24" t="s">
        <v>254</v>
      </c>
      <c r="D4620" s="24">
        <v>29.2409</v>
      </c>
    </row>
    <row r="4621" spans="1:4" hidden="1">
      <c r="A4621" s="25">
        <v>43206</v>
      </c>
      <c r="B4621" s="24" t="s">
        <v>234</v>
      </c>
      <c r="C4621" s="24" t="s">
        <v>232</v>
      </c>
      <c r="D4621" s="24">
        <v>8.6140000000000008</v>
      </c>
    </row>
    <row r="4622" spans="1:4" hidden="1">
      <c r="A4622" s="25">
        <v>43206</v>
      </c>
      <c r="B4622" s="24" t="s">
        <v>234</v>
      </c>
      <c r="C4622" s="24" t="s">
        <v>233</v>
      </c>
      <c r="D4622" s="24">
        <v>1.1566000000000001</v>
      </c>
    </row>
    <row r="4623" spans="1:4" hidden="1">
      <c r="A4623" s="25">
        <v>43206</v>
      </c>
      <c r="B4623" s="24" t="s">
        <v>234</v>
      </c>
      <c r="C4623" s="24" t="s">
        <v>243</v>
      </c>
      <c r="D4623" s="24">
        <v>11.224</v>
      </c>
    </row>
    <row r="4624" spans="1:4" hidden="1">
      <c r="A4624" s="25">
        <v>43206</v>
      </c>
      <c r="B4624" s="24" t="s">
        <v>234</v>
      </c>
      <c r="C4624" s="24" t="s">
        <v>235</v>
      </c>
      <c r="D4624" s="24">
        <v>1.0143</v>
      </c>
    </row>
    <row r="4625" spans="1:4" hidden="1">
      <c r="A4625" s="25">
        <v>43206</v>
      </c>
      <c r="B4625" s="24" t="s">
        <v>234</v>
      </c>
      <c r="C4625" s="24" t="s">
        <v>79</v>
      </c>
      <c r="D4625" s="24">
        <v>153.3074</v>
      </c>
    </row>
    <row r="4626" spans="1:4" hidden="1">
      <c r="A4626" s="25">
        <v>43206</v>
      </c>
      <c r="B4626" s="24" t="s">
        <v>234</v>
      </c>
      <c r="C4626" s="24" t="s">
        <v>244</v>
      </c>
      <c r="D4626" s="24">
        <v>1533.2052000000001</v>
      </c>
    </row>
    <row r="4627" spans="1:4" hidden="1">
      <c r="A4627" s="25">
        <v>43206</v>
      </c>
      <c r="B4627" s="24" t="s">
        <v>234</v>
      </c>
      <c r="C4627" s="24" t="s">
        <v>249</v>
      </c>
      <c r="D4627" s="24">
        <v>25.796399999999998</v>
      </c>
    </row>
    <row r="4628" spans="1:4" hidden="1">
      <c r="A4628" s="25">
        <v>43206</v>
      </c>
      <c r="B4628" s="24" t="s">
        <v>234</v>
      </c>
      <c r="C4628" s="24" t="s">
        <v>252</v>
      </c>
      <c r="D4628" s="24">
        <v>5.5574000000000003</v>
      </c>
    </row>
    <row r="4629" spans="1:4" hidden="1">
      <c r="A4629" s="25">
        <v>43206</v>
      </c>
      <c r="B4629" s="24" t="s">
        <v>234</v>
      </c>
      <c r="C4629" s="24" t="s">
        <v>236</v>
      </c>
      <c r="D4629" s="24">
        <v>11.112500000000001</v>
      </c>
    </row>
    <row r="4630" spans="1:4" hidden="1">
      <c r="A4630" s="25">
        <v>43206</v>
      </c>
      <c r="B4630" s="24" t="s">
        <v>234</v>
      </c>
      <c r="C4630" s="24" t="s">
        <v>245</v>
      </c>
      <c r="D4630" s="24">
        <v>1.9437</v>
      </c>
    </row>
    <row r="4631" spans="1:4" hidden="1">
      <c r="A4631" s="25">
        <v>43206</v>
      </c>
      <c r="B4631" s="24" t="s">
        <v>234</v>
      </c>
      <c r="C4631" s="24" t="s">
        <v>237</v>
      </c>
      <c r="D4631" s="24">
        <v>12.0608</v>
      </c>
    </row>
    <row r="4632" spans="1:4" hidden="1">
      <c r="A4632" s="25">
        <v>43206</v>
      </c>
      <c r="B4632" s="24" t="s">
        <v>234</v>
      </c>
      <c r="C4632" s="24" t="s">
        <v>253</v>
      </c>
      <c r="D4632" s="24">
        <v>1.8752</v>
      </c>
    </row>
    <row r="4633" spans="1:4" hidden="1">
      <c r="A4633" s="25">
        <v>43206</v>
      </c>
      <c r="B4633" s="24" t="s">
        <v>234</v>
      </c>
      <c r="C4633" s="24" t="s">
        <v>246</v>
      </c>
      <c r="D4633" s="24">
        <v>42.013500000000001</v>
      </c>
    </row>
    <row r="4634" spans="1:4" hidden="1">
      <c r="A4634" s="25">
        <v>43206</v>
      </c>
      <c r="B4634" s="24" t="s">
        <v>234</v>
      </c>
      <c r="C4634" s="24" t="s">
        <v>238</v>
      </c>
      <c r="D4634" s="24">
        <v>1.4298</v>
      </c>
    </row>
    <row r="4635" spans="1:4" hidden="1">
      <c r="A4635" s="25">
        <v>43206</v>
      </c>
      <c r="B4635" s="24" t="s">
        <v>234</v>
      </c>
      <c r="C4635" s="24" t="s">
        <v>239</v>
      </c>
      <c r="D4635" s="24">
        <v>17.251300000000001</v>
      </c>
    </row>
    <row r="4636" spans="1:4" hidden="1">
      <c r="A4636" s="25">
        <v>43206</v>
      </c>
      <c r="B4636" s="24" t="s">
        <v>243</v>
      </c>
      <c r="C4636" s="24" t="s">
        <v>240</v>
      </c>
      <c r="D4636" s="24">
        <v>0.1638</v>
      </c>
    </row>
    <row r="4637" spans="1:4" hidden="1">
      <c r="A4637" s="25">
        <v>43206</v>
      </c>
      <c r="B4637" s="24" t="s">
        <v>243</v>
      </c>
      <c r="C4637" s="24" t="s">
        <v>241</v>
      </c>
      <c r="D4637" s="24">
        <v>0.16039999999999999</v>
      </c>
    </row>
    <row r="4638" spans="1:4" hidden="1">
      <c r="A4638" s="25">
        <v>43206</v>
      </c>
      <c r="B4638" s="24" t="s">
        <v>243</v>
      </c>
      <c r="C4638" s="24" t="s">
        <v>231</v>
      </c>
      <c r="D4638" s="24">
        <v>0.12239999999999999</v>
      </c>
    </row>
    <row r="4639" spans="1:4" hidden="1">
      <c r="A4639" s="25">
        <v>43206</v>
      </c>
      <c r="B4639" s="24" t="s">
        <v>243</v>
      </c>
      <c r="C4639" s="24" t="s">
        <v>242</v>
      </c>
      <c r="D4639" s="24">
        <v>0.8</v>
      </c>
    </row>
    <row r="4640" spans="1:4" hidden="1">
      <c r="A4640" s="25">
        <v>43206</v>
      </c>
      <c r="B4640" s="24" t="s">
        <v>243</v>
      </c>
      <c r="C4640" s="24" t="s">
        <v>233</v>
      </c>
      <c r="D4640" s="24">
        <v>0.10299999999999999</v>
      </c>
    </row>
    <row r="4641" spans="1:4" hidden="1">
      <c r="A4641" s="25">
        <v>43206</v>
      </c>
      <c r="B4641" s="24" t="s">
        <v>243</v>
      </c>
      <c r="C4641" s="24" t="s">
        <v>234</v>
      </c>
      <c r="D4641" s="24">
        <v>8.9099999999999999E-2</v>
      </c>
    </row>
    <row r="4642" spans="1:4" hidden="1">
      <c r="A4642" s="25">
        <v>43206</v>
      </c>
      <c r="B4642" s="24" t="s">
        <v>243</v>
      </c>
      <c r="C4642" s="24" t="s">
        <v>79</v>
      </c>
      <c r="D4642" s="24">
        <v>13.658899999999999</v>
      </c>
    </row>
    <row r="4643" spans="1:4" hidden="1">
      <c r="A4643" s="25">
        <v>43206</v>
      </c>
      <c r="B4643" s="24" t="s">
        <v>243</v>
      </c>
      <c r="C4643" s="24" t="s">
        <v>244</v>
      </c>
      <c r="D4643" s="24">
        <v>136.60059999999999</v>
      </c>
    </row>
    <row r="4644" spans="1:4" hidden="1">
      <c r="A4644" s="25">
        <v>43206</v>
      </c>
      <c r="B4644" s="24" t="s">
        <v>243</v>
      </c>
      <c r="C4644" s="24" t="s">
        <v>251</v>
      </c>
      <c r="D4644" s="24">
        <v>1.0298</v>
      </c>
    </row>
    <row r="4645" spans="1:4" hidden="1">
      <c r="A4645" s="25">
        <v>43206</v>
      </c>
      <c r="B4645" s="24" t="s">
        <v>243</v>
      </c>
      <c r="C4645" s="24" t="s">
        <v>252</v>
      </c>
      <c r="D4645" s="24">
        <v>0.49519999999999997</v>
      </c>
    </row>
    <row r="4646" spans="1:4" hidden="1">
      <c r="A4646" s="25">
        <v>43206</v>
      </c>
      <c r="B4646" s="24" t="s">
        <v>243</v>
      </c>
      <c r="C4646" s="24" t="s">
        <v>236</v>
      </c>
      <c r="D4646" s="24">
        <v>0.99009999999999998</v>
      </c>
    </row>
    <row r="4647" spans="1:4" hidden="1">
      <c r="A4647" s="25">
        <v>43206</v>
      </c>
      <c r="B4647" s="24" t="s">
        <v>243</v>
      </c>
      <c r="C4647" s="24" t="s">
        <v>245</v>
      </c>
      <c r="D4647" s="24">
        <v>0.17319999999999999</v>
      </c>
    </row>
    <row r="4648" spans="1:4" hidden="1">
      <c r="A4648" s="25">
        <v>43206</v>
      </c>
      <c r="B4648" s="24" t="s">
        <v>243</v>
      </c>
      <c r="C4648" s="24" t="s">
        <v>253</v>
      </c>
      <c r="D4648" s="24">
        <v>0.16700000000000001</v>
      </c>
    </row>
    <row r="4649" spans="1:4" hidden="1">
      <c r="A4649" s="25">
        <v>43206</v>
      </c>
      <c r="B4649" s="24" t="s">
        <v>243</v>
      </c>
      <c r="C4649" s="24" t="s">
        <v>246</v>
      </c>
      <c r="D4649" s="24">
        <v>3.7431999999999999</v>
      </c>
    </row>
    <row r="4650" spans="1:4" hidden="1">
      <c r="A4650" s="25">
        <v>43206</v>
      </c>
      <c r="B4650" s="24" t="s">
        <v>243</v>
      </c>
      <c r="C4650" s="24" t="s">
        <v>238</v>
      </c>
      <c r="D4650" s="24">
        <v>0.12740000000000001</v>
      </c>
    </row>
    <row r="4651" spans="1:4" hidden="1">
      <c r="A4651" s="25">
        <v>43206</v>
      </c>
      <c r="B4651" s="24" t="s">
        <v>256</v>
      </c>
      <c r="C4651" s="24" t="s">
        <v>233</v>
      </c>
      <c r="D4651" s="24">
        <v>0.13489999999999999</v>
      </c>
    </row>
    <row r="4652" spans="1:4" hidden="1">
      <c r="A4652" s="25">
        <v>43206</v>
      </c>
      <c r="B4652" s="24" t="s">
        <v>256</v>
      </c>
      <c r="C4652" s="24" t="s">
        <v>238</v>
      </c>
      <c r="D4652" s="24">
        <v>0.16669999999999999</v>
      </c>
    </row>
    <row r="4653" spans="1:4" hidden="1">
      <c r="A4653" s="25">
        <v>43206</v>
      </c>
      <c r="B4653" s="24" t="s">
        <v>257</v>
      </c>
      <c r="C4653" s="24" t="s">
        <v>233</v>
      </c>
      <c r="D4653" s="24">
        <v>3.2000000000000002E-3</v>
      </c>
    </row>
    <row r="4654" spans="1:4" hidden="1">
      <c r="A4654" s="25">
        <v>43206</v>
      </c>
      <c r="B4654" s="24" t="s">
        <v>258</v>
      </c>
      <c r="C4654" s="24" t="s">
        <v>233</v>
      </c>
      <c r="D4654" s="24">
        <v>0.22989999999999999</v>
      </c>
    </row>
    <row r="4655" spans="1:4" hidden="1">
      <c r="A4655" s="25">
        <v>43206</v>
      </c>
      <c r="B4655" s="24" t="s">
        <v>258</v>
      </c>
      <c r="C4655" s="24" t="s">
        <v>238</v>
      </c>
      <c r="D4655" s="24">
        <v>0.28420000000000001</v>
      </c>
    </row>
    <row r="4656" spans="1:4" hidden="1">
      <c r="A4656" s="25">
        <v>43206</v>
      </c>
      <c r="B4656" s="24" t="s">
        <v>259</v>
      </c>
      <c r="C4656" s="24" t="s">
        <v>233</v>
      </c>
      <c r="D4656" s="24">
        <v>8.2000000000000007E-3</v>
      </c>
    </row>
    <row r="4657" spans="1:4" hidden="1">
      <c r="A4657" s="25">
        <v>43206</v>
      </c>
      <c r="B4657" s="24" t="s">
        <v>259</v>
      </c>
      <c r="C4657" s="24" t="s">
        <v>238</v>
      </c>
      <c r="D4657" s="24">
        <v>1.01E-2</v>
      </c>
    </row>
    <row r="4658" spans="1:4" hidden="1">
      <c r="A4658" s="25">
        <v>43206</v>
      </c>
      <c r="B4658" s="24" t="s">
        <v>235</v>
      </c>
      <c r="C4658" s="24" t="s">
        <v>230</v>
      </c>
      <c r="D4658" s="24">
        <v>5.1776</v>
      </c>
    </row>
    <row r="4659" spans="1:4" hidden="1">
      <c r="A4659" s="25">
        <v>43206</v>
      </c>
      <c r="B4659" s="24" t="s">
        <v>235</v>
      </c>
      <c r="C4659" s="24" t="s">
        <v>231</v>
      </c>
      <c r="D4659" s="24">
        <v>1.3544</v>
      </c>
    </row>
    <row r="4660" spans="1:4" hidden="1">
      <c r="A4660" s="25">
        <v>43206</v>
      </c>
      <c r="B4660" s="24" t="s">
        <v>235</v>
      </c>
      <c r="C4660" s="24" t="s">
        <v>232</v>
      </c>
      <c r="D4660" s="24">
        <v>8.4928000000000008</v>
      </c>
    </row>
    <row r="4661" spans="1:4" hidden="1">
      <c r="A4661" s="25">
        <v>43206</v>
      </c>
      <c r="B4661" s="24" t="s">
        <v>235</v>
      </c>
      <c r="C4661" s="24" t="s">
        <v>233</v>
      </c>
      <c r="D4661" s="24">
        <v>1.1404000000000001</v>
      </c>
    </row>
    <row r="4662" spans="1:4" hidden="1">
      <c r="A4662" s="25">
        <v>43206</v>
      </c>
      <c r="B4662" s="24" t="s">
        <v>235</v>
      </c>
      <c r="C4662" s="24" t="s">
        <v>234</v>
      </c>
      <c r="D4662" s="24">
        <v>0.98599999999999999</v>
      </c>
    </row>
    <row r="4663" spans="1:4" hidden="1">
      <c r="A4663" s="25">
        <v>43206</v>
      </c>
      <c r="B4663" s="24" t="s">
        <v>235</v>
      </c>
      <c r="C4663" s="24" t="s">
        <v>236</v>
      </c>
      <c r="D4663" s="24">
        <v>10.956099999999999</v>
      </c>
    </row>
    <row r="4664" spans="1:4" hidden="1">
      <c r="A4664" s="25">
        <v>43206</v>
      </c>
      <c r="B4664" s="24" t="s">
        <v>235</v>
      </c>
      <c r="C4664" s="24" t="s">
        <v>237</v>
      </c>
      <c r="D4664" s="24">
        <v>11.891</v>
      </c>
    </row>
    <row r="4665" spans="1:4" hidden="1">
      <c r="A4665" s="25">
        <v>43206</v>
      </c>
      <c r="B4665" s="24" t="s">
        <v>235</v>
      </c>
      <c r="C4665" s="24" t="s">
        <v>238</v>
      </c>
      <c r="D4665" s="24">
        <v>1.4097</v>
      </c>
    </row>
    <row r="4666" spans="1:4" hidden="1">
      <c r="A4666" s="25">
        <v>43206</v>
      </c>
      <c r="B4666" s="24" t="s">
        <v>79</v>
      </c>
      <c r="C4666" s="24" t="s">
        <v>240</v>
      </c>
      <c r="D4666" s="24">
        <v>1.2E-2</v>
      </c>
    </row>
    <row r="4667" spans="1:4" hidden="1">
      <c r="A4667" s="25">
        <v>43206</v>
      </c>
      <c r="B4667" s="24" t="s">
        <v>79</v>
      </c>
      <c r="C4667" s="24" t="s">
        <v>241</v>
      </c>
      <c r="D4667" s="24">
        <v>1.17E-2</v>
      </c>
    </row>
    <row r="4668" spans="1:4" hidden="1">
      <c r="A4668" s="25">
        <v>43206</v>
      </c>
      <c r="B4668" s="24" t="s">
        <v>79</v>
      </c>
      <c r="C4668" s="24" t="s">
        <v>231</v>
      </c>
      <c r="D4668" s="24">
        <v>8.9999999999999993E-3</v>
      </c>
    </row>
    <row r="4669" spans="1:4" hidden="1">
      <c r="A4669" s="25">
        <v>43206</v>
      </c>
      <c r="B4669" s="24" t="s">
        <v>79</v>
      </c>
      <c r="C4669" s="24" t="s">
        <v>242</v>
      </c>
      <c r="D4669" s="24">
        <v>5.8599999999999999E-2</v>
      </c>
    </row>
    <row r="4670" spans="1:4" hidden="1">
      <c r="A4670" s="25">
        <v>43206</v>
      </c>
      <c r="B4670" s="24" t="s">
        <v>79</v>
      </c>
      <c r="C4670" s="24" t="s">
        <v>233</v>
      </c>
      <c r="D4670" s="24">
        <v>7.4999999999999997E-3</v>
      </c>
    </row>
    <row r="4671" spans="1:4" hidden="1">
      <c r="A4671" s="25">
        <v>43206</v>
      </c>
      <c r="B4671" s="24" t="s">
        <v>79</v>
      </c>
      <c r="C4671" s="24" t="s">
        <v>234</v>
      </c>
      <c r="D4671" s="24">
        <v>6.4999999999999997E-3</v>
      </c>
    </row>
    <row r="4672" spans="1:4" hidden="1">
      <c r="A4672" s="25">
        <v>43206</v>
      </c>
      <c r="B4672" s="24" t="s">
        <v>79</v>
      </c>
      <c r="C4672" s="24" t="s">
        <v>243</v>
      </c>
      <c r="D4672" s="24">
        <v>7.3200000000000001E-2</v>
      </c>
    </row>
    <row r="4673" spans="1:4" hidden="1">
      <c r="A4673" s="25">
        <v>43206</v>
      </c>
      <c r="B4673" s="24" t="s">
        <v>79</v>
      </c>
      <c r="C4673" s="24" t="s">
        <v>244</v>
      </c>
      <c r="D4673" s="24">
        <v>10.0008</v>
      </c>
    </row>
    <row r="4674" spans="1:4" hidden="1">
      <c r="A4674" s="25">
        <v>43206</v>
      </c>
      <c r="B4674" s="24" t="s">
        <v>79</v>
      </c>
      <c r="C4674" s="24" t="s">
        <v>251</v>
      </c>
      <c r="D4674" s="24">
        <v>7.5399999999999995E-2</v>
      </c>
    </row>
    <row r="4675" spans="1:4" hidden="1">
      <c r="A4675" s="25">
        <v>43206</v>
      </c>
      <c r="B4675" s="24" t="s">
        <v>79</v>
      </c>
      <c r="C4675" s="24" t="s">
        <v>236</v>
      </c>
      <c r="D4675" s="24">
        <v>7.2499999999999995E-2</v>
      </c>
    </row>
    <row r="4676" spans="1:4" hidden="1">
      <c r="A4676" s="25">
        <v>43206</v>
      </c>
      <c r="B4676" s="24" t="s">
        <v>79</v>
      </c>
      <c r="C4676" s="24" t="s">
        <v>245</v>
      </c>
      <c r="D4676" s="24">
        <v>1.2699999999999999E-2</v>
      </c>
    </row>
    <row r="4677" spans="1:4" hidden="1">
      <c r="A4677" s="25">
        <v>43206</v>
      </c>
      <c r="B4677" s="24" t="s">
        <v>79</v>
      </c>
      <c r="C4677" s="24" t="s">
        <v>246</v>
      </c>
      <c r="D4677" s="24">
        <v>0.27400000000000002</v>
      </c>
    </row>
    <row r="4678" spans="1:4" hidden="1">
      <c r="A4678" s="25">
        <v>43206</v>
      </c>
      <c r="B4678" s="24" t="s">
        <v>79</v>
      </c>
      <c r="C4678" s="24" t="s">
        <v>238</v>
      </c>
      <c r="D4678" s="24">
        <v>9.2999999999999992E-3</v>
      </c>
    </row>
    <row r="4679" spans="1:4" hidden="1">
      <c r="A4679" s="25">
        <v>43206</v>
      </c>
      <c r="B4679" s="24" t="s">
        <v>244</v>
      </c>
      <c r="C4679" s="24" t="s">
        <v>240</v>
      </c>
      <c r="D4679" s="24">
        <v>1.1999999999999999E-3</v>
      </c>
    </row>
    <row r="4680" spans="1:4" hidden="1">
      <c r="A4680" s="25">
        <v>43206</v>
      </c>
      <c r="B4680" s="24" t="s">
        <v>244</v>
      </c>
      <c r="C4680" s="24" t="s">
        <v>242</v>
      </c>
      <c r="D4680" s="24">
        <v>5.8999999999999999E-3</v>
      </c>
    </row>
    <row r="4681" spans="1:4" hidden="1">
      <c r="A4681" s="25">
        <v>43206</v>
      </c>
      <c r="B4681" s="24" t="s">
        <v>244</v>
      </c>
      <c r="C4681" s="24" t="s">
        <v>233</v>
      </c>
      <c r="D4681" s="24">
        <v>8.0000000000000004E-4</v>
      </c>
    </row>
    <row r="4682" spans="1:4" hidden="1">
      <c r="A4682" s="25">
        <v>43206</v>
      </c>
      <c r="B4682" s="24" t="s">
        <v>244</v>
      </c>
      <c r="C4682" s="24" t="s">
        <v>234</v>
      </c>
      <c r="D4682" s="24">
        <v>6.9999999999999999E-4</v>
      </c>
    </row>
    <row r="4683" spans="1:4" hidden="1">
      <c r="A4683" s="25">
        <v>43206</v>
      </c>
      <c r="B4683" s="24" t="s">
        <v>244</v>
      </c>
      <c r="C4683" s="24" t="s">
        <v>243</v>
      </c>
      <c r="D4683" s="24">
        <v>7.3000000000000001E-3</v>
      </c>
    </row>
    <row r="4684" spans="1:4" hidden="1">
      <c r="A4684" s="25">
        <v>43206</v>
      </c>
      <c r="B4684" s="24" t="s">
        <v>244</v>
      </c>
      <c r="C4684" s="24" t="s">
        <v>79</v>
      </c>
      <c r="D4684" s="24">
        <v>0.1</v>
      </c>
    </row>
    <row r="4685" spans="1:4" hidden="1">
      <c r="A4685" s="25">
        <v>43206</v>
      </c>
      <c r="B4685" s="24" t="s">
        <v>244</v>
      </c>
      <c r="C4685" s="24" t="s">
        <v>236</v>
      </c>
      <c r="D4685" s="24">
        <v>7.1999999999999998E-3</v>
      </c>
    </row>
    <row r="4686" spans="1:4" hidden="1">
      <c r="A4686" s="25">
        <v>43206</v>
      </c>
      <c r="B4686" s="24" t="s">
        <v>244</v>
      </c>
      <c r="C4686" s="24" t="s">
        <v>246</v>
      </c>
      <c r="D4686" s="24">
        <v>2.7400000000000001E-2</v>
      </c>
    </row>
    <row r="4687" spans="1:4" hidden="1">
      <c r="A4687" s="25">
        <v>43206</v>
      </c>
      <c r="B4687" s="24" t="s">
        <v>244</v>
      </c>
      <c r="C4687" s="24" t="s">
        <v>238</v>
      </c>
      <c r="D4687" s="24">
        <v>8.9999999999999998E-4</v>
      </c>
    </row>
    <row r="4688" spans="1:4" hidden="1">
      <c r="A4688" s="25">
        <v>43206</v>
      </c>
      <c r="B4688" s="24" t="s">
        <v>251</v>
      </c>
      <c r="C4688" s="24" t="s">
        <v>242</v>
      </c>
      <c r="D4688" s="24">
        <v>0.77700000000000002</v>
      </c>
    </row>
    <row r="4689" spans="1:4" hidden="1">
      <c r="A4689" s="25">
        <v>43206</v>
      </c>
      <c r="B4689" s="24" t="s">
        <v>251</v>
      </c>
      <c r="C4689" s="24" t="s">
        <v>233</v>
      </c>
      <c r="D4689" s="24">
        <v>0.1</v>
      </c>
    </row>
    <row r="4690" spans="1:4" hidden="1">
      <c r="A4690" s="25">
        <v>43206</v>
      </c>
      <c r="B4690" s="24" t="s">
        <v>251</v>
      </c>
      <c r="C4690" s="24" t="s">
        <v>243</v>
      </c>
      <c r="D4690" s="24">
        <v>0.97119999999999995</v>
      </c>
    </row>
    <row r="4691" spans="1:4" hidden="1">
      <c r="A4691" s="25">
        <v>43206</v>
      </c>
      <c r="B4691" s="24" t="s">
        <v>251</v>
      </c>
      <c r="C4691" s="24" t="s">
        <v>79</v>
      </c>
      <c r="D4691" s="24">
        <v>13.265000000000001</v>
      </c>
    </row>
    <row r="4692" spans="1:4" hidden="1">
      <c r="A4692" s="25">
        <v>43206</v>
      </c>
      <c r="B4692" s="24" t="s">
        <v>251</v>
      </c>
      <c r="C4692" s="24" t="s">
        <v>236</v>
      </c>
      <c r="D4692" s="24">
        <v>0.96150000000000002</v>
      </c>
    </row>
    <row r="4693" spans="1:4" hidden="1">
      <c r="A4693" s="25">
        <v>43206</v>
      </c>
      <c r="B4693" s="24" t="s">
        <v>251</v>
      </c>
      <c r="C4693" s="24" t="s">
        <v>238</v>
      </c>
      <c r="D4693" s="24">
        <v>0.1237</v>
      </c>
    </row>
    <row r="4694" spans="1:4" hidden="1">
      <c r="A4694" s="25">
        <v>43206</v>
      </c>
      <c r="B4694" s="24" t="s">
        <v>249</v>
      </c>
      <c r="C4694" s="24" t="s">
        <v>241</v>
      </c>
      <c r="D4694" s="24">
        <v>6.9800000000000001E-2</v>
      </c>
    </row>
    <row r="4695" spans="1:4" hidden="1">
      <c r="A4695" s="25">
        <v>43206</v>
      </c>
      <c r="B4695" s="24" t="s">
        <v>249</v>
      </c>
      <c r="C4695" s="24" t="s">
        <v>233</v>
      </c>
      <c r="D4695" s="24">
        <v>4.48E-2</v>
      </c>
    </row>
    <row r="4696" spans="1:4" hidden="1">
      <c r="A4696" s="25">
        <v>43206</v>
      </c>
      <c r="B4696" s="24" t="s">
        <v>249</v>
      </c>
      <c r="C4696" s="24" t="s">
        <v>234</v>
      </c>
      <c r="D4696" s="24">
        <v>3.8800000000000001E-2</v>
      </c>
    </row>
    <row r="4697" spans="1:4" hidden="1">
      <c r="A4697" s="25">
        <v>43206</v>
      </c>
      <c r="B4697" s="24" t="s">
        <v>249</v>
      </c>
      <c r="C4697" s="24" t="s">
        <v>238</v>
      </c>
      <c r="D4697" s="24">
        <v>5.5399999999999998E-2</v>
      </c>
    </row>
    <row r="4698" spans="1:4" hidden="1">
      <c r="A4698" s="25">
        <v>43206</v>
      </c>
      <c r="B4698" s="24" t="s">
        <v>252</v>
      </c>
      <c r="C4698" s="24" t="s">
        <v>242</v>
      </c>
      <c r="D4698" s="24">
        <v>1.6157999999999999</v>
      </c>
    </row>
    <row r="4699" spans="1:4" hidden="1">
      <c r="A4699" s="25">
        <v>43206</v>
      </c>
      <c r="B4699" s="24" t="s">
        <v>252</v>
      </c>
      <c r="C4699" s="24" t="s">
        <v>233</v>
      </c>
      <c r="D4699" s="24">
        <v>0.2082</v>
      </c>
    </row>
    <row r="4700" spans="1:4" hidden="1">
      <c r="A4700" s="25">
        <v>43206</v>
      </c>
      <c r="B4700" s="24" t="s">
        <v>252</v>
      </c>
      <c r="C4700" s="24" t="s">
        <v>234</v>
      </c>
      <c r="D4700" s="24">
        <v>0.18</v>
      </c>
    </row>
    <row r="4701" spans="1:4" hidden="1">
      <c r="A4701" s="25">
        <v>43206</v>
      </c>
      <c r="B4701" s="24" t="s">
        <v>252</v>
      </c>
      <c r="C4701" s="24" t="s">
        <v>243</v>
      </c>
      <c r="D4701" s="24">
        <v>2.0196999999999998</v>
      </c>
    </row>
    <row r="4702" spans="1:4" hidden="1">
      <c r="A4702" s="25">
        <v>43206</v>
      </c>
      <c r="B4702" s="24" t="s">
        <v>252</v>
      </c>
      <c r="C4702" s="24" t="s">
        <v>238</v>
      </c>
      <c r="D4702" s="24">
        <v>0.25719999999999998</v>
      </c>
    </row>
    <row r="4703" spans="1:4" hidden="1">
      <c r="A4703" s="25">
        <v>43206</v>
      </c>
      <c r="B4703" s="24" t="s">
        <v>236</v>
      </c>
      <c r="C4703" s="24" t="s">
        <v>230</v>
      </c>
      <c r="D4703" s="24">
        <v>0.47260000000000002</v>
      </c>
    </row>
    <row r="4704" spans="1:4" hidden="1">
      <c r="A4704" s="25">
        <v>43206</v>
      </c>
      <c r="B4704" s="24" t="s">
        <v>236</v>
      </c>
      <c r="C4704" s="24" t="s">
        <v>240</v>
      </c>
      <c r="D4704" s="24">
        <v>0.16550000000000001</v>
      </c>
    </row>
    <row r="4705" spans="1:4" hidden="1">
      <c r="A4705" s="25">
        <v>43206</v>
      </c>
      <c r="B4705" s="24" t="s">
        <v>236</v>
      </c>
      <c r="C4705" s="24" t="s">
        <v>241</v>
      </c>
      <c r="D4705" s="24">
        <v>0.16200000000000001</v>
      </c>
    </row>
    <row r="4706" spans="1:4" hidden="1">
      <c r="A4706" s="25">
        <v>43206</v>
      </c>
      <c r="B4706" s="24" t="s">
        <v>236</v>
      </c>
      <c r="C4706" s="24" t="s">
        <v>231</v>
      </c>
      <c r="D4706" s="24">
        <v>0.1236</v>
      </c>
    </row>
    <row r="4707" spans="1:4" hidden="1">
      <c r="A4707" s="25">
        <v>43206</v>
      </c>
      <c r="B4707" s="24" t="s">
        <v>236</v>
      </c>
      <c r="C4707" s="24" t="s">
        <v>242</v>
      </c>
      <c r="D4707" s="24">
        <v>0.80800000000000005</v>
      </c>
    </row>
    <row r="4708" spans="1:4" hidden="1">
      <c r="A4708" s="25">
        <v>43206</v>
      </c>
      <c r="B4708" s="24" t="s">
        <v>236</v>
      </c>
      <c r="C4708" s="24" t="s">
        <v>232</v>
      </c>
      <c r="D4708" s="24">
        <v>0.7752</v>
      </c>
    </row>
    <row r="4709" spans="1:4" hidden="1">
      <c r="A4709" s="25">
        <v>43206</v>
      </c>
      <c r="B4709" s="24" t="s">
        <v>236</v>
      </c>
      <c r="C4709" s="24" t="s">
        <v>233</v>
      </c>
      <c r="D4709" s="24">
        <v>0.1041</v>
      </c>
    </row>
    <row r="4710" spans="1:4" hidden="1">
      <c r="A4710" s="25">
        <v>43206</v>
      </c>
      <c r="B4710" s="24" t="s">
        <v>236</v>
      </c>
      <c r="C4710" s="24" t="s">
        <v>234</v>
      </c>
      <c r="D4710" s="24">
        <v>0.09</v>
      </c>
    </row>
    <row r="4711" spans="1:4" hidden="1">
      <c r="A4711" s="25">
        <v>43206</v>
      </c>
      <c r="B4711" s="24" t="s">
        <v>236</v>
      </c>
      <c r="C4711" s="24" t="s">
        <v>243</v>
      </c>
      <c r="D4711" s="24">
        <v>1.01</v>
      </c>
    </row>
    <row r="4712" spans="1:4" hidden="1">
      <c r="A4712" s="25">
        <v>43206</v>
      </c>
      <c r="B4712" s="24" t="s">
        <v>236</v>
      </c>
      <c r="C4712" s="24" t="s">
        <v>235</v>
      </c>
      <c r="D4712" s="24">
        <v>9.1200000000000003E-2</v>
      </c>
    </row>
    <row r="4713" spans="1:4" hidden="1">
      <c r="A4713" s="25">
        <v>43206</v>
      </c>
      <c r="B4713" s="24" t="s">
        <v>236</v>
      </c>
      <c r="C4713" s="24" t="s">
        <v>79</v>
      </c>
      <c r="D4713" s="24">
        <v>13.795999999999999</v>
      </c>
    </row>
    <row r="4714" spans="1:4" hidden="1">
      <c r="A4714" s="25">
        <v>43206</v>
      </c>
      <c r="B4714" s="24" t="s">
        <v>236</v>
      </c>
      <c r="C4714" s="24" t="s">
        <v>244</v>
      </c>
      <c r="D4714" s="24">
        <v>137.97149999999999</v>
      </c>
    </row>
    <row r="4715" spans="1:4" hidden="1">
      <c r="A4715" s="25">
        <v>43206</v>
      </c>
      <c r="B4715" s="24" t="s">
        <v>236</v>
      </c>
      <c r="C4715" s="24" t="s">
        <v>251</v>
      </c>
      <c r="D4715" s="24">
        <v>1.0402</v>
      </c>
    </row>
    <row r="4716" spans="1:4" hidden="1">
      <c r="A4716" s="25">
        <v>43206</v>
      </c>
      <c r="B4716" s="24" t="s">
        <v>236</v>
      </c>
      <c r="C4716" s="24" t="s">
        <v>237</v>
      </c>
      <c r="D4716" s="24">
        <v>1.0853999999999999</v>
      </c>
    </row>
    <row r="4717" spans="1:4" hidden="1">
      <c r="A4717" s="25">
        <v>43206</v>
      </c>
      <c r="B4717" s="24" t="s">
        <v>236</v>
      </c>
      <c r="C4717" s="24" t="s">
        <v>238</v>
      </c>
      <c r="D4717" s="24">
        <v>0.12859999999999999</v>
      </c>
    </row>
    <row r="4718" spans="1:4" hidden="1">
      <c r="A4718" s="25">
        <v>43206</v>
      </c>
      <c r="B4718" s="24" t="s">
        <v>245</v>
      </c>
      <c r="C4718" s="24" t="s">
        <v>240</v>
      </c>
      <c r="D4718" s="24">
        <v>0.94620000000000004</v>
      </c>
    </row>
    <row r="4719" spans="1:4" hidden="1">
      <c r="A4719" s="25">
        <v>43206</v>
      </c>
      <c r="B4719" s="24" t="s">
        <v>245</v>
      </c>
      <c r="C4719" s="24" t="s">
        <v>242</v>
      </c>
      <c r="D4719" s="24">
        <v>4.6197999999999997</v>
      </c>
    </row>
    <row r="4720" spans="1:4" hidden="1">
      <c r="A4720" s="25">
        <v>43206</v>
      </c>
      <c r="B4720" s="24" t="s">
        <v>245</v>
      </c>
      <c r="C4720" s="24" t="s">
        <v>233</v>
      </c>
      <c r="D4720" s="24">
        <v>0.59509999999999996</v>
      </c>
    </row>
    <row r="4721" spans="1:4" hidden="1">
      <c r="A4721" s="25">
        <v>43206</v>
      </c>
      <c r="B4721" s="24" t="s">
        <v>245</v>
      </c>
      <c r="C4721" s="24" t="s">
        <v>234</v>
      </c>
      <c r="D4721" s="24">
        <v>0.51449999999999996</v>
      </c>
    </row>
    <row r="4722" spans="1:4" hidden="1">
      <c r="A4722" s="25">
        <v>43206</v>
      </c>
      <c r="B4722" s="24" t="s">
        <v>245</v>
      </c>
      <c r="C4722" s="24" t="s">
        <v>243</v>
      </c>
      <c r="D4722" s="24">
        <v>5.7746000000000004</v>
      </c>
    </row>
    <row r="4723" spans="1:4" hidden="1">
      <c r="A4723" s="25">
        <v>43206</v>
      </c>
      <c r="B4723" s="24" t="s">
        <v>245</v>
      </c>
      <c r="C4723" s="24" t="s">
        <v>79</v>
      </c>
      <c r="D4723" s="24">
        <v>78.874600000000001</v>
      </c>
    </row>
    <row r="4724" spans="1:4" hidden="1">
      <c r="A4724" s="25">
        <v>43206</v>
      </c>
      <c r="B4724" s="24" t="s">
        <v>245</v>
      </c>
      <c r="C4724" s="24" t="s">
        <v>238</v>
      </c>
      <c r="D4724" s="24">
        <v>0.73560000000000003</v>
      </c>
    </row>
    <row r="4725" spans="1:4" hidden="1">
      <c r="A4725" s="25">
        <v>43206</v>
      </c>
      <c r="B4725" s="24" t="s">
        <v>264</v>
      </c>
      <c r="C4725" s="24" t="s">
        <v>238</v>
      </c>
      <c r="D4725" s="24">
        <v>1.9199999999999998E-2</v>
      </c>
    </row>
    <row r="4726" spans="1:4" hidden="1">
      <c r="A4726" s="25">
        <v>43206</v>
      </c>
      <c r="B4726" s="24" t="s">
        <v>260</v>
      </c>
      <c r="C4726" s="24" t="s">
        <v>233</v>
      </c>
      <c r="D4726" s="24">
        <v>0.2404</v>
      </c>
    </row>
    <row r="4727" spans="1:4" hidden="1">
      <c r="A4727" s="25">
        <v>43206</v>
      </c>
      <c r="B4727" s="24" t="s">
        <v>260</v>
      </c>
      <c r="C4727" s="24" t="s">
        <v>238</v>
      </c>
      <c r="D4727" s="24">
        <v>0.29720000000000002</v>
      </c>
    </row>
    <row r="4728" spans="1:4" hidden="1">
      <c r="A4728" s="25">
        <v>43206</v>
      </c>
      <c r="B4728" s="24" t="s">
        <v>261</v>
      </c>
      <c r="C4728" s="24" t="s">
        <v>233</v>
      </c>
      <c r="D4728" s="24">
        <v>1.2999999999999999E-2</v>
      </c>
    </row>
    <row r="4729" spans="1:4" hidden="1">
      <c r="A4729" s="25">
        <v>43206</v>
      </c>
      <c r="B4729" s="24" t="s">
        <v>261</v>
      </c>
      <c r="C4729" s="24" t="s">
        <v>238</v>
      </c>
      <c r="D4729" s="24">
        <v>1.61E-2</v>
      </c>
    </row>
    <row r="4730" spans="1:4" hidden="1">
      <c r="A4730" s="25">
        <v>43206</v>
      </c>
      <c r="B4730" s="24" t="s">
        <v>237</v>
      </c>
      <c r="C4730" s="24" t="s">
        <v>230</v>
      </c>
      <c r="D4730" s="24">
        <v>0.43540000000000001</v>
      </c>
    </row>
    <row r="4731" spans="1:4" hidden="1">
      <c r="A4731" s="25">
        <v>43206</v>
      </c>
      <c r="B4731" s="24" t="s">
        <v>237</v>
      </c>
      <c r="C4731" s="24" t="s">
        <v>240</v>
      </c>
      <c r="D4731" s="24">
        <v>0.15240000000000001</v>
      </c>
    </row>
    <row r="4732" spans="1:4" hidden="1">
      <c r="A4732" s="25">
        <v>43206</v>
      </c>
      <c r="B4732" s="24" t="s">
        <v>237</v>
      </c>
      <c r="C4732" s="24" t="s">
        <v>231</v>
      </c>
      <c r="D4732" s="24">
        <v>0.1139</v>
      </c>
    </row>
    <row r="4733" spans="1:4" hidden="1">
      <c r="A4733" s="25">
        <v>43206</v>
      </c>
      <c r="B4733" s="24" t="s">
        <v>237</v>
      </c>
      <c r="C4733" s="24" t="s">
        <v>232</v>
      </c>
      <c r="D4733" s="24">
        <v>0.71419999999999995</v>
      </c>
    </row>
    <row r="4734" spans="1:4" hidden="1">
      <c r="A4734" s="25">
        <v>43206</v>
      </c>
      <c r="B4734" s="24" t="s">
        <v>237</v>
      </c>
      <c r="C4734" s="24" t="s">
        <v>233</v>
      </c>
      <c r="D4734" s="24">
        <v>9.5899999999999999E-2</v>
      </c>
    </row>
    <row r="4735" spans="1:4" hidden="1">
      <c r="A4735" s="25">
        <v>43206</v>
      </c>
      <c r="B4735" s="24" t="s">
        <v>237</v>
      </c>
      <c r="C4735" s="24" t="s">
        <v>234</v>
      </c>
      <c r="D4735" s="24">
        <v>8.2900000000000001E-2</v>
      </c>
    </row>
    <row r="4736" spans="1:4" hidden="1">
      <c r="A4736" s="25">
        <v>43206</v>
      </c>
      <c r="B4736" s="24" t="s">
        <v>237</v>
      </c>
      <c r="C4736" s="24" t="s">
        <v>235</v>
      </c>
      <c r="D4736" s="24">
        <v>8.4099999999999994E-2</v>
      </c>
    </row>
    <row r="4737" spans="1:4" hidden="1">
      <c r="A4737" s="25">
        <v>43206</v>
      </c>
      <c r="B4737" s="24" t="s">
        <v>237</v>
      </c>
      <c r="C4737" s="24" t="s">
        <v>236</v>
      </c>
      <c r="D4737" s="24">
        <v>0.9214</v>
      </c>
    </row>
    <row r="4738" spans="1:4" hidden="1">
      <c r="A4738" s="25">
        <v>43206</v>
      </c>
      <c r="B4738" s="24" t="s">
        <v>237</v>
      </c>
      <c r="C4738" s="24" t="s">
        <v>262</v>
      </c>
      <c r="D4738" s="24">
        <v>0.48599999999999999</v>
      </c>
    </row>
    <row r="4739" spans="1:4" hidden="1">
      <c r="A4739" s="25">
        <v>43206</v>
      </c>
      <c r="B4739" s="24" t="s">
        <v>237</v>
      </c>
      <c r="C4739" s="24" t="s">
        <v>238</v>
      </c>
      <c r="D4739" s="24">
        <v>0.1186</v>
      </c>
    </row>
    <row r="4740" spans="1:4" hidden="1">
      <c r="A4740" s="25">
        <v>43206</v>
      </c>
      <c r="B4740" s="24" t="s">
        <v>253</v>
      </c>
      <c r="C4740" s="24" t="s">
        <v>242</v>
      </c>
      <c r="D4740" s="24">
        <v>4.7887000000000004</v>
      </c>
    </row>
    <row r="4741" spans="1:4" hidden="1">
      <c r="A4741" s="25">
        <v>43206</v>
      </c>
      <c r="B4741" s="24" t="s">
        <v>253</v>
      </c>
      <c r="C4741" s="24" t="s">
        <v>233</v>
      </c>
      <c r="D4741" s="24">
        <v>0.61680000000000001</v>
      </c>
    </row>
    <row r="4742" spans="1:4" hidden="1">
      <c r="A4742" s="25">
        <v>43206</v>
      </c>
      <c r="B4742" s="24" t="s">
        <v>253</v>
      </c>
      <c r="C4742" s="24" t="s">
        <v>234</v>
      </c>
      <c r="D4742" s="24">
        <v>0.5333</v>
      </c>
    </row>
    <row r="4743" spans="1:4" hidden="1">
      <c r="A4743" s="25">
        <v>43206</v>
      </c>
      <c r="B4743" s="24" t="s">
        <v>253</v>
      </c>
      <c r="C4743" s="24" t="s">
        <v>243</v>
      </c>
      <c r="D4743" s="24">
        <v>5.9855999999999998</v>
      </c>
    </row>
    <row r="4744" spans="1:4" hidden="1">
      <c r="A4744" s="25">
        <v>43206</v>
      </c>
      <c r="B4744" s="24" t="s">
        <v>253</v>
      </c>
      <c r="C4744" s="24" t="s">
        <v>238</v>
      </c>
      <c r="D4744" s="24">
        <v>0.76259999999999994</v>
      </c>
    </row>
    <row r="4745" spans="1:4" hidden="1">
      <c r="A4745" s="25">
        <v>43206</v>
      </c>
      <c r="B4745" s="24" t="s">
        <v>265</v>
      </c>
      <c r="C4745" s="24" t="s">
        <v>238</v>
      </c>
      <c r="D4745" s="24">
        <v>3.2000000000000001E-2</v>
      </c>
    </row>
    <row r="4746" spans="1:4" hidden="1">
      <c r="A4746" s="25">
        <v>43206</v>
      </c>
      <c r="B4746" s="24" t="s">
        <v>262</v>
      </c>
      <c r="C4746" s="24" t="s">
        <v>233</v>
      </c>
      <c r="D4746" s="24">
        <v>0.1973</v>
      </c>
    </row>
    <row r="4747" spans="1:4" hidden="1">
      <c r="A4747" s="25">
        <v>43206</v>
      </c>
      <c r="B4747" s="24" t="s">
        <v>262</v>
      </c>
      <c r="C4747" s="24" t="s">
        <v>237</v>
      </c>
      <c r="D4747" s="24">
        <v>2.0573999999999999</v>
      </c>
    </row>
    <row r="4748" spans="1:4" hidden="1">
      <c r="A4748" s="25">
        <v>43206</v>
      </c>
      <c r="B4748" s="24" t="s">
        <v>262</v>
      </c>
      <c r="C4748" s="24" t="s">
        <v>238</v>
      </c>
      <c r="D4748" s="24">
        <v>0.24390000000000001</v>
      </c>
    </row>
    <row r="4749" spans="1:4" hidden="1">
      <c r="A4749" s="25">
        <v>43206</v>
      </c>
      <c r="B4749" s="24" t="s">
        <v>246</v>
      </c>
      <c r="C4749" s="24" t="s">
        <v>240</v>
      </c>
      <c r="D4749" s="24">
        <v>4.3799999999999999E-2</v>
      </c>
    </row>
    <row r="4750" spans="1:4" hidden="1">
      <c r="A4750" s="25">
        <v>43206</v>
      </c>
      <c r="B4750" s="24" t="s">
        <v>246</v>
      </c>
      <c r="C4750" s="24" t="s">
        <v>248</v>
      </c>
      <c r="D4750" s="24">
        <v>0.2135</v>
      </c>
    </row>
    <row r="4751" spans="1:4" hidden="1">
      <c r="A4751" s="25">
        <v>43206</v>
      </c>
      <c r="B4751" s="24" t="s">
        <v>246</v>
      </c>
      <c r="C4751" s="24" t="s">
        <v>242</v>
      </c>
      <c r="D4751" s="24">
        <v>0.2137</v>
      </c>
    </row>
    <row r="4752" spans="1:4" hidden="1">
      <c r="A4752" s="25">
        <v>43206</v>
      </c>
      <c r="B4752" s="24" t="s">
        <v>246</v>
      </c>
      <c r="C4752" s="24" t="s">
        <v>233</v>
      </c>
      <c r="D4752" s="24">
        <v>2.76E-2</v>
      </c>
    </row>
    <row r="4753" spans="1:4" hidden="1">
      <c r="A4753" s="25">
        <v>43206</v>
      </c>
      <c r="B4753" s="24" t="s">
        <v>246</v>
      </c>
      <c r="C4753" s="24" t="s">
        <v>234</v>
      </c>
      <c r="D4753" s="24">
        <v>2.3800000000000002E-2</v>
      </c>
    </row>
    <row r="4754" spans="1:4" hidden="1">
      <c r="A4754" s="25">
        <v>43206</v>
      </c>
      <c r="B4754" s="24" t="s">
        <v>246</v>
      </c>
      <c r="C4754" s="24" t="s">
        <v>243</v>
      </c>
      <c r="D4754" s="24">
        <v>0.26719999999999999</v>
      </c>
    </row>
    <row r="4755" spans="1:4" hidden="1">
      <c r="A4755" s="25">
        <v>43206</v>
      </c>
      <c r="B4755" s="24" t="s">
        <v>246</v>
      </c>
      <c r="C4755" s="24" t="s">
        <v>79</v>
      </c>
      <c r="D4755" s="24">
        <v>3.649</v>
      </c>
    </row>
    <row r="4756" spans="1:4" hidden="1">
      <c r="A4756" s="25">
        <v>43206</v>
      </c>
      <c r="B4756" s="24" t="s">
        <v>246</v>
      </c>
      <c r="C4756" s="24" t="s">
        <v>244</v>
      </c>
      <c r="D4756" s="24">
        <v>36.493200000000002</v>
      </c>
    </row>
    <row r="4757" spans="1:4" hidden="1">
      <c r="A4757" s="25">
        <v>43206</v>
      </c>
      <c r="B4757" s="24" t="s">
        <v>246</v>
      </c>
      <c r="C4757" s="24" t="s">
        <v>238</v>
      </c>
      <c r="D4757" s="24">
        <v>3.4000000000000002E-2</v>
      </c>
    </row>
    <row r="4758" spans="1:4" hidden="1">
      <c r="A4758" s="25">
        <v>43206</v>
      </c>
      <c r="B4758" s="24" t="s">
        <v>266</v>
      </c>
      <c r="C4758" s="24" t="s">
        <v>238</v>
      </c>
      <c r="D4758" s="24">
        <v>3.8199999999999998E-2</v>
      </c>
    </row>
    <row r="4759" spans="1:4" hidden="1">
      <c r="A4759" s="25">
        <v>43206</v>
      </c>
      <c r="B4759" s="24" t="s">
        <v>238</v>
      </c>
      <c r="C4759" s="24" t="s">
        <v>230</v>
      </c>
      <c r="D4759" s="24">
        <v>3.6728999999999998</v>
      </c>
    </row>
    <row r="4760" spans="1:4" hidden="1">
      <c r="A4760" s="25">
        <v>43206</v>
      </c>
      <c r="B4760" s="24" t="s">
        <v>238</v>
      </c>
      <c r="C4760" s="24" t="s">
        <v>240</v>
      </c>
      <c r="D4760" s="24">
        <v>1.2862</v>
      </c>
    </row>
    <row r="4761" spans="1:4" hidden="1">
      <c r="A4761" s="25">
        <v>43206</v>
      </c>
      <c r="B4761" s="24" t="s">
        <v>238</v>
      </c>
      <c r="C4761" s="24" t="s">
        <v>247</v>
      </c>
      <c r="D4761" s="24">
        <v>1.7887999999999999</v>
      </c>
    </row>
    <row r="4762" spans="1:4" hidden="1">
      <c r="A4762" s="25">
        <v>43206</v>
      </c>
      <c r="B4762" s="24" t="s">
        <v>238</v>
      </c>
      <c r="C4762" s="24" t="s">
        <v>241</v>
      </c>
      <c r="D4762" s="24">
        <v>1.2592000000000001</v>
      </c>
    </row>
    <row r="4763" spans="1:4" hidden="1">
      <c r="A4763" s="25">
        <v>43206</v>
      </c>
      <c r="B4763" s="24" t="s">
        <v>238</v>
      </c>
      <c r="C4763" s="24" t="s">
        <v>250</v>
      </c>
      <c r="D4763" s="24">
        <v>1593.1496999999999</v>
      </c>
    </row>
    <row r="4764" spans="1:4" hidden="1">
      <c r="A4764" s="25">
        <v>43206</v>
      </c>
      <c r="B4764" s="24" t="s">
        <v>238</v>
      </c>
      <c r="C4764" s="24" t="s">
        <v>231</v>
      </c>
      <c r="D4764" s="24">
        <v>0.96079999999999999</v>
      </c>
    </row>
    <row r="4765" spans="1:4" hidden="1">
      <c r="A4765" s="25">
        <v>43206</v>
      </c>
      <c r="B4765" s="24" t="s">
        <v>238</v>
      </c>
      <c r="C4765" s="24" t="s">
        <v>248</v>
      </c>
      <c r="D4765" s="24">
        <v>6.2732000000000001</v>
      </c>
    </row>
    <row r="4766" spans="1:4" hidden="1">
      <c r="A4766" s="25">
        <v>43206</v>
      </c>
      <c r="B4766" s="24" t="s">
        <v>238</v>
      </c>
      <c r="C4766" s="24" t="s">
        <v>242</v>
      </c>
      <c r="D4766" s="24">
        <v>6.2801999999999998</v>
      </c>
    </row>
    <row r="4767" spans="1:4" hidden="1">
      <c r="A4767" s="25">
        <v>43206</v>
      </c>
      <c r="B4767" s="24" t="s">
        <v>238</v>
      </c>
      <c r="C4767" s="24" t="s">
        <v>254</v>
      </c>
      <c r="D4767" s="24">
        <v>20.450800000000001</v>
      </c>
    </row>
    <row r="4768" spans="1:4" hidden="1">
      <c r="A4768" s="25">
        <v>43206</v>
      </c>
      <c r="B4768" s="24" t="s">
        <v>238</v>
      </c>
      <c r="C4768" s="24" t="s">
        <v>232</v>
      </c>
      <c r="D4768" s="24">
        <v>6.0246000000000004</v>
      </c>
    </row>
    <row r="4769" spans="1:4" hidden="1">
      <c r="A4769" s="25">
        <v>43206</v>
      </c>
      <c r="B4769" s="24" t="s">
        <v>238</v>
      </c>
      <c r="C4769" s="24" t="s">
        <v>233</v>
      </c>
      <c r="D4769" s="24">
        <v>0.80900000000000005</v>
      </c>
    </row>
    <row r="4770" spans="1:4" hidden="1">
      <c r="A4770" s="25">
        <v>43206</v>
      </c>
      <c r="B4770" s="24" t="s">
        <v>238</v>
      </c>
      <c r="C4770" s="24" t="s">
        <v>263</v>
      </c>
      <c r="D4770" s="24">
        <v>2.0244</v>
      </c>
    </row>
    <row r="4771" spans="1:4" hidden="1">
      <c r="A4771" s="25">
        <v>43206</v>
      </c>
      <c r="B4771" s="24" t="s">
        <v>238</v>
      </c>
      <c r="C4771" s="24" t="s">
        <v>234</v>
      </c>
      <c r="D4771" s="24">
        <v>0.69940000000000002</v>
      </c>
    </row>
    <row r="4772" spans="1:4" hidden="1">
      <c r="A4772" s="25">
        <v>43206</v>
      </c>
      <c r="B4772" s="24" t="s">
        <v>238</v>
      </c>
      <c r="C4772" s="24" t="s">
        <v>243</v>
      </c>
      <c r="D4772" s="24">
        <v>7.8498999999999999</v>
      </c>
    </row>
    <row r="4773" spans="1:4" hidden="1">
      <c r="A4773" s="25">
        <v>43206</v>
      </c>
      <c r="B4773" s="24" t="s">
        <v>238</v>
      </c>
      <c r="C4773" s="24" t="s">
        <v>256</v>
      </c>
      <c r="D4773" s="24">
        <v>5.9981999999999998</v>
      </c>
    </row>
    <row r="4774" spans="1:4" hidden="1">
      <c r="A4774" s="25">
        <v>43206</v>
      </c>
      <c r="B4774" s="24" t="s">
        <v>238</v>
      </c>
      <c r="C4774" s="24" t="s">
        <v>258</v>
      </c>
      <c r="D4774" s="24">
        <v>3.5186000000000002</v>
      </c>
    </row>
    <row r="4775" spans="1:4" hidden="1">
      <c r="A4775" s="25">
        <v>43206</v>
      </c>
      <c r="B4775" s="24" t="s">
        <v>238</v>
      </c>
      <c r="C4775" s="24" t="s">
        <v>259</v>
      </c>
      <c r="D4775" s="24">
        <v>98.746499999999997</v>
      </c>
    </row>
    <row r="4776" spans="1:4" hidden="1">
      <c r="A4776" s="25">
        <v>43206</v>
      </c>
      <c r="B4776" s="24" t="s">
        <v>238</v>
      </c>
      <c r="C4776" s="24" t="s">
        <v>235</v>
      </c>
      <c r="D4776" s="24">
        <v>0.70940000000000003</v>
      </c>
    </row>
    <row r="4777" spans="1:4">
      <c r="A4777" s="25">
        <v>43206</v>
      </c>
      <c r="B4777" s="24" t="s">
        <v>238</v>
      </c>
      <c r="C4777" s="24" t="s">
        <v>79</v>
      </c>
      <c r="D4777" s="24">
        <v>107.22150000000001</v>
      </c>
    </row>
    <row r="4778" spans="1:4" hidden="1">
      <c r="A4778" s="25">
        <v>43206</v>
      </c>
      <c r="B4778" s="24" t="s">
        <v>238</v>
      </c>
      <c r="C4778" s="24" t="s">
        <v>244</v>
      </c>
      <c r="D4778" s="24">
        <v>1072.3055999999999</v>
      </c>
    </row>
    <row r="4779" spans="1:4" hidden="1">
      <c r="A4779" s="25">
        <v>43206</v>
      </c>
      <c r="B4779" s="24" t="s">
        <v>238</v>
      </c>
      <c r="C4779" s="24" t="s">
        <v>251</v>
      </c>
      <c r="D4779" s="24">
        <v>8.0838999999999999</v>
      </c>
    </row>
    <row r="4780" spans="1:4" hidden="1">
      <c r="A4780" s="25">
        <v>43206</v>
      </c>
      <c r="B4780" s="24" t="s">
        <v>238</v>
      </c>
      <c r="C4780" s="24" t="s">
        <v>249</v>
      </c>
      <c r="D4780" s="24">
        <v>18.041799999999999</v>
      </c>
    </row>
    <row r="4781" spans="1:4" hidden="1">
      <c r="A4781" s="25">
        <v>43206</v>
      </c>
      <c r="B4781" s="24" t="s">
        <v>238</v>
      </c>
      <c r="C4781" s="24" t="s">
        <v>252</v>
      </c>
      <c r="D4781" s="24">
        <v>3.8868</v>
      </c>
    </row>
    <row r="4782" spans="1:4" hidden="1">
      <c r="A4782" s="25">
        <v>43206</v>
      </c>
      <c r="B4782" s="24" t="s">
        <v>238</v>
      </c>
      <c r="C4782" s="24" t="s">
        <v>236</v>
      </c>
      <c r="D4782" s="24">
        <v>7.7720000000000002</v>
      </c>
    </row>
    <row r="4783" spans="1:4" hidden="1">
      <c r="A4783" s="25">
        <v>43206</v>
      </c>
      <c r="B4783" s="24" t="s">
        <v>238</v>
      </c>
      <c r="C4783" s="24" t="s">
        <v>245</v>
      </c>
      <c r="D4783" s="24">
        <v>1.3593999999999999</v>
      </c>
    </row>
    <row r="4784" spans="1:4" hidden="1">
      <c r="A4784" s="25">
        <v>43206</v>
      </c>
      <c r="B4784" s="24" t="s">
        <v>238</v>
      </c>
      <c r="C4784" s="24" t="s">
        <v>264</v>
      </c>
      <c r="D4784" s="24">
        <v>52.0428</v>
      </c>
    </row>
    <row r="4785" spans="1:4" hidden="1">
      <c r="A4785" s="25">
        <v>43206</v>
      </c>
      <c r="B4785" s="24" t="s">
        <v>238</v>
      </c>
      <c r="C4785" s="24" t="s">
        <v>260</v>
      </c>
      <c r="D4785" s="24">
        <v>3.3656000000000001</v>
      </c>
    </row>
    <row r="4786" spans="1:4" hidden="1">
      <c r="A4786" s="25">
        <v>43206</v>
      </c>
      <c r="B4786" s="24" t="s">
        <v>238</v>
      </c>
      <c r="C4786" s="24" t="s">
        <v>261</v>
      </c>
      <c r="D4786" s="24">
        <v>62.066899999999997</v>
      </c>
    </row>
    <row r="4787" spans="1:4" hidden="1">
      <c r="A4787" s="25">
        <v>43206</v>
      </c>
      <c r="B4787" s="24" t="s">
        <v>238</v>
      </c>
      <c r="C4787" s="24" t="s">
        <v>237</v>
      </c>
      <c r="D4787" s="24">
        <v>8.4352</v>
      </c>
    </row>
    <row r="4788" spans="1:4" hidden="1">
      <c r="A4788" s="25">
        <v>43206</v>
      </c>
      <c r="B4788" s="24" t="s">
        <v>238</v>
      </c>
      <c r="C4788" s="24" t="s">
        <v>253</v>
      </c>
      <c r="D4788" s="24">
        <v>1.3113999999999999</v>
      </c>
    </row>
    <row r="4789" spans="1:4" hidden="1">
      <c r="A4789" s="25">
        <v>43206</v>
      </c>
      <c r="B4789" s="24" t="s">
        <v>238</v>
      </c>
      <c r="C4789" s="24" t="s">
        <v>265</v>
      </c>
      <c r="D4789" s="24">
        <v>31.2119</v>
      </c>
    </row>
    <row r="4790" spans="1:4" hidden="1">
      <c r="A4790" s="25">
        <v>43206</v>
      </c>
      <c r="B4790" s="24" t="s">
        <v>238</v>
      </c>
      <c r="C4790" s="24" t="s">
        <v>262</v>
      </c>
      <c r="D4790" s="24">
        <v>4.0998000000000001</v>
      </c>
    </row>
    <row r="4791" spans="1:4" hidden="1">
      <c r="A4791" s="25">
        <v>43206</v>
      </c>
      <c r="B4791" s="24" t="s">
        <v>238</v>
      </c>
      <c r="C4791" s="24" t="s">
        <v>246</v>
      </c>
      <c r="D4791" s="24">
        <v>29.383800000000001</v>
      </c>
    </row>
    <row r="4792" spans="1:4" hidden="1">
      <c r="A4792" s="25">
        <v>43206</v>
      </c>
      <c r="B4792" s="24" t="s">
        <v>238</v>
      </c>
      <c r="C4792" s="24" t="s">
        <v>266</v>
      </c>
      <c r="D4792" s="24">
        <v>26.159600000000001</v>
      </c>
    </row>
    <row r="4793" spans="1:4" hidden="1">
      <c r="A4793" s="25">
        <v>43206</v>
      </c>
      <c r="B4793" s="24" t="s">
        <v>238</v>
      </c>
      <c r="C4793" s="24" t="s">
        <v>267</v>
      </c>
      <c r="D4793" s="24">
        <v>530.63170000000002</v>
      </c>
    </row>
    <row r="4794" spans="1:4" hidden="1">
      <c r="A4794" s="25">
        <v>43206</v>
      </c>
      <c r="B4794" s="24" t="s">
        <v>238</v>
      </c>
      <c r="C4794" s="24" t="s">
        <v>268</v>
      </c>
      <c r="D4794" s="24">
        <v>2.7</v>
      </c>
    </row>
    <row r="4795" spans="1:4" hidden="1">
      <c r="A4795" s="25">
        <v>43206</v>
      </c>
      <c r="B4795" s="24" t="s">
        <v>238</v>
      </c>
      <c r="C4795" s="24" t="s">
        <v>239</v>
      </c>
      <c r="D4795" s="24">
        <v>12.0654</v>
      </c>
    </row>
    <row r="4796" spans="1:4" hidden="1">
      <c r="A4796" s="25">
        <v>43206</v>
      </c>
      <c r="B4796" s="24" t="s">
        <v>267</v>
      </c>
      <c r="C4796" s="24" t="s">
        <v>238</v>
      </c>
      <c r="D4796" s="24">
        <v>1.9E-3</v>
      </c>
    </row>
    <row r="4797" spans="1:4" hidden="1">
      <c r="A4797" s="25">
        <v>43206</v>
      </c>
      <c r="B4797" s="24" t="s">
        <v>268</v>
      </c>
      <c r="C4797" s="24" t="s">
        <v>238</v>
      </c>
      <c r="D4797" s="24">
        <v>0.37040000000000001</v>
      </c>
    </row>
    <row r="4798" spans="1:4" hidden="1">
      <c r="A4798" s="25">
        <v>43206</v>
      </c>
      <c r="B4798" s="24" t="s">
        <v>239</v>
      </c>
      <c r="C4798" s="24" t="s">
        <v>230</v>
      </c>
      <c r="D4798" s="24">
        <v>0.3044</v>
      </c>
    </row>
    <row r="4799" spans="1:4" hidden="1">
      <c r="A4799" s="25">
        <v>43206</v>
      </c>
      <c r="B4799" s="24" t="s">
        <v>239</v>
      </c>
      <c r="C4799" s="24" t="s">
        <v>233</v>
      </c>
      <c r="D4799" s="24">
        <v>6.7000000000000004E-2</v>
      </c>
    </row>
    <row r="4800" spans="1:4" hidden="1">
      <c r="A4800" s="25">
        <v>43206</v>
      </c>
      <c r="B4800" s="24" t="s">
        <v>239</v>
      </c>
      <c r="C4800" s="24" t="s">
        <v>234</v>
      </c>
      <c r="D4800" s="24">
        <v>5.8000000000000003E-2</v>
      </c>
    </row>
    <row r="4801" spans="1:4" hidden="1">
      <c r="A4801" s="25">
        <v>43206</v>
      </c>
      <c r="B4801" s="24" t="s">
        <v>239</v>
      </c>
      <c r="C4801" s="24" t="s">
        <v>238</v>
      </c>
      <c r="D4801" s="24">
        <v>8.2799999999999999E-2</v>
      </c>
    </row>
    <row r="4802" spans="1:4" hidden="1">
      <c r="A4802" s="25">
        <v>43207</v>
      </c>
      <c r="B4802" s="24" t="s">
        <v>230</v>
      </c>
      <c r="C4802" s="24" t="s">
        <v>231</v>
      </c>
      <c r="D4802" s="24">
        <v>0.26219999999999999</v>
      </c>
    </row>
    <row r="4803" spans="1:4" hidden="1">
      <c r="A4803" s="25">
        <v>43207</v>
      </c>
      <c r="B4803" s="24" t="s">
        <v>230</v>
      </c>
      <c r="C4803" s="24" t="s">
        <v>232</v>
      </c>
      <c r="D4803" s="24">
        <v>1.6388</v>
      </c>
    </row>
    <row r="4804" spans="1:4" hidden="1">
      <c r="A4804" s="25">
        <v>43207</v>
      </c>
      <c r="B4804" s="24" t="s">
        <v>230</v>
      </c>
      <c r="C4804" s="24" t="s">
        <v>233</v>
      </c>
      <c r="D4804" s="24">
        <v>0.22</v>
      </c>
    </row>
    <row r="4805" spans="1:4" hidden="1">
      <c r="A4805" s="25">
        <v>43207</v>
      </c>
      <c r="B4805" s="24" t="s">
        <v>230</v>
      </c>
      <c r="C4805" s="24" t="s">
        <v>234</v>
      </c>
      <c r="D4805" s="24">
        <v>0.19020000000000001</v>
      </c>
    </row>
    <row r="4806" spans="1:4" hidden="1">
      <c r="A4806" s="25">
        <v>43207</v>
      </c>
      <c r="B4806" s="24" t="s">
        <v>230</v>
      </c>
      <c r="C4806" s="24" t="s">
        <v>235</v>
      </c>
      <c r="D4806" s="24">
        <v>0.19320000000000001</v>
      </c>
    </row>
    <row r="4807" spans="1:4" hidden="1">
      <c r="A4807" s="25">
        <v>43207</v>
      </c>
      <c r="B4807" s="24" t="s">
        <v>230</v>
      </c>
      <c r="C4807" s="24" t="s">
        <v>236</v>
      </c>
      <c r="D4807" s="24">
        <v>2.1152000000000002</v>
      </c>
    </row>
    <row r="4808" spans="1:4" hidden="1">
      <c r="A4808" s="25">
        <v>43207</v>
      </c>
      <c r="B4808" s="24" t="s">
        <v>230</v>
      </c>
      <c r="C4808" s="24" t="s">
        <v>237</v>
      </c>
      <c r="D4808" s="24">
        <v>2.2898000000000001</v>
      </c>
    </row>
    <row r="4809" spans="1:4" hidden="1">
      <c r="A4809" s="25">
        <v>43207</v>
      </c>
      <c r="B4809" s="24" t="s">
        <v>230</v>
      </c>
      <c r="C4809" s="24" t="s">
        <v>238</v>
      </c>
      <c r="D4809" s="24">
        <v>0.2722</v>
      </c>
    </row>
    <row r="4810" spans="1:4" hidden="1">
      <c r="A4810" s="25">
        <v>43207</v>
      </c>
      <c r="B4810" s="24" t="s">
        <v>230</v>
      </c>
      <c r="C4810" s="24" t="s">
        <v>239</v>
      </c>
      <c r="D4810" s="24">
        <v>3.2702</v>
      </c>
    </row>
    <row r="4811" spans="1:4" hidden="1">
      <c r="A4811" s="25">
        <v>43207</v>
      </c>
      <c r="B4811" s="24" t="s">
        <v>240</v>
      </c>
      <c r="C4811" s="24" t="s">
        <v>241</v>
      </c>
      <c r="D4811" s="24">
        <v>0.97619999999999996</v>
      </c>
    </row>
    <row r="4812" spans="1:4" hidden="1">
      <c r="A4812" s="25">
        <v>43207</v>
      </c>
      <c r="B4812" s="24" t="s">
        <v>240</v>
      </c>
      <c r="C4812" s="24" t="s">
        <v>231</v>
      </c>
      <c r="D4812" s="24">
        <v>0.74860000000000004</v>
      </c>
    </row>
    <row r="4813" spans="1:4" hidden="1">
      <c r="A4813" s="25">
        <v>43207</v>
      </c>
      <c r="B4813" s="24" t="s">
        <v>240</v>
      </c>
      <c r="C4813" s="24" t="s">
        <v>242</v>
      </c>
      <c r="D4813" s="24">
        <v>4.8823999999999996</v>
      </c>
    </row>
    <row r="4814" spans="1:4" hidden="1">
      <c r="A4814" s="25">
        <v>43207</v>
      </c>
      <c r="B4814" s="24" t="s">
        <v>240</v>
      </c>
      <c r="C4814" s="24" t="s">
        <v>232</v>
      </c>
      <c r="D4814" s="24">
        <v>4.6783999999999999</v>
      </c>
    </row>
    <row r="4815" spans="1:4" hidden="1">
      <c r="A4815" s="25">
        <v>43207</v>
      </c>
      <c r="B4815" s="24" t="s">
        <v>240</v>
      </c>
      <c r="C4815" s="24" t="s">
        <v>233</v>
      </c>
      <c r="D4815" s="24">
        <v>0.62819999999999998</v>
      </c>
    </row>
    <row r="4816" spans="1:4" hidden="1">
      <c r="A4816" s="25">
        <v>43207</v>
      </c>
      <c r="B4816" s="24" t="s">
        <v>240</v>
      </c>
      <c r="C4816" s="24" t="s">
        <v>234</v>
      </c>
      <c r="D4816" s="24">
        <v>0.54269999999999996</v>
      </c>
    </row>
    <row r="4817" spans="1:4" hidden="1">
      <c r="A4817" s="25">
        <v>43207</v>
      </c>
      <c r="B4817" s="24" t="s">
        <v>240</v>
      </c>
      <c r="C4817" s="24" t="s">
        <v>243</v>
      </c>
      <c r="D4817" s="24">
        <v>6.1012000000000004</v>
      </c>
    </row>
    <row r="4818" spans="1:4" hidden="1">
      <c r="A4818" s="25">
        <v>43207</v>
      </c>
      <c r="B4818" s="24" t="s">
        <v>240</v>
      </c>
      <c r="C4818" s="24" t="s">
        <v>79</v>
      </c>
      <c r="D4818" s="24">
        <v>83.195800000000006</v>
      </c>
    </row>
    <row r="4819" spans="1:4" hidden="1">
      <c r="A4819" s="25">
        <v>43207</v>
      </c>
      <c r="B4819" s="24" t="s">
        <v>240</v>
      </c>
      <c r="C4819" s="24" t="s">
        <v>244</v>
      </c>
      <c r="D4819" s="24">
        <v>829.72500000000002</v>
      </c>
    </row>
    <row r="4820" spans="1:4" hidden="1">
      <c r="A4820" s="25">
        <v>43207</v>
      </c>
      <c r="B4820" s="24" t="s">
        <v>240</v>
      </c>
      <c r="C4820" s="24" t="s">
        <v>236</v>
      </c>
      <c r="D4820" s="24">
        <v>6.0385999999999997</v>
      </c>
    </row>
    <row r="4821" spans="1:4" hidden="1">
      <c r="A4821" s="25">
        <v>43207</v>
      </c>
      <c r="B4821" s="24" t="s">
        <v>240</v>
      </c>
      <c r="C4821" s="24" t="s">
        <v>245</v>
      </c>
      <c r="D4821" s="24">
        <v>1.0584</v>
      </c>
    </row>
    <row r="4822" spans="1:4" hidden="1">
      <c r="A4822" s="25">
        <v>43207</v>
      </c>
      <c r="B4822" s="24" t="s">
        <v>240</v>
      </c>
      <c r="C4822" s="24" t="s">
        <v>237</v>
      </c>
      <c r="D4822" s="24">
        <v>6.5368000000000004</v>
      </c>
    </row>
    <row r="4823" spans="1:4" hidden="1">
      <c r="A4823" s="25">
        <v>43207</v>
      </c>
      <c r="B4823" s="24" t="s">
        <v>240</v>
      </c>
      <c r="C4823" s="24" t="s">
        <v>246</v>
      </c>
      <c r="D4823" s="24">
        <v>22.837199999999999</v>
      </c>
    </row>
    <row r="4824" spans="1:4" hidden="1">
      <c r="A4824" s="25">
        <v>43207</v>
      </c>
      <c r="B4824" s="24" t="s">
        <v>240</v>
      </c>
      <c r="C4824" s="24" t="s">
        <v>238</v>
      </c>
      <c r="D4824" s="24">
        <v>0.7772</v>
      </c>
    </row>
    <row r="4825" spans="1:4" hidden="1">
      <c r="A4825" s="25">
        <v>43207</v>
      </c>
      <c r="B4825" s="24" t="s">
        <v>247</v>
      </c>
      <c r="C4825" s="24" t="s">
        <v>238</v>
      </c>
      <c r="D4825" s="24">
        <v>0.55900000000000005</v>
      </c>
    </row>
    <row r="4826" spans="1:4" hidden="1">
      <c r="A4826" s="25">
        <v>43207</v>
      </c>
      <c r="B4826" s="24" t="s">
        <v>241</v>
      </c>
      <c r="C4826" s="24" t="s">
        <v>240</v>
      </c>
      <c r="D4826" s="24">
        <v>1.0244</v>
      </c>
    </row>
    <row r="4827" spans="1:4" hidden="1">
      <c r="A4827" s="25">
        <v>43207</v>
      </c>
      <c r="B4827" s="24" t="s">
        <v>241</v>
      </c>
      <c r="C4827" s="24" t="s">
        <v>231</v>
      </c>
      <c r="D4827" s="24">
        <v>0.76690000000000003</v>
      </c>
    </row>
    <row r="4828" spans="1:4" hidden="1">
      <c r="A4828" s="25">
        <v>43207</v>
      </c>
      <c r="B4828" s="24" t="s">
        <v>241</v>
      </c>
      <c r="C4828" s="24" t="s">
        <v>248</v>
      </c>
      <c r="D4828" s="24">
        <v>4.9965999999999999</v>
      </c>
    </row>
    <row r="4829" spans="1:4" hidden="1">
      <c r="A4829" s="25">
        <v>43207</v>
      </c>
      <c r="B4829" s="24" t="s">
        <v>241</v>
      </c>
      <c r="C4829" s="24" t="s">
        <v>242</v>
      </c>
      <c r="D4829" s="24">
        <v>5.0012999999999996</v>
      </c>
    </row>
    <row r="4830" spans="1:4" hidden="1">
      <c r="A4830" s="25">
        <v>43207</v>
      </c>
      <c r="B4830" s="24" t="s">
        <v>241</v>
      </c>
      <c r="C4830" s="24" t="s">
        <v>233</v>
      </c>
      <c r="D4830" s="24">
        <v>0.64349999999999996</v>
      </c>
    </row>
    <row r="4831" spans="1:4" hidden="1">
      <c r="A4831" s="25">
        <v>43207</v>
      </c>
      <c r="B4831" s="24" t="s">
        <v>241</v>
      </c>
      <c r="C4831" s="24" t="s">
        <v>234</v>
      </c>
      <c r="D4831" s="24">
        <v>0.55600000000000005</v>
      </c>
    </row>
    <row r="4832" spans="1:4" hidden="1">
      <c r="A4832" s="25">
        <v>43207</v>
      </c>
      <c r="B4832" s="24" t="s">
        <v>241</v>
      </c>
      <c r="C4832" s="24" t="s">
        <v>243</v>
      </c>
      <c r="D4832" s="24">
        <v>6.2499000000000002</v>
      </c>
    </row>
    <row r="4833" spans="1:4" hidden="1">
      <c r="A4833" s="25">
        <v>43207</v>
      </c>
      <c r="B4833" s="24" t="s">
        <v>241</v>
      </c>
      <c r="C4833" s="24" t="s">
        <v>79</v>
      </c>
      <c r="D4833" s="24">
        <v>85.222499999999997</v>
      </c>
    </row>
    <row r="4834" spans="1:4" hidden="1">
      <c r="A4834" s="25">
        <v>43207</v>
      </c>
      <c r="B4834" s="24" t="s">
        <v>241</v>
      </c>
      <c r="C4834" s="24" t="s">
        <v>249</v>
      </c>
      <c r="D4834" s="24">
        <v>14.335800000000001</v>
      </c>
    </row>
    <row r="4835" spans="1:4" hidden="1">
      <c r="A4835" s="25">
        <v>43207</v>
      </c>
      <c r="B4835" s="24" t="s">
        <v>241</v>
      </c>
      <c r="C4835" s="24" t="s">
        <v>236</v>
      </c>
      <c r="D4835" s="24">
        <v>6.1856</v>
      </c>
    </row>
    <row r="4836" spans="1:4" hidden="1">
      <c r="A4836" s="25">
        <v>43207</v>
      </c>
      <c r="B4836" s="24" t="s">
        <v>241</v>
      </c>
      <c r="C4836" s="24" t="s">
        <v>238</v>
      </c>
      <c r="D4836" s="24">
        <v>0.79620000000000002</v>
      </c>
    </row>
    <row r="4837" spans="1:4" hidden="1">
      <c r="A4837" s="25">
        <v>43207</v>
      </c>
      <c r="B4837" s="24" t="s">
        <v>250</v>
      </c>
      <c r="C4837" s="24" t="s">
        <v>238</v>
      </c>
      <c r="D4837" s="24">
        <v>5.9999999999999995E-4</v>
      </c>
    </row>
    <row r="4838" spans="1:4" hidden="1">
      <c r="A4838" s="25">
        <v>43207</v>
      </c>
      <c r="B4838" s="24" t="s">
        <v>231</v>
      </c>
      <c r="C4838" s="24" t="s">
        <v>230</v>
      </c>
      <c r="D4838" s="24">
        <v>3.8132000000000001</v>
      </c>
    </row>
    <row r="4839" spans="1:4" hidden="1">
      <c r="A4839" s="25">
        <v>43207</v>
      </c>
      <c r="B4839" s="24" t="s">
        <v>231</v>
      </c>
      <c r="C4839" s="24" t="s">
        <v>240</v>
      </c>
      <c r="D4839" s="24">
        <v>1.3358000000000001</v>
      </c>
    </row>
    <row r="4840" spans="1:4" hidden="1">
      <c r="A4840" s="25">
        <v>43207</v>
      </c>
      <c r="B4840" s="24" t="s">
        <v>231</v>
      </c>
      <c r="C4840" s="24" t="s">
        <v>241</v>
      </c>
      <c r="D4840" s="24">
        <v>1.304</v>
      </c>
    </row>
    <row r="4841" spans="1:4" hidden="1">
      <c r="A4841" s="25">
        <v>43207</v>
      </c>
      <c r="B4841" s="24" t="s">
        <v>231</v>
      </c>
      <c r="C4841" s="24" t="s">
        <v>232</v>
      </c>
      <c r="D4841" s="24">
        <v>6.2492000000000001</v>
      </c>
    </row>
    <row r="4842" spans="1:4" hidden="1">
      <c r="A4842" s="25">
        <v>43207</v>
      </c>
      <c r="B4842" s="24" t="s">
        <v>231</v>
      </c>
      <c r="C4842" s="24" t="s">
        <v>233</v>
      </c>
      <c r="D4842" s="24">
        <v>0.83909999999999996</v>
      </c>
    </row>
    <row r="4843" spans="1:4" hidden="1">
      <c r="A4843" s="25">
        <v>43207</v>
      </c>
      <c r="B4843" s="24" t="s">
        <v>231</v>
      </c>
      <c r="C4843" s="24" t="s">
        <v>234</v>
      </c>
      <c r="D4843" s="24">
        <v>0.72499999999999998</v>
      </c>
    </row>
    <row r="4844" spans="1:4" hidden="1">
      <c r="A4844" s="25">
        <v>43207</v>
      </c>
      <c r="B4844" s="24" t="s">
        <v>231</v>
      </c>
      <c r="C4844" s="24" t="s">
        <v>243</v>
      </c>
      <c r="D4844" s="24">
        <v>8.1496999999999993</v>
      </c>
    </row>
    <row r="4845" spans="1:4" hidden="1">
      <c r="A4845" s="25">
        <v>43207</v>
      </c>
      <c r="B4845" s="24" t="s">
        <v>231</v>
      </c>
      <c r="C4845" s="24" t="s">
        <v>235</v>
      </c>
      <c r="D4845" s="24">
        <v>0.73650000000000004</v>
      </c>
    </row>
    <row r="4846" spans="1:4" hidden="1">
      <c r="A4846" s="25">
        <v>43207</v>
      </c>
      <c r="B4846" s="24" t="s">
        <v>231</v>
      </c>
      <c r="C4846" s="24" t="s">
        <v>79</v>
      </c>
      <c r="D4846" s="24">
        <v>111.128</v>
      </c>
    </row>
    <row r="4847" spans="1:4" hidden="1">
      <c r="A4847" s="25">
        <v>43207</v>
      </c>
      <c r="B4847" s="24" t="s">
        <v>231</v>
      </c>
      <c r="C4847" s="24" t="s">
        <v>236</v>
      </c>
      <c r="D4847" s="24">
        <v>8.0658999999999992</v>
      </c>
    </row>
    <row r="4848" spans="1:4" hidden="1">
      <c r="A4848" s="25">
        <v>43207</v>
      </c>
      <c r="B4848" s="24" t="s">
        <v>231</v>
      </c>
      <c r="C4848" s="24" t="s">
        <v>237</v>
      </c>
      <c r="D4848" s="24">
        <v>8.7314000000000007</v>
      </c>
    </row>
    <row r="4849" spans="1:4" hidden="1">
      <c r="A4849" s="25">
        <v>43207</v>
      </c>
      <c r="B4849" s="24" t="s">
        <v>231</v>
      </c>
      <c r="C4849" s="24" t="s">
        <v>238</v>
      </c>
      <c r="D4849" s="24">
        <v>1.0382</v>
      </c>
    </row>
    <row r="4850" spans="1:4" hidden="1">
      <c r="A4850" s="25">
        <v>43207</v>
      </c>
      <c r="B4850" s="24" t="s">
        <v>248</v>
      </c>
      <c r="C4850" s="24" t="s">
        <v>241</v>
      </c>
      <c r="D4850" s="24">
        <v>0.20019999999999999</v>
      </c>
    </row>
    <row r="4851" spans="1:4" hidden="1">
      <c r="A4851" s="25">
        <v>43207</v>
      </c>
      <c r="B4851" s="24" t="s">
        <v>248</v>
      </c>
      <c r="C4851" s="24" t="s">
        <v>233</v>
      </c>
      <c r="D4851" s="24">
        <v>0.1288</v>
      </c>
    </row>
    <row r="4852" spans="1:4" hidden="1">
      <c r="A4852" s="25">
        <v>43207</v>
      </c>
      <c r="B4852" s="24" t="s">
        <v>248</v>
      </c>
      <c r="C4852" s="24" t="s">
        <v>246</v>
      </c>
      <c r="D4852" s="24">
        <v>4.6820000000000004</v>
      </c>
    </row>
    <row r="4853" spans="1:4" hidden="1">
      <c r="A4853" s="25">
        <v>43207</v>
      </c>
      <c r="B4853" s="24" t="s">
        <v>248</v>
      </c>
      <c r="C4853" s="24" t="s">
        <v>238</v>
      </c>
      <c r="D4853" s="24">
        <v>0.15939999999999999</v>
      </c>
    </row>
    <row r="4854" spans="1:4" hidden="1">
      <c r="A4854" s="25">
        <v>43207</v>
      </c>
      <c r="B4854" s="24" t="s">
        <v>242</v>
      </c>
      <c r="C4854" s="24" t="s">
        <v>240</v>
      </c>
      <c r="D4854" s="24">
        <v>0.20480000000000001</v>
      </c>
    </row>
    <row r="4855" spans="1:4" hidden="1">
      <c r="A4855" s="25">
        <v>43207</v>
      </c>
      <c r="B4855" s="24" t="s">
        <v>242</v>
      </c>
      <c r="C4855" s="24" t="s">
        <v>241</v>
      </c>
      <c r="D4855" s="24">
        <v>0.2</v>
      </c>
    </row>
    <row r="4856" spans="1:4" hidden="1">
      <c r="A4856" s="25">
        <v>43207</v>
      </c>
      <c r="B4856" s="24" t="s">
        <v>242</v>
      </c>
      <c r="C4856" s="24" t="s">
        <v>232</v>
      </c>
      <c r="D4856" s="24">
        <v>0.95820000000000005</v>
      </c>
    </row>
    <row r="4857" spans="1:4" hidden="1">
      <c r="A4857" s="25">
        <v>43207</v>
      </c>
      <c r="B4857" s="24" t="s">
        <v>242</v>
      </c>
      <c r="C4857" s="24" t="s">
        <v>233</v>
      </c>
      <c r="D4857" s="24">
        <v>0.12859999999999999</v>
      </c>
    </row>
    <row r="4858" spans="1:4" hidden="1">
      <c r="A4858" s="25">
        <v>43207</v>
      </c>
      <c r="B4858" s="24" t="s">
        <v>242</v>
      </c>
      <c r="C4858" s="24" t="s">
        <v>234</v>
      </c>
      <c r="D4858" s="24">
        <v>0.11119999999999999</v>
      </c>
    </row>
    <row r="4859" spans="1:4" hidden="1">
      <c r="A4859" s="25">
        <v>43207</v>
      </c>
      <c r="B4859" s="24" t="s">
        <v>242</v>
      </c>
      <c r="C4859" s="24" t="s">
        <v>243</v>
      </c>
      <c r="D4859" s="24">
        <v>1.2496</v>
      </c>
    </row>
    <row r="4860" spans="1:4" hidden="1">
      <c r="A4860" s="25">
        <v>43207</v>
      </c>
      <c r="B4860" s="24" t="s">
        <v>242</v>
      </c>
      <c r="C4860" s="24" t="s">
        <v>79</v>
      </c>
      <c r="D4860" s="24">
        <v>17.04</v>
      </c>
    </row>
    <row r="4861" spans="1:4" hidden="1">
      <c r="A4861" s="25">
        <v>43207</v>
      </c>
      <c r="B4861" s="24" t="s">
        <v>242</v>
      </c>
      <c r="C4861" s="24" t="s">
        <v>244</v>
      </c>
      <c r="D4861" s="24">
        <v>169.94390000000001</v>
      </c>
    </row>
    <row r="4862" spans="1:4" hidden="1">
      <c r="A4862" s="25">
        <v>43207</v>
      </c>
      <c r="B4862" s="24" t="s">
        <v>242</v>
      </c>
      <c r="C4862" s="24" t="s">
        <v>251</v>
      </c>
      <c r="D4862" s="24">
        <v>1.2866</v>
      </c>
    </row>
    <row r="4863" spans="1:4" hidden="1">
      <c r="A4863" s="25">
        <v>43207</v>
      </c>
      <c r="B4863" s="24" t="s">
        <v>242</v>
      </c>
      <c r="C4863" s="24" t="s">
        <v>252</v>
      </c>
      <c r="D4863" s="24">
        <v>0.61939999999999995</v>
      </c>
    </row>
    <row r="4864" spans="1:4" hidden="1">
      <c r="A4864" s="25">
        <v>43207</v>
      </c>
      <c r="B4864" s="24" t="s">
        <v>242</v>
      </c>
      <c r="C4864" s="24" t="s">
        <v>236</v>
      </c>
      <c r="D4864" s="24">
        <v>1.2367999999999999</v>
      </c>
    </row>
    <row r="4865" spans="1:4" hidden="1">
      <c r="A4865" s="25">
        <v>43207</v>
      </c>
      <c r="B4865" s="24" t="s">
        <v>242</v>
      </c>
      <c r="C4865" s="24" t="s">
        <v>245</v>
      </c>
      <c r="D4865" s="24">
        <v>0.21679999999999999</v>
      </c>
    </row>
    <row r="4866" spans="1:4" hidden="1">
      <c r="A4866" s="25">
        <v>43207</v>
      </c>
      <c r="B4866" s="24" t="s">
        <v>242</v>
      </c>
      <c r="C4866" s="24" t="s">
        <v>253</v>
      </c>
      <c r="D4866" s="24">
        <v>0.20860000000000001</v>
      </c>
    </row>
    <row r="4867" spans="1:4" hidden="1">
      <c r="A4867" s="25">
        <v>43207</v>
      </c>
      <c r="B4867" s="24" t="s">
        <v>242</v>
      </c>
      <c r="C4867" s="24" t="s">
        <v>246</v>
      </c>
      <c r="D4867" s="24">
        <v>4.6775000000000002</v>
      </c>
    </row>
    <row r="4868" spans="1:4" hidden="1">
      <c r="A4868" s="25">
        <v>43207</v>
      </c>
      <c r="B4868" s="24" t="s">
        <v>242</v>
      </c>
      <c r="C4868" s="24" t="s">
        <v>238</v>
      </c>
      <c r="D4868" s="24">
        <v>0.15920000000000001</v>
      </c>
    </row>
    <row r="4869" spans="1:4" hidden="1">
      <c r="A4869" s="25">
        <v>43207</v>
      </c>
      <c r="B4869" s="24" t="s">
        <v>254</v>
      </c>
      <c r="C4869" s="24" t="s">
        <v>233</v>
      </c>
      <c r="D4869" s="24">
        <v>3.9600000000000003E-2</v>
      </c>
    </row>
    <row r="4870" spans="1:4" hidden="1">
      <c r="A4870" s="25">
        <v>43207</v>
      </c>
      <c r="B4870" s="24" t="s">
        <v>254</v>
      </c>
      <c r="C4870" s="24" t="s">
        <v>234</v>
      </c>
      <c r="D4870" s="24">
        <v>3.4200000000000001E-2</v>
      </c>
    </row>
    <row r="4871" spans="1:4" hidden="1">
      <c r="A4871" s="25">
        <v>43207</v>
      </c>
      <c r="B4871" s="24" t="s">
        <v>254</v>
      </c>
      <c r="C4871" s="24" t="s">
        <v>238</v>
      </c>
      <c r="D4871" s="24">
        <v>4.9000000000000002E-2</v>
      </c>
    </row>
    <row r="4872" spans="1:4" hidden="1">
      <c r="A4872" s="25">
        <v>43207</v>
      </c>
      <c r="B4872" s="24" t="s">
        <v>232</v>
      </c>
      <c r="C4872" s="24" t="s">
        <v>230</v>
      </c>
      <c r="D4872" s="24">
        <v>0.61019999999999996</v>
      </c>
    </row>
    <row r="4873" spans="1:4" hidden="1">
      <c r="A4873" s="25">
        <v>43207</v>
      </c>
      <c r="B4873" s="24" t="s">
        <v>232</v>
      </c>
      <c r="C4873" s="24" t="s">
        <v>240</v>
      </c>
      <c r="D4873" s="24">
        <v>0.21379999999999999</v>
      </c>
    </row>
    <row r="4874" spans="1:4" hidden="1">
      <c r="A4874" s="25">
        <v>43207</v>
      </c>
      <c r="B4874" s="24" t="s">
        <v>232</v>
      </c>
      <c r="C4874" s="24" t="s">
        <v>231</v>
      </c>
      <c r="D4874" s="24">
        <v>0.16</v>
      </c>
    </row>
    <row r="4875" spans="1:4" hidden="1">
      <c r="A4875" s="25">
        <v>43207</v>
      </c>
      <c r="B4875" s="24" t="s">
        <v>232</v>
      </c>
      <c r="C4875" s="24" t="s">
        <v>242</v>
      </c>
      <c r="D4875" s="24">
        <v>1.0436000000000001</v>
      </c>
    </row>
    <row r="4876" spans="1:4" hidden="1">
      <c r="A4876" s="25">
        <v>43207</v>
      </c>
      <c r="B4876" s="24" t="s">
        <v>232</v>
      </c>
      <c r="C4876" s="24" t="s">
        <v>233</v>
      </c>
      <c r="D4876" s="24">
        <v>0.1343</v>
      </c>
    </row>
    <row r="4877" spans="1:4" hidden="1">
      <c r="A4877" s="25">
        <v>43207</v>
      </c>
      <c r="B4877" s="24" t="s">
        <v>232</v>
      </c>
      <c r="C4877" s="24" t="s">
        <v>234</v>
      </c>
      <c r="D4877" s="24">
        <v>0.11600000000000001</v>
      </c>
    </row>
    <row r="4878" spans="1:4" hidden="1">
      <c r="A4878" s="25">
        <v>43207</v>
      </c>
      <c r="B4878" s="24" t="s">
        <v>232</v>
      </c>
      <c r="C4878" s="24" t="s">
        <v>235</v>
      </c>
      <c r="D4878" s="24">
        <v>0.1179</v>
      </c>
    </row>
    <row r="4879" spans="1:4" hidden="1">
      <c r="A4879" s="25">
        <v>43207</v>
      </c>
      <c r="B4879" s="24" t="s">
        <v>232</v>
      </c>
      <c r="C4879" s="24" t="s">
        <v>236</v>
      </c>
      <c r="D4879" s="24">
        <v>1.2907</v>
      </c>
    </row>
    <row r="4880" spans="1:4" hidden="1">
      <c r="A4880" s="25">
        <v>43207</v>
      </c>
      <c r="B4880" s="24" t="s">
        <v>232</v>
      </c>
      <c r="C4880" s="24" t="s">
        <v>237</v>
      </c>
      <c r="D4880" s="24">
        <v>1.3972</v>
      </c>
    </row>
    <row r="4881" spans="1:4" hidden="1">
      <c r="A4881" s="25">
        <v>43207</v>
      </c>
      <c r="B4881" s="24" t="s">
        <v>232</v>
      </c>
      <c r="C4881" s="24" t="s">
        <v>238</v>
      </c>
      <c r="D4881" s="24">
        <v>0.16619999999999999</v>
      </c>
    </row>
    <row r="4882" spans="1:4" hidden="1">
      <c r="A4882" s="25">
        <v>43207</v>
      </c>
      <c r="B4882" s="24" t="s">
        <v>255</v>
      </c>
      <c r="C4882" s="24" t="s">
        <v>233</v>
      </c>
      <c r="D4882" s="24">
        <v>5.3900000000000003E-2</v>
      </c>
    </row>
    <row r="4883" spans="1:4" hidden="1">
      <c r="A4883" s="25">
        <v>43207</v>
      </c>
      <c r="B4883" s="24" t="s">
        <v>233</v>
      </c>
      <c r="C4883" s="24" t="s">
        <v>230</v>
      </c>
      <c r="D4883" s="24">
        <v>4.5446</v>
      </c>
    </row>
    <row r="4884" spans="1:4" hidden="1">
      <c r="A4884" s="25">
        <v>43207</v>
      </c>
      <c r="B4884" s="24" t="s">
        <v>233</v>
      </c>
      <c r="C4884" s="24" t="s">
        <v>240</v>
      </c>
      <c r="D4884" s="24">
        <v>1.5920000000000001</v>
      </c>
    </row>
    <row r="4885" spans="1:4" hidden="1">
      <c r="A4885" s="25">
        <v>43207</v>
      </c>
      <c r="B4885" s="24" t="s">
        <v>233</v>
      </c>
      <c r="C4885" s="24" t="s">
        <v>241</v>
      </c>
      <c r="D4885" s="24">
        <v>1.554</v>
      </c>
    </row>
    <row r="4886" spans="1:4" hidden="1">
      <c r="A4886" s="25">
        <v>43207</v>
      </c>
      <c r="B4886" s="24" t="s">
        <v>233</v>
      </c>
      <c r="C4886" s="24" t="s">
        <v>231</v>
      </c>
      <c r="D4886" s="24">
        <v>1.1918</v>
      </c>
    </row>
    <row r="4887" spans="1:4" hidden="1">
      <c r="A4887" s="25">
        <v>43207</v>
      </c>
      <c r="B4887" s="24" t="s">
        <v>233</v>
      </c>
      <c r="C4887" s="24" t="s">
        <v>248</v>
      </c>
      <c r="D4887" s="24">
        <v>7.7648999999999999</v>
      </c>
    </row>
    <row r="4888" spans="1:4" hidden="1">
      <c r="A4888" s="25">
        <v>43207</v>
      </c>
      <c r="B4888" s="24" t="s">
        <v>233</v>
      </c>
      <c r="C4888" s="24" t="s">
        <v>242</v>
      </c>
      <c r="D4888" s="24">
        <v>7.7721999999999998</v>
      </c>
    </row>
    <row r="4889" spans="1:4" hidden="1">
      <c r="A4889" s="25">
        <v>43207</v>
      </c>
      <c r="B4889" s="24" t="s">
        <v>233</v>
      </c>
      <c r="C4889" s="24" t="s">
        <v>254</v>
      </c>
      <c r="D4889" s="24">
        <v>25.270600000000002</v>
      </c>
    </row>
    <row r="4890" spans="1:4" hidden="1">
      <c r="A4890" s="25">
        <v>43207</v>
      </c>
      <c r="B4890" s="24" t="s">
        <v>233</v>
      </c>
      <c r="C4890" s="24" t="s">
        <v>232</v>
      </c>
      <c r="D4890" s="24">
        <v>7.4476000000000004</v>
      </c>
    </row>
    <row r="4891" spans="1:4" hidden="1">
      <c r="A4891" s="25">
        <v>43207</v>
      </c>
      <c r="B4891" s="24" t="s">
        <v>233</v>
      </c>
      <c r="C4891" s="24" t="s">
        <v>255</v>
      </c>
      <c r="D4891" s="24">
        <v>18.5595</v>
      </c>
    </row>
    <row r="4892" spans="1:4" hidden="1">
      <c r="A4892" s="25">
        <v>43207</v>
      </c>
      <c r="B4892" s="24" t="s">
        <v>233</v>
      </c>
      <c r="C4892" s="24" t="s">
        <v>234</v>
      </c>
      <c r="D4892" s="24">
        <v>0.86399999999999999</v>
      </c>
    </row>
    <row r="4893" spans="1:4" hidden="1">
      <c r="A4893" s="25">
        <v>43207</v>
      </c>
      <c r="B4893" s="24" t="s">
        <v>233</v>
      </c>
      <c r="C4893" s="24" t="s">
        <v>243</v>
      </c>
      <c r="D4893" s="24">
        <v>9.7126000000000001</v>
      </c>
    </row>
    <row r="4894" spans="1:4" hidden="1">
      <c r="A4894" s="25">
        <v>43207</v>
      </c>
      <c r="B4894" s="24" t="s">
        <v>233</v>
      </c>
      <c r="C4894" s="24" t="s">
        <v>256</v>
      </c>
      <c r="D4894" s="24">
        <v>7.4139999999999997</v>
      </c>
    </row>
    <row r="4895" spans="1:4" hidden="1">
      <c r="A4895" s="25">
        <v>43207</v>
      </c>
      <c r="B4895" s="24" t="s">
        <v>233</v>
      </c>
      <c r="C4895" s="24" t="s">
        <v>257</v>
      </c>
      <c r="D4895" s="24">
        <v>310.41820000000001</v>
      </c>
    </row>
    <row r="4896" spans="1:4" hidden="1">
      <c r="A4896" s="25">
        <v>43207</v>
      </c>
      <c r="B4896" s="24" t="s">
        <v>233</v>
      </c>
      <c r="C4896" s="24" t="s">
        <v>258</v>
      </c>
      <c r="D4896" s="24">
        <v>4.3574000000000002</v>
      </c>
    </row>
    <row r="4897" spans="1:4" hidden="1">
      <c r="A4897" s="25">
        <v>43207</v>
      </c>
      <c r="B4897" s="24" t="s">
        <v>233</v>
      </c>
      <c r="C4897" s="24" t="s">
        <v>259</v>
      </c>
      <c r="D4897" s="24">
        <v>122.53919999999999</v>
      </c>
    </row>
    <row r="4898" spans="1:4" hidden="1">
      <c r="A4898" s="25">
        <v>43207</v>
      </c>
      <c r="B4898" s="24" t="s">
        <v>233</v>
      </c>
      <c r="C4898" s="24" t="s">
        <v>235</v>
      </c>
      <c r="D4898" s="24">
        <v>0.87780000000000002</v>
      </c>
    </row>
    <row r="4899" spans="1:4" hidden="1">
      <c r="A4899" s="25">
        <v>43207</v>
      </c>
      <c r="B4899" s="24" t="s">
        <v>233</v>
      </c>
      <c r="C4899" s="24" t="s">
        <v>79</v>
      </c>
      <c r="D4899" s="24">
        <v>132.44</v>
      </c>
    </row>
    <row r="4900" spans="1:4" hidden="1">
      <c r="A4900" s="25">
        <v>43207</v>
      </c>
      <c r="B4900" s="24" t="s">
        <v>233</v>
      </c>
      <c r="C4900" s="24" t="s">
        <v>244</v>
      </c>
      <c r="D4900" s="24">
        <v>1320.8486</v>
      </c>
    </row>
    <row r="4901" spans="1:4" hidden="1">
      <c r="A4901" s="25">
        <v>43207</v>
      </c>
      <c r="B4901" s="24" t="s">
        <v>233</v>
      </c>
      <c r="C4901" s="24" t="s">
        <v>251</v>
      </c>
      <c r="D4901" s="24">
        <v>10</v>
      </c>
    </row>
    <row r="4902" spans="1:4" hidden="1">
      <c r="A4902" s="25">
        <v>43207</v>
      </c>
      <c r="B4902" s="24" t="s">
        <v>233</v>
      </c>
      <c r="C4902" s="24" t="s">
        <v>249</v>
      </c>
      <c r="D4902" s="24">
        <v>22.278400000000001</v>
      </c>
    </row>
    <row r="4903" spans="1:4" hidden="1">
      <c r="A4903" s="25">
        <v>43207</v>
      </c>
      <c r="B4903" s="24" t="s">
        <v>233</v>
      </c>
      <c r="C4903" s="24" t="s">
        <v>252</v>
      </c>
      <c r="D4903" s="24">
        <v>4.8136000000000001</v>
      </c>
    </row>
    <row r="4904" spans="1:4" hidden="1">
      <c r="A4904" s="25">
        <v>43207</v>
      </c>
      <c r="B4904" s="24" t="s">
        <v>233</v>
      </c>
      <c r="C4904" s="24" t="s">
        <v>236</v>
      </c>
      <c r="D4904" s="24">
        <v>9.6128</v>
      </c>
    </row>
    <row r="4905" spans="1:4" hidden="1">
      <c r="A4905" s="25">
        <v>43207</v>
      </c>
      <c r="B4905" s="24" t="s">
        <v>233</v>
      </c>
      <c r="C4905" s="24" t="s">
        <v>245</v>
      </c>
      <c r="D4905" s="24">
        <v>1.6848000000000001</v>
      </c>
    </row>
    <row r="4906" spans="1:4" hidden="1">
      <c r="A4906" s="25">
        <v>43207</v>
      </c>
      <c r="B4906" s="24" t="s">
        <v>233</v>
      </c>
      <c r="C4906" s="24" t="s">
        <v>260</v>
      </c>
      <c r="D4906" s="24">
        <v>4.1580000000000004</v>
      </c>
    </row>
    <row r="4907" spans="1:4" hidden="1">
      <c r="A4907" s="25">
        <v>43207</v>
      </c>
      <c r="B4907" s="24" t="s">
        <v>233</v>
      </c>
      <c r="C4907" s="24" t="s">
        <v>261</v>
      </c>
      <c r="D4907" s="24">
        <v>76.049800000000005</v>
      </c>
    </row>
    <row r="4908" spans="1:4" hidden="1">
      <c r="A4908" s="25">
        <v>43207</v>
      </c>
      <c r="B4908" s="24" t="s">
        <v>233</v>
      </c>
      <c r="C4908" s="24" t="s">
        <v>237</v>
      </c>
      <c r="D4908" s="24">
        <v>10.405900000000001</v>
      </c>
    </row>
    <row r="4909" spans="1:4" hidden="1">
      <c r="A4909" s="25">
        <v>43207</v>
      </c>
      <c r="B4909" s="24" t="s">
        <v>233</v>
      </c>
      <c r="C4909" s="24" t="s">
        <v>253</v>
      </c>
      <c r="D4909" s="24">
        <v>1.621</v>
      </c>
    </row>
    <row r="4910" spans="1:4" hidden="1">
      <c r="A4910" s="25">
        <v>43207</v>
      </c>
      <c r="B4910" s="24" t="s">
        <v>233</v>
      </c>
      <c r="C4910" s="24" t="s">
        <v>262</v>
      </c>
      <c r="D4910" s="24">
        <v>5.0713999999999997</v>
      </c>
    </row>
    <row r="4911" spans="1:4" hidden="1">
      <c r="A4911" s="25">
        <v>43207</v>
      </c>
      <c r="B4911" s="24" t="s">
        <v>233</v>
      </c>
      <c r="C4911" s="24" t="s">
        <v>246</v>
      </c>
      <c r="D4911" s="24">
        <v>36.354799999999997</v>
      </c>
    </row>
    <row r="4912" spans="1:4" hidden="1">
      <c r="A4912" s="25">
        <v>43207</v>
      </c>
      <c r="B4912" s="24" t="s">
        <v>233</v>
      </c>
      <c r="C4912" s="24" t="s">
        <v>238</v>
      </c>
      <c r="D4912" s="24">
        <v>1.2373000000000001</v>
      </c>
    </row>
    <row r="4913" spans="1:4" hidden="1">
      <c r="A4913" s="25">
        <v>43207</v>
      </c>
      <c r="B4913" s="24" t="s">
        <v>233</v>
      </c>
      <c r="C4913" s="24" t="s">
        <v>239</v>
      </c>
      <c r="D4913" s="24">
        <v>14.861800000000001</v>
      </c>
    </row>
    <row r="4914" spans="1:4" hidden="1">
      <c r="A4914" s="25">
        <v>43207</v>
      </c>
      <c r="B4914" s="24" t="s">
        <v>263</v>
      </c>
      <c r="C4914" s="24" t="s">
        <v>238</v>
      </c>
      <c r="D4914" s="24">
        <v>0.49340000000000001</v>
      </c>
    </row>
    <row r="4915" spans="1:4" hidden="1">
      <c r="A4915" s="25">
        <v>43207</v>
      </c>
      <c r="B4915" s="24" t="s">
        <v>234</v>
      </c>
      <c r="C4915" s="24" t="s">
        <v>230</v>
      </c>
      <c r="D4915" s="24">
        <v>5.26</v>
      </c>
    </row>
    <row r="4916" spans="1:4" hidden="1">
      <c r="A4916" s="25">
        <v>43207</v>
      </c>
      <c r="B4916" s="24" t="s">
        <v>234</v>
      </c>
      <c r="C4916" s="24" t="s">
        <v>240</v>
      </c>
      <c r="D4916" s="24">
        <v>1.8425</v>
      </c>
    </row>
    <row r="4917" spans="1:4" hidden="1">
      <c r="A4917" s="25">
        <v>43207</v>
      </c>
      <c r="B4917" s="24" t="s">
        <v>234</v>
      </c>
      <c r="C4917" s="24" t="s">
        <v>241</v>
      </c>
      <c r="D4917" s="24">
        <v>1.7987</v>
      </c>
    </row>
    <row r="4918" spans="1:4" hidden="1">
      <c r="A4918" s="25">
        <v>43207</v>
      </c>
      <c r="B4918" s="24" t="s">
        <v>234</v>
      </c>
      <c r="C4918" s="24" t="s">
        <v>231</v>
      </c>
      <c r="D4918" s="24">
        <v>1.3794</v>
      </c>
    </row>
    <row r="4919" spans="1:4" hidden="1">
      <c r="A4919" s="25">
        <v>43207</v>
      </c>
      <c r="B4919" s="24" t="s">
        <v>234</v>
      </c>
      <c r="C4919" s="24" t="s">
        <v>242</v>
      </c>
      <c r="D4919" s="24">
        <v>8.9957999999999991</v>
      </c>
    </row>
    <row r="4920" spans="1:4" hidden="1">
      <c r="A4920" s="25">
        <v>43207</v>
      </c>
      <c r="B4920" s="24" t="s">
        <v>234</v>
      </c>
      <c r="C4920" s="24" t="s">
        <v>254</v>
      </c>
      <c r="D4920" s="24">
        <v>29.248999999999999</v>
      </c>
    </row>
    <row r="4921" spans="1:4" hidden="1">
      <c r="A4921" s="25">
        <v>43207</v>
      </c>
      <c r="B4921" s="24" t="s">
        <v>234</v>
      </c>
      <c r="C4921" s="24" t="s">
        <v>232</v>
      </c>
      <c r="D4921" s="24">
        <v>8.6201000000000008</v>
      </c>
    </row>
    <row r="4922" spans="1:4" hidden="1">
      <c r="A4922" s="25">
        <v>43207</v>
      </c>
      <c r="B4922" s="24" t="s">
        <v>234</v>
      </c>
      <c r="C4922" s="24" t="s">
        <v>233</v>
      </c>
      <c r="D4922" s="24">
        <v>1.1574</v>
      </c>
    </row>
    <row r="4923" spans="1:4" hidden="1">
      <c r="A4923" s="25">
        <v>43207</v>
      </c>
      <c r="B4923" s="24" t="s">
        <v>234</v>
      </c>
      <c r="C4923" s="24" t="s">
        <v>243</v>
      </c>
      <c r="D4923" s="24">
        <v>11.2416</v>
      </c>
    </row>
    <row r="4924" spans="1:4" hidden="1">
      <c r="A4924" s="25">
        <v>43207</v>
      </c>
      <c r="B4924" s="24" t="s">
        <v>234</v>
      </c>
      <c r="C4924" s="24" t="s">
        <v>235</v>
      </c>
      <c r="D4924" s="24">
        <v>1.0159</v>
      </c>
    </row>
    <row r="4925" spans="1:4" hidden="1">
      <c r="A4925" s="25">
        <v>43207</v>
      </c>
      <c r="B4925" s="24" t="s">
        <v>234</v>
      </c>
      <c r="C4925" s="24" t="s">
        <v>79</v>
      </c>
      <c r="D4925" s="24">
        <v>153.28909999999999</v>
      </c>
    </row>
    <row r="4926" spans="1:4" hidden="1">
      <c r="A4926" s="25">
        <v>43207</v>
      </c>
      <c r="B4926" s="24" t="s">
        <v>234</v>
      </c>
      <c r="C4926" s="24" t="s">
        <v>244</v>
      </c>
      <c r="D4926" s="24">
        <v>1528.7846</v>
      </c>
    </row>
    <row r="4927" spans="1:4" hidden="1">
      <c r="A4927" s="25">
        <v>43207</v>
      </c>
      <c r="B4927" s="24" t="s">
        <v>234</v>
      </c>
      <c r="C4927" s="24" t="s">
        <v>249</v>
      </c>
      <c r="D4927" s="24">
        <v>25.785599999999999</v>
      </c>
    </row>
    <row r="4928" spans="1:4" hidden="1">
      <c r="A4928" s="25">
        <v>43207</v>
      </c>
      <c r="B4928" s="24" t="s">
        <v>234</v>
      </c>
      <c r="C4928" s="24" t="s">
        <v>252</v>
      </c>
      <c r="D4928" s="24">
        <v>5.5713999999999997</v>
      </c>
    </row>
    <row r="4929" spans="1:4" hidden="1">
      <c r="A4929" s="25">
        <v>43207</v>
      </c>
      <c r="B4929" s="24" t="s">
        <v>234</v>
      </c>
      <c r="C4929" s="24" t="s">
        <v>236</v>
      </c>
      <c r="D4929" s="24">
        <v>11.126099999999999</v>
      </c>
    </row>
    <row r="4930" spans="1:4" hidden="1">
      <c r="A4930" s="25">
        <v>43207</v>
      </c>
      <c r="B4930" s="24" t="s">
        <v>234</v>
      </c>
      <c r="C4930" s="24" t="s">
        <v>245</v>
      </c>
      <c r="D4930" s="24">
        <v>1.95</v>
      </c>
    </row>
    <row r="4931" spans="1:4" hidden="1">
      <c r="A4931" s="25">
        <v>43207</v>
      </c>
      <c r="B4931" s="24" t="s">
        <v>234</v>
      </c>
      <c r="C4931" s="24" t="s">
        <v>237</v>
      </c>
      <c r="D4931" s="24">
        <v>12.0441</v>
      </c>
    </row>
    <row r="4932" spans="1:4" hidden="1">
      <c r="A4932" s="25">
        <v>43207</v>
      </c>
      <c r="B4932" s="24" t="s">
        <v>234</v>
      </c>
      <c r="C4932" s="24" t="s">
        <v>253</v>
      </c>
      <c r="D4932" s="24">
        <v>1.8763000000000001</v>
      </c>
    </row>
    <row r="4933" spans="1:4" hidden="1">
      <c r="A4933" s="25">
        <v>43207</v>
      </c>
      <c r="B4933" s="24" t="s">
        <v>234</v>
      </c>
      <c r="C4933" s="24" t="s">
        <v>246</v>
      </c>
      <c r="D4933" s="24">
        <v>42.0779</v>
      </c>
    </row>
    <row r="4934" spans="1:4" hidden="1">
      <c r="A4934" s="25">
        <v>43207</v>
      </c>
      <c r="B4934" s="24" t="s">
        <v>234</v>
      </c>
      <c r="C4934" s="24" t="s">
        <v>238</v>
      </c>
      <c r="D4934" s="24">
        <v>1.4320999999999999</v>
      </c>
    </row>
    <row r="4935" spans="1:4" hidden="1">
      <c r="A4935" s="25">
        <v>43207</v>
      </c>
      <c r="B4935" s="24" t="s">
        <v>234</v>
      </c>
      <c r="C4935" s="24" t="s">
        <v>239</v>
      </c>
      <c r="D4935" s="24">
        <v>17.201499999999999</v>
      </c>
    </row>
    <row r="4936" spans="1:4" hidden="1">
      <c r="A4936" s="25">
        <v>43207</v>
      </c>
      <c r="B4936" s="24" t="s">
        <v>243</v>
      </c>
      <c r="C4936" s="24" t="s">
        <v>240</v>
      </c>
      <c r="D4936" s="24">
        <v>0.16389999999999999</v>
      </c>
    </row>
    <row r="4937" spans="1:4" hidden="1">
      <c r="A4937" s="25">
        <v>43207</v>
      </c>
      <c r="B4937" s="24" t="s">
        <v>243</v>
      </c>
      <c r="C4937" s="24" t="s">
        <v>241</v>
      </c>
      <c r="D4937" s="24">
        <v>0.16</v>
      </c>
    </row>
    <row r="4938" spans="1:4" hidden="1">
      <c r="A4938" s="25">
        <v>43207</v>
      </c>
      <c r="B4938" s="24" t="s">
        <v>243</v>
      </c>
      <c r="C4938" s="24" t="s">
        <v>231</v>
      </c>
      <c r="D4938" s="24">
        <v>0.1227</v>
      </c>
    </row>
    <row r="4939" spans="1:4" hidden="1">
      <c r="A4939" s="25">
        <v>43207</v>
      </c>
      <c r="B4939" s="24" t="s">
        <v>243</v>
      </c>
      <c r="C4939" s="24" t="s">
        <v>242</v>
      </c>
      <c r="D4939" s="24">
        <v>0.80020000000000002</v>
      </c>
    </row>
    <row r="4940" spans="1:4" hidden="1">
      <c r="A4940" s="25">
        <v>43207</v>
      </c>
      <c r="B4940" s="24" t="s">
        <v>243</v>
      </c>
      <c r="C4940" s="24" t="s">
        <v>233</v>
      </c>
      <c r="D4940" s="24">
        <v>0.10299999999999999</v>
      </c>
    </row>
    <row r="4941" spans="1:4" hidden="1">
      <c r="A4941" s="25">
        <v>43207</v>
      </c>
      <c r="B4941" s="24" t="s">
        <v>243</v>
      </c>
      <c r="C4941" s="24" t="s">
        <v>234</v>
      </c>
      <c r="D4941" s="24">
        <v>8.8999999999999996E-2</v>
      </c>
    </row>
    <row r="4942" spans="1:4" hidden="1">
      <c r="A4942" s="25">
        <v>43207</v>
      </c>
      <c r="B4942" s="24" t="s">
        <v>243</v>
      </c>
      <c r="C4942" s="24" t="s">
        <v>79</v>
      </c>
      <c r="D4942" s="24">
        <v>13.6358</v>
      </c>
    </row>
    <row r="4943" spans="1:4" hidden="1">
      <c r="A4943" s="25">
        <v>43207</v>
      </c>
      <c r="B4943" s="24" t="s">
        <v>243</v>
      </c>
      <c r="C4943" s="24" t="s">
        <v>244</v>
      </c>
      <c r="D4943" s="24">
        <v>135.99279999999999</v>
      </c>
    </row>
    <row r="4944" spans="1:4" hidden="1">
      <c r="A4944" s="25">
        <v>43207</v>
      </c>
      <c r="B4944" s="24" t="s">
        <v>243</v>
      </c>
      <c r="C4944" s="24" t="s">
        <v>251</v>
      </c>
      <c r="D4944" s="24">
        <v>1.0296000000000001</v>
      </c>
    </row>
    <row r="4945" spans="1:4" hidden="1">
      <c r="A4945" s="25">
        <v>43207</v>
      </c>
      <c r="B4945" s="24" t="s">
        <v>243</v>
      </c>
      <c r="C4945" s="24" t="s">
        <v>252</v>
      </c>
      <c r="D4945" s="24">
        <v>0.49559999999999998</v>
      </c>
    </row>
    <row r="4946" spans="1:4" hidden="1">
      <c r="A4946" s="25">
        <v>43207</v>
      </c>
      <c r="B4946" s="24" t="s">
        <v>243</v>
      </c>
      <c r="C4946" s="24" t="s">
        <v>236</v>
      </c>
      <c r="D4946" s="24">
        <v>0.98970000000000002</v>
      </c>
    </row>
    <row r="4947" spans="1:4" hidden="1">
      <c r="A4947" s="25">
        <v>43207</v>
      </c>
      <c r="B4947" s="24" t="s">
        <v>243</v>
      </c>
      <c r="C4947" s="24" t="s">
        <v>245</v>
      </c>
      <c r="D4947" s="24">
        <v>0.1734</v>
      </c>
    </row>
    <row r="4948" spans="1:4" hidden="1">
      <c r="A4948" s="25">
        <v>43207</v>
      </c>
      <c r="B4948" s="24" t="s">
        <v>243</v>
      </c>
      <c r="C4948" s="24" t="s">
        <v>253</v>
      </c>
      <c r="D4948" s="24">
        <v>0.16689999999999999</v>
      </c>
    </row>
    <row r="4949" spans="1:4" hidden="1">
      <c r="A4949" s="25">
        <v>43207</v>
      </c>
      <c r="B4949" s="24" t="s">
        <v>243</v>
      </c>
      <c r="C4949" s="24" t="s">
        <v>246</v>
      </c>
      <c r="D4949" s="24">
        <v>3.7429999999999999</v>
      </c>
    </row>
    <row r="4950" spans="1:4" hidden="1">
      <c r="A4950" s="25">
        <v>43207</v>
      </c>
      <c r="B4950" s="24" t="s">
        <v>243</v>
      </c>
      <c r="C4950" s="24" t="s">
        <v>238</v>
      </c>
      <c r="D4950" s="24">
        <v>0.12740000000000001</v>
      </c>
    </row>
    <row r="4951" spans="1:4" hidden="1">
      <c r="A4951" s="25">
        <v>43207</v>
      </c>
      <c r="B4951" s="24" t="s">
        <v>256</v>
      </c>
      <c r="C4951" s="24" t="s">
        <v>233</v>
      </c>
      <c r="D4951" s="24">
        <v>0.13489999999999999</v>
      </c>
    </row>
    <row r="4952" spans="1:4" hidden="1">
      <c r="A4952" s="25">
        <v>43207</v>
      </c>
      <c r="B4952" s="24" t="s">
        <v>256</v>
      </c>
      <c r="C4952" s="24" t="s">
        <v>238</v>
      </c>
      <c r="D4952" s="24">
        <v>0.16689999999999999</v>
      </c>
    </row>
    <row r="4953" spans="1:4" hidden="1">
      <c r="A4953" s="25">
        <v>43207</v>
      </c>
      <c r="B4953" s="24" t="s">
        <v>257</v>
      </c>
      <c r="C4953" s="24" t="s">
        <v>233</v>
      </c>
      <c r="D4953" s="24">
        <v>3.2000000000000002E-3</v>
      </c>
    </row>
    <row r="4954" spans="1:4" hidden="1">
      <c r="A4954" s="25">
        <v>43207</v>
      </c>
      <c r="B4954" s="24" t="s">
        <v>258</v>
      </c>
      <c r="C4954" s="24" t="s">
        <v>233</v>
      </c>
      <c r="D4954" s="24">
        <v>0.22950000000000001</v>
      </c>
    </row>
    <row r="4955" spans="1:4" hidden="1">
      <c r="A4955" s="25">
        <v>43207</v>
      </c>
      <c r="B4955" s="24" t="s">
        <v>258</v>
      </c>
      <c r="C4955" s="24" t="s">
        <v>238</v>
      </c>
      <c r="D4955" s="24">
        <v>0.28399999999999997</v>
      </c>
    </row>
    <row r="4956" spans="1:4" hidden="1">
      <c r="A4956" s="25">
        <v>43207</v>
      </c>
      <c r="B4956" s="24" t="s">
        <v>259</v>
      </c>
      <c r="C4956" s="24" t="s">
        <v>233</v>
      </c>
      <c r="D4956" s="24">
        <v>8.2000000000000007E-3</v>
      </c>
    </row>
    <row r="4957" spans="1:4" hidden="1">
      <c r="A4957" s="25">
        <v>43207</v>
      </c>
      <c r="B4957" s="24" t="s">
        <v>259</v>
      </c>
      <c r="C4957" s="24" t="s">
        <v>238</v>
      </c>
      <c r="D4957" s="24">
        <v>1.01E-2</v>
      </c>
    </row>
    <row r="4958" spans="1:4" hidden="1">
      <c r="A4958" s="25">
        <v>43207</v>
      </c>
      <c r="B4958" s="24" t="s">
        <v>235</v>
      </c>
      <c r="C4958" s="24" t="s">
        <v>230</v>
      </c>
      <c r="D4958" s="24">
        <v>5.1776</v>
      </c>
    </row>
    <row r="4959" spans="1:4" hidden="1">
      <c r="A4959" s="25">
        <v>43207</v>
      </c>
      <c r="B4959" s="24" t="s">
        <v>235</v>
      </c>
      <c r="C4959" s="24" t="s">
        <v>231</v>
      </c>
      <c r="D4959" s="24">
        <v>1.3577999999999999</v>
      </c>
    </row>
    <row r="4960" spans="1:4" hidden="1">
      <c r="A4960" s="25">
        <v>43207</v>
      </c>
      <c r="B4960" s="24" t="s">
        <v>235</v>
      </c>
      <c r="C4960" s="24" t="s">
        <v>232</v>
      </c>
      <c r="D4960" s="24">
        <v>8.4848999999999997</v>
      </c>
    </row>
    <row r="4961" spans="1:4" hidden="1">
      <c r="A4961" s="25">
        <v>43207</v>
      </c>
      <c r="B4961" s="24" t="s">
        <v>235</v>
      </c>
      <c r="C4961" s="24" t="s">
        <v>233</v>
      </c>
      <c r="D4961" s="24">
        <v>1.1392</v>
      </c>
    </row>
    <row r="4962" spans="1:4" hidden="1">
      <c r="A4962" s="25">
        <v>43207</v>
      </c>
      <c r="B4962" s="24" t="s">
        <v>235</v>
      </c>
      <c r="C4962" s="24" t="s">
        <v>234</v>
      </c>
      <c r="D4962" s="24">
        <v>0.98429999999999995</v>
      </c>
    </row>
    <row r="4963" spans="1:4" hidden="1">
      <c r="A4963" s="25">
        <v>43207</v>
      </c>
      <c r="B4963" s="24" t="s">
        <v>235</v>
      </c>
      <c r="C4963" s="24" t="s">
        <v>236</v>
      </c>
      <c r="D4963" s="24">
        <v>10.951599999999999</v>
      </c>
    </row>
    <row r="4964" spans="1:4" hidden="1">
      <c r="A4964" s="25">
        <v>43207</v>
      </c>
      <c r="B4964" s="24" t="s">
        <v>235</v>
      </c>
      <c r="C4964" s="24" t="s">
        <v>237</v>
      </c>
      <c r="D4964" s="24">
        <v>11.8552</v>
      </c>
    </row>
    <row r="4965" spans="1:4" hidden="1">
      <c r="A4965" s="25">
        <v>43207</v>
      </c>
      <c r="B4965" s="24" t="s">
        <v>235</v>
      </c>
      <c r="C4965" s="24" t="s">
        <v>238</v>
      </c>
      <c r="D4965" s="24">
        <v>1.4096</v>
      </c>
    </row>
    <row r="4966" spans="1:4" hidden="1">
      <c r="A4966" s="25">
        <v>43207</v>
      </c>
      <c r="B4966" s="24" t="s">
        <v>79</v>
      </c>
      <c r="C4966" s="24" t="s">
        <v>240</v>
      </c>
      <c r="D4966" s="24">
        <v>1.2E-2</v>
      </c>
    </row>
    <row r="4967" spans="1:4" hidden="1">
      <c r="A4967" s="25">
        <v>43207</v>
      </c>
      <c r="B4967" s="24" t="s">
        <v>79</v>
      </c>
      <c r="C4967" s="24" t="s">
        <v>241</v>
      </c>
      <c r="D4967" s="24">
        <v>1.17E-2</v>
      </c>
    </row>
    <row r="4968" spans="1:4" hidden="1">
      <c r="A4968" s="25">
        <v>43207</v>
      </c>
      <c r="B4968" s="24" t="s">
        <v>79</v>
      </c>
      <c r="C4968" s="24" t="s">
        <v>231</v>
      </c>
      <c r="D4968" s="24">
        <v>8.9999999999999993E-3</v>
      </c>
    </row>
    <row r="4969" spans="1:4" hidden="1">
      <c r="A4969" s="25">
        <v>43207</v>
      </c>
      <c r="B4969" s="24" t="s">
        <v>79</v>
      </c>
      <c r="C4969" s="24" t="s">
        <v>242</v>
      </c>
      <c r="D4969" s="24">
        <v>5.8700000000000002E-2</v>
      </c>
    </row>
    <row r="4970" spans="1:4" hidden="1">
      <c r="A4970" s="25">
        <v>43207</v>
      </c>
      <c r="B4970" s="24" t="s">
        <v>79</v>
      </c>
      <c r="C4970" s="24" t="s">
        <v>233</v>
      </c>
      <c r="D4970" s="24">
        <v>7.6E-3</v>
      </c>
    </row>
    <row r="4971" spans="1:4" hidden="1">
      <c r="A4971" s="25">
        <v>43207</v>
      </c>
      <c r="B4971" s="24" t="s">
        <v>79</v>
      </c>
      <c r="C4971" s="24" t="s">
        <v>234</v>
      </c>
      <c r="D4971" s="24">
        <v>6.4999999999999997E-3</v>
      </c>
    </row>
    <row r="4972" spans="1:4" hidden="1">
      <c r="A4972" s="25">
        <v>43207</v>
      </c>
      <c r="B4972" s="24" t="s">
        <v>79</v>
      </c>
      <c r="C4972" s="24" t="s">
        <v>243</v>
      </c>
      <c r="D4972" s="24">
        <v>7.3300000000000004E-2</v>
      </c>
    </row>
    <row r="4973" spans="1:4" hidden="1">
      <c r="A4973" s="25">
        <v>43207</v>
      </c>
      <c r="B4973" s="24" t="s">
        <v>79</v>
      </c>
      <c r="C4973" s="24" t="s">
        <v>244</v>
      </c>
      <c r="D4973" s="24">
        <v>9.9732000000000003</v>
      </c>
    </row>
    <row r="4974" spans="1:4" hidden="1">
      <c r="A4974" s="25">
        <v>43207</v>
      </c>
      <c r="B4974" s="24" t="s">
        <v>79</v>
      </c>
      <c r="C4974" s="24" t="s">
        <v>251</v>
      </c>
      <c r="D4974" s="24">
        <v>7.5499999999999998E-2</v>
      </c>
    </row>
    <row r="4975" spans="1:4" hidden="1">
      <c r="A4975" s="25">
        <v>43207</v>
      </c>
      <c r="B4975" s="24" t="s">
        <v>79</v>
      </c>
      <c r="C4975" s="24" t="s">
        <v>236</v>
      </c>
      <c r="D4975" s="24">
        <v>7.2599999999999998E-2</v>
      </c>
    </row>
    <row r="4976" spans="1:4" hidden="1">
      <c r="A4976" s="25">
        <v>43207</v>
      </c>
      <c r="B4976" s="24" t="s">
        <v>79</v>
      </c>
      <c r="C4976" s="24" t="s">
        <v>245</v>
      </c>
      <c r="D4976" s="24">
        <v>1.2699999999999999E-2</v>
      </c>
    </row>
    <row r="4977" spans="1:4" hidden="1">
      <c r="A4977" s="25">
        <v>43207</v>
      </c>
      <c r="B4977" s="24" t="s">
        <v>79</v>
      </c>
      <c r="C4977" s="24" t="s">
        <v>246</v>
      </c>
      <c r="D4977" s="24">
        <v>0.27450000000000002</v>
      </c>
    </row>
    <row r="4978" spans="1:4" hidden="1">
      <c r="A4978" s="25">
        <v>43207</v>
      </c>
      <c r="B4978" s="24" t="s">
        <v>79</v>
      </c>
      <c r="C4978" s="24" t="s">
        <v>238</v>
      </c>
      <c r="D4978" s="24">
        <v>9.2999999999999992E-3</v>
      </c>
    </row>
    <row r="4979" spans="1:4" hidden="1">
      <c r="A4979" s="25">
        <v>43207</v>
      </c>
      <c r="B4979" s="24" t="s">
        <v>244</v>
      </c>
      <c r="C4979" s="24" t="s">
        <v>240</v>
      </c>
      <c r="D4979" s="24">
        <v>1.1999999999999999E-3</v>
      </c>
    </row>
    <row r="4980" spans="1:4" hidden="1">
      <c r="A4980" s="25">
        <v>43207</v>
      </c>
      <c r="B4980" s="24" t="s">
        <v>244</v>
      </c>
      <c r="C4980" s="24" t="s">
        <v>242</v>
      </c>
      <c r="D4980" s="24">
        <v>5.8999999999999999E-3</v>
      </c>
    </row>
    <row r="4981" spans="1:4" hidden="1">
      <c r="A4981" s="25">
        <v>43207</v>
      </c>
      <c r="B4981" s="24" t="s">
        <v>244</v>
      </c>
      <c r="C4981" s="24" t="s">
        <v>233</v>
      </c>
      <c r="D4981" s="24">
        <v>8.0000000000000004E-4</v>
      </c>
    </row>
    <row r="4982" spans="1:4" hidden="1">
      <c r="A4982" s="25">
        <v>43207</v>
      </c>
      <c r="B4982" s="24" t="s">
        <v>244</v>
      </c>
      <c r="C4982" s="24" t="s">
        <v>234</v>
      </c>
      <c r="D4982" s="24">
        <v>6.9999999999999999E-4</v>
      </c>
    </row>
    <row r="4983" spans="1:4" hidden="1">
      <c r="A4983" s="25">
        <v>43207</v>
      </c>
      <c r="B4983" s="24" t="s">
        <v>244</v>
      </c>
      <c r="C4983" s="24" t="s">
        <v>243</v>
      </c>
      <c r="D4983" s="24">
        <v>7.4000000000000003E-3</v>
      </c>
    </row>
    <row r="4984" spans="1:4" hidden="1">
      <c r="A4984" s="25">
        <v>43207</v>
      </c>
      <c r="B4984" s="24" t="s">
        <v>244</v>
      </c>
      <c r="C4984" s="24" t="s">
        <v>79</v>
      </c>
      <c r="D4984" s="24">
        <v>0.1002</v>
      </c>
    </row>
    <row r="4985" spans="1:4" hidden="1">
      <c r="A4985" s="25">
        <v>43207</v>
      </c>
      <c r="B4985" s="24" t="s">
        <v>244</v>
      </c>
      <c r="C4985" s="24" t="s">
        <v>236</v>
      </c>
      <c r="D4985" s="24">
        <v>7.3000000000000001E-3</v>
      </c>
    </row>
    <row r="4986" spans="1:4" hidden="1">
      <c r="A4986" s="25">
        <v>43207</v>
      </c>
      <c r="B4986" s="24" t="s">
        <v>244</v>
      </c>
      <c r="C4986" s="24" t="s">
        <v>246</v>
      </c>
      <c r="D4986" s="24">
        <v>2.76E-2</v>
      </c>
    </row>
    <row r="4987" spans="1:4" hidden="1">
      <c r="A4987" s="25">
        <v>43207</v>
      </c>
      <c r="B4987" s="24" t="s">
        <v>244</v>
      </c>
      <c r="C4987" s="24" t="s">
        <v>238</v>
      </c>
      <c r="D4987" s="24">
        <v>8.9999999999999998E-4</v>
      </c>
    </row>
    <row r="4988" spans="1:4" hidden="1">
      <c r="A4988" s="25">
        <v>43207</v>
      </c>
      <c r="B4988" s="24" t="s">
        <v>251</v>
      </c>
      <c r="C4988" s="24" t="s">
        <v>242</v>
      </c>
      <c r="D4988" s="24">
        <v>0.77729999999999999</v>
      </c>
    </row>
    <row r="4989" spans="1:4" hidden="1">
      <c r="A4989" s="25">
        <v>43207</v>
      </c>
      <c r="B4989" s="24" t="s">
        <v>251</v>
      </c>
      <c r="C4989" s="24" t="s">
        <v>233</v>
      </c>
      <c r="D4989" s="24">
        <v>0.1</v>
      </c>
    </row>
    <row r="4990" spans="1:4" hidden="1">
      <c r="A4990" s="25">
        <v>43207</v>
      </c>
      <c r="B4990" s="24" t="s">
        <v>251</v>
      </c>
      <c r="C4990" s="24" t="s">
        <v>243</v>
      </c>
      <c r="D4990" s="24">
        <v>0.97140000000000004</v>
      </c>
    </row>
    <row r="4991" spans="1:4" hidden="1">
      <c r="A4991" s="25">
        <v>43207</v>
      </c>
      <c r="B4991" s="24" t="s">
        <v>251</v>
      </c>
      <c r="C4991" s="24" t="s">
        <v>79</v>
      </c>
      <c r="D4991" s="24">
        <v>13.2454</v>
      </c>
    </row>
    <row r="4992" spans="1:4" hidden="1">
      <c r="A4992" s="25">
        <v>43207</v>
      </c>
      <c r="B4992" s="24" t="s">
        <v>251</v>
      </c>
      <c r="C4992" s="24" t="s">
        <v>236</v>
      </c>
      <c r="D4992" s="24">
        <v>0.96140000000000003</v>
      </c>
    </row>
    <row r="4993" spans="1:4" hidden="1">
      <c r="A4993" s="25">
        <v>43207</v>
      </c>
      <c r="B4993" s="24" t="s">
        <v>251</v>
      </c>
      <c r="C4993" s="24" t="s">
        <v>238</v>
      </c>
      <c r="D4993" s="24">
        <v>0.12379999999999999</v>
      </c>
    </row>
    <row r="4994" spans="1:4" hidden="1">
      <c r="A4994" s="25">
        <v>43207</v>
      </c>
      <c r="B4994" s="24" t="s">
        <v>249</v>
      </c>
      <c r="C4994" s="24" t="s">
        <v>241</v>
      </c>
      <c r="D4994" s="24">
        <v>6.9800000000000001E-2</v>
      </c>
    </row>
    <row r="4995" spans="1:4" hidden="1">
      <c r="A4995" s="25">
        <v>43207</v>
      </c>
      <c r="B4995" s="24" t="s">
        <v>249</v>
      </c>
      <c r="C4995" s="24" t="s">
        <v>233</v>
      </c>
      <c r="D4995" s="24">
        <v>4.4900000000000002E-2</v>
      </c>
    </row>
    <row r="4996" spans="1:4" hidden="1">
      <c r="A4996" s="25">
        <v>43207</v>
      </c>
      <c r="B4996" s="24" t="s">
        <v>249</v>
      </c>
      <c r="C4996" s="24" t="s">
        <v>234</v>
      </c>
      <c r="D4996" s="24">
        <v>3.8800000000000001E-2</v>
      </c>
    </row>
    <row r="4997" spans="1:4" hidden="1">
      <c r="A4997" s="25">
        <v>43207</v>
      </c>
      <c r="B4997" s="24" t="s">
        <v>249</v>
      </c>
      <c r="C4997" s="24" t="s">
        <v>238</v>
      </c>
      <c r="D4997" s="24">
        <v>5.5500000000000001E-2</v>
      </c>
    </row>
    <row r="4998" spans="1:4" hidden="1">
      <c r="A4998" s="25">
        <v>43207</v>
      </c>
      <c r="B4998" s="24" t="s">
        <v>252</v>
      </c>
      <c r="C4998" s="24" t="s">
        <v>242</v>
      </c>
      <c r="D4998" s="24">
        <v>1.6146</v>
      </c>
    </row>
    <row r="4999" spans="1:4" hidden="1">
      <c r="A4999" s="25">
        <v>43207</v>
      </c>
      <c r="B4999" s="24" t="s">
        <v>252</v>
      </c>
      <c r="C4999" s="24" t="s">
        <v>233</v>
      </c>
      <c r="D4999" s="24">
        <v>0.20780000000000001</v>
      </c>
    </row>
    <row r="5000" spans="1:4" hidden="1">
      <c r="A5000" s="25">
        <v>43207</v>
      </c>
      <c r="B5000" s="24" t="s">
        <v>252</v>
      </c>
      <c r="C5000" s="24" t="s">
        <v>234</v>
      </c>
      <c r="D5000" s="24">
        <v>0.17949999999999999</v>
      </c>
    </row>
    <row r="5001" spans="1:4" hidden="1">
      <c r="A5001" s="25">
        <v>43207</v>
      </c>
      <c r="B5001" s="24" t="s">
        <v>252</v>
      </c>
      <c r="C5001" s="24" t="s">
        <v>243</v>
      </c>
      <c r="D5001" s="24">
        <v>2.0177999999999998</v>
      </c>
    </row>
    <row r="5002" spans="1:4" hidden="1">
      <c r="A5002" s="25">
        <v>43207</v>
      </c>
      <c r="B5002" s="24" t="s">
        <v>252</v>
      </c>
      <c r="C5002" s="24" t="s">
        <v>238</v>
      </c>
      <c r="D5002" s="24">
        <v>0.25700000000000001</v>
      </c>
    </row>
    <row r="5003" spans="1:4" hidden="1">
      <c r="A5003" s="25">
        <v>43207</v>
      </c>
      <c r="B5003" s="24" t="s">
        <v>236</v>
      </c>
      <c r="C5003" s="24" t="s">
        <v>230</v>
      </c>
      <c r="D5003" s="24">
        <v>0.4728</v>
      </c>
    </row>
    <row r="5004" spans="1:4" hidden="1">
      <c r="A5004" s="25">
        <v>43207</v>
      </c>
      <c r="B5004" s="24" t="s">
        <v>236</v>
      </c>
      <c r="C5004" s="24" t="s">
        <v>240</v>
      </c>
      <c r="D5004" s="24">
        <v>0.1656</v>
      </c>
    </row>
    <row r="5005" spans="1:4" hidden="1">
      <c r="A5005" s="25">
        <v>43207</v>
      </c>
      <c r="B5005" s="24" t="s">
        <v>236</v>
      </c>
      <c r="C5005" s="24" t="s">
        <v>241</v>
      </c>
      <c r="D5005" s="24">
        <v>0.16159999999999999</v>
      </c>
    </row>
    <row r="5006" spans="1:4" hidden="1">
      <c r="A5006" s="25">
        <v>43207</v>
      </c>
      <c r="B5006" s="24" t="s">
        <v>236</v>
      </c>
      <c r="C5006" s="24" t="s">
        <v>231</v>
      </c>
      <c r="D5006" s="24">
        <v>0.124</v>
      </c>
    </row>
    <row r="5007" spans="1:4" hidden="1">
      <c r="A5007" s="25">
        <v>43207</v>
      </c>
      <c r="B5007" s="24" t="s">
        <v>236</v>
      </c>
      <c r="C5007" s="24" t="s">
        <v>242</v>
      </c>
      <c r="D5007" s="24">
        <v>0.80859999999999999</v>
      </c>
    </row>
    <row r="5008" spans="1:4" hidden="1">
      <c r="A5008" s="25">
        <v>43207</v>
      </c>
      <c r="B5008" s="24" t="s">
        <v>236</v>
      </c>
      <c r="C5008" s="24" t="s">
        <v>232</v>
      </c>
      <c r="D5008" s="24">
        <v>0.77480000000000004</v>
      </c>
    </row>
    <row r="5009" spans="1:4" hidden="1">
      <c r="A5009" s="25">
        <v>43207</v>
      </c>
      <c r="B5009" s="24" t="s">
        <v>236</v>
      </c>
      <c r="C5009" s="24" t="s">
        <v>233</v>
      </c>
      <c r="D5009" s="24">
        <v>0.104</v>
      </c>
    </row>
    <row r="5010" spans="1:4" hidden="1">
      <c r="A5010" s="25">
        <v>43207</v>
      </c>
      <c r="B5010" s="24" t="s">
        <v>236</v>
      </c>
      <c r="C5010" s="24" t="s">
        <v>234</v>
      </c>
      <c r="D5010" s="24">
        <v>8.9800000000000005E-2</v>
      </c>
    </row>
    <row r="5011" spans="1:4" hidden="1">
      <c r="A5011" s="25">
        <v>43207</v>
      </c>
      <c r="B5011" s="24" t="s">
        <v>236</v>
      </c>
      <c r="C5011" s="24" t="s">
        <v>243</v>
      </c>
      <c r="D5011" s="24">
        <v>1.0104</v>
      </c>
    </row>
    <row r="5012" spans="1:4" hidden="1">
      <c r="A5012" s="25">
        <v>43207</v>
      </c>
      <c r="B5012" s="24" t="s">
        <v>236</v>
      </c>
      <c r="C5012" s="24" t="s">
        <v>235</v>
      </c>
      <c r="D5012" s="24">
        <v>9.1399999999999995E-2</v>
      </c>
    </row>
    <row r="5013" spans="1:4" hidden="1">
      <c r="A5013" s="25">
        <v>43207</v>
      </c>
      <c r="B5013" s="24" t="s">
        <v>236</v>
      </c>
      <c r="C5013" s="24" t="s">
        <v>79</v>
      </c>
      <c r="D5013" s="24">
        <v>13.7775</v>
      </c>
    </row>
    <row r="5014" spans="1:4" hidden="1">
      <c r="A5014" s="25">
        <v>43207</v>
      </c>
      <c r="B5014" s="24" t="s">
        <v>236</v>
      </c>
      <c r="C5014" s="24" t="s">
        <v>244</v>
      </c>
      <c r="D5014" s="24">
        <v>137.40539999999999</v>
      </c>
    </row>
    <row r="5015" spans="1:4" hidden="1">
      <c r="A5015" s="25">
        <v>43207</v>
      </c>
      <c r="B5015" s="24" t="s">
        <v>236</v>
      </c>
      <c r="C5015" s="24" t="s">
        <v>251</v>
      </c>
      <c r="D5015" s="24">
        <v>1.0403</v>
      </c>
    </row>
    <row r="5016" spans="1:4" hidden="1">
      <c r="A5016" s="25">
        <v>43207</v>
      </c>
      <c r="B5016" s="24" t="s">
        <v>236</v>
      </c>
      <c r="C5016" s="24" t="s">
        <v>237</v>
      </c>
      <c r="D5016" s="24">
        <v>1.0825</v>
      </c>
    </row>
    <row r="5017" spans="1:4" hidden="1">
      <c r="A5017" s="25">
        <v>43207</v>
      </c>
      <c r="B5017" s="24" t="s">
        <v>236</v>
      </c>
      <c r="C5017" s="24" t="s">
        <v>238</v>
      </c>
      <c r="D5017" s="24">
        <v>0.12870000000000001</v>
      </c>
    </row>
    <row r="5018" spans="1:4" hidden="1">
      <c r="A5018" s="25">
        <v>43207</v>
      </c>
      <c r="B5018" s="24" t="s">
        <v>245</v>
      </c>
      <c r="C5018" s="24" t="s">
        <v>240</v>
      </c>
      <c r="D5018" s="24">
        <v>0.94479999999999997</v>
      </c>
    </row>
    <row r="5019" spans="1:4" hidden="1">
      <c r="A5019" s="25">
        <v>43207</v>
      </c>
      <c r="B5019" s="24" t="s">
        <v>245</v>
      </c>
      <c r="C5019" s="24" t="s">
        <v>242</v>
      </c>
      <c r="D5019" s="24">
        <v>4.6132</v>
      </c>
    </row>
    <row r="5020" spans="1:4" hidden="1">
      <c r="A5020" s="25">
        <v>43207</v>
      </c>
      <c r="B5020" s="24" t="s">
        <v>245</v>
      </c>
      <c r="C5020" s="24" t="s">
        <v>233</v>
      </c>
      <c r="D5020" s="24">
        <v>0.59360000000000002</v>
      </c>
    </row>
    <row r="5021" spans="1:4" hidden="1">
      <c r="A5021" s="25">
        <v>43207</v>
      </c>
      <c r="B5021" s="24" t="s">
        <v>245</v>
      </c>
      <c r="C5021" s="24" t="s">
        <v>234</v>
      </c>
      <c r="D5021" s="24">
        <v>0.51280000000000003</v>
      </c>
    </row>
    <row r="5022" spans="1:4" hidden="1">
      <c r="A5022" s="25">
        <v>43207</v>
      </c>
      <c r="B5022" s="24" t="s">
        <v>245</v>
      </c>
      <c r="C5022" s="24" t="s">
        <v>243</v>
      </c>
      <c r="D5022" s="24">
        <v>5.7649999999999997</v>
      </c>
    </row>
    <row r="5023" spans="1:4" hidden="1">
      <c r="A5023" s="25">
        <v>43207</v>
      </c>
      <c r="B5023" s="24" t="s">
        <v>245</v>
      </c>
      <c r="C5023" s="24" t="s">
        <v>79</v>
      </c>
      <c r="D5023" s="24">
        <v>78.6096</v>
      </c>
    </row>
    <row r="5024" spans="1:4" hidden="1">
      <c r="A5024" s="25">
        <v>43207</v>
      </c>
      <c r="B5024" s="24" t="s">
        <v>245</v>
      </c>
      <c r="C5024" s="24" t="s">
        <v>238</v>
      </c>
      <c r="D5024" s="24">
        <v>0.73440000000000005</v>
      </c>
    </row>
    <row r="5025" spans="1:4" hidden="1">
      <c r="A5025" s="25">
        <v>43207</v>
      </c>
      <c r="B5025" s="24" t="s">
        <v>264</v>
      </c>
      <c r="C5025" s="24" t="s">
        <v>238</v>
      </c>
      <c r="D5025" s="24">
        <v>1.9199999999999998E-2</v>
      </c>
    </row>
    <row r="5026" spans="1:4" hidden="1">
      <c r="A5026" s="25">
        <v>43207</v>
      </c>
      <c r="B5026" s="24" t="s">
        <v>260</v>
      </c>
      <c r="C5026" s="24" t="s">
        <v>233</v>
      </c>
      <c r="D5026" s="24">
        <v>0.24049999999999999</v>
      </c>
    </row>
    <row r="5027" spans="1:4" hidden="1">
      <c r="A5027" s="25">
        <v>43207</v>
      </c>
      <c r="B5027" s="24" t="s">
        <v>260</v>
      </c>
      <c r="C5027" s="24" t="s">
        <v>238</v>
      </c>
      <c r="D5027" s="24">
        <v>0.29759999999999998</v>
      </c>
    </row>
    <row r="5028" spans="1:4" hidden="1">
      <c r="A5028" s="25">
        <v>43207</v>
      </c>
      <c r="B5028" s="24" t="s">
        <v>261</v>
      </c>
      <c r="C5028" s="24" t="s">
        <v>233</v>
      </c>
      <c r="D5028" s="24">
        <v>1.32E-2</v>
      </c>
    </row>
    <row r="5029" spans="1:4" hidden="1">
      <c r="A5029" s="25">
        <v>43207</v>
      </c>
      <c r="B5029" s="24" t="s">
        <v>261</v>
      </c>
      <c r="C5029" s="24" t="s">
        <v>238</v>
      </c>
      <c r="D5029" s="24">
        <v>1.6299999999999999E-2</v>
      </c>
    </row>
    <row r="5030" spans="1:4" hidden="1">
      <c r="A5030" s="25">
        <v>43207</v>
      </c>
      <c r="B5030" s="24" t="s">
        <v>237</v>
      </c>
      <c r="C5030" s="24" t="s">
        <v>230</v>
      </c>
      <c r="D5030" s="24">
        <v>0.43680000000000002</v>
      </c>
    </row>
    <row r="5031" spans="1:4" hidden="1">
      <c r="A5031" s="25">
        <v>43207</v>
      </c>
      <c r="B5031" s="24" t="s">
        <v>237</v>
      </c>
      <c r="C5031" s="24" t="s">
        <v>240</v>
      </c>
      <c r="D5031" s="24">
        <v>0.153</v>
      </c>
    </row>
    <row r="5032" spans="1:4" hidden="1">
      <c r="A5032" s="25">
        <v>43207</v>
      </c>
      <c r="B5032" s="24" t="s">
        <v>237</v>
      </c>
      <c r="C5032" s="24" t="s">
        <v>231</v>
      </c>
      <c r="D5032" s="24">
        <v>0.11459999999999999</v>
      </c>
    </row>
    <row r="5033" spans="1:4" hidden="1">
      <c r="A5033" s="25">
        <v>43207</v>
      </c>
      <c r="B5033" s="24" t="s">
        <v>237</v>
      </c>
      <c r="C5033" s="24" t="s">
        <v>232</v>
      </c>
      <c r="D5033" s="24">
        <v>0.71579999999999999</v>
      </c>
    </row>
    <row r="5034" spans="1:4" hidden="1">
      <c r="A5034" s="25">
        <v>43207</v>
      </c>
      <c r="B5034" s="24" t="s">
        <v>237</v>
      </c>
      <c r="C5034" s="24" t="s">
        <v>233</v>
      </c>
      <c r="D5034" s="24">
        <v>9.6100000000000005E-2</v>
      </c>
    </row>
    <row r="5035" spans="1:4" hidden="1">
      <c r="A5035" s="25">
        <v>43207</v>
      </c>
      <c r="B5035" s="24" t="s">
        <v>237</v>
      </c>
      <c r="C5035" s="24" t="s">
        <v>234</v>
      </c>
      <c r="D5035" s="24">
        <v>8.3000000000000004E-2</v>
      </c>
    </row>
    <row r="5036" spans="1:4" hidden="1">
      <c r="A5036" s="25">
        <v>43207</v>
      </c>
      <c r="B5036" s="24" t="s">
        <v>237</v>
      </c>
      <c r="C5036" s="24" t="s">
        <v>235</v>
      </c>
      <c r="D5036" s="24">
        <v>8.4400000000000003E-2</v>
      </c>
    </row>
    <row r="5037" spans="1:4" hidden="1">
      <c r="A5037" s="25">
        <v>43207</v>
      </c>
      <c r="B5037" s="24" t="s">
        <v>237</v>
      </c>
      <c r="C5037" s="24" t="s">
        <v>236</v>
      </c>
      <c r="D5037" s="24">
        <v>0.92379999999999995</v>
      </c>
    </row>
    <row r="5038" spans="1:4" hidden="1">
      <c r="A5038" s="25">
        <v>43207</v>
      </c>
      <c r="B5038" s="24" t="s">
        <v>237</v>
      </c>
      <c r="C5038" s="24" t="s">
        <v>262</v>
      </c>
      <c r="D5038" s="24">
        <v>0.4874</v>
      </c>
    </row>
    <row r="5039" spans="1:4" hidden="1">
      <c r="A5039" s="25">
        <v>43207</v>
      </c>
      <c r="B5039" s="24" t="s">
        <v>237</v>
      </c>
      <c r="C5039" s="24" t="s">
        <v>238</v>
      </c>
      <c r="D5039" s="24">
        <v>0.11890000000000001</v>
      </c>
    </row>
    <row r="5040" spans="1:4" hidden="1">
      <c r="A5040" s="25">
        <v>43207</v>
      </c>
      <c r="B5040" s="24" t="s">
        <v>253</v>
      </c>
      <c r="C5040" s="24" t="s">
        <v>242</v>
      </c>
      <c r="D5040" s="24">
        <v>4.7945000000000002</v>
      </c>
    </row>
    <row r="5041" spans="1:4" hidden="1">
      <c r="A5041" s="25">
        <v>43207</v>
      </c>
      <c r="B5041" s="24" t="s">
        <v>253</v>
      </c>
      <c r="C5041" s="24" t="s">
        <v>233</v>
      </c>
      <c r="D5041" s="24">
        <v>0.6169</v>
      </c>
    </row>
    <row r="5042" spans="1:4" hidden="1">
      <c r="A5042" s="25">
        <v>43207</v>
      </c>
      <c r="B5042" s="24" t="s">
        <v>253</v>
      </c>
      <c r="C5042" s="24" t="s">
        <v>234</v>
      </c>
      <c r="D5042" s="24">
        <v>0.53300000000000003</v>
      </c>
    </row>
    <row r="5043" spans="1:4" hidden="1">
      <c r="A5043" s="25">
        <v>43207</v>
      </c>
      <c r="B5043" s="24" t="s">
        <v>253</v>
      </c>
      <c r="C5043" s="24" t="s">
        <v>243</v>
      </c>
      <c r="D5043" s="24">
        <v>5.9913999999999996</v>
      </c>
    </row>
    <row r="5044" spans="1:4" hidden="1">
      <c r="A5044" s="25">
        <v>43207</v>
      </c>
      <c r="B5044" s="24" t="s">
        <v>253</v>
      </c>
      <c r="C5044" s="24" t="s">
        <v>238</v>
      </c>
      <c r="D5044" s="24">
        <v>0.76319999999999999</v>
      </c>
    </row>
    <row r="5045" spans="1:4" hidden="1">
      <c r="A5045" s="25">
        <v>43207</v>
      </c>
      <c r="B5045" s="24" t="s">
        <v>265</v>
      </c>
      <c r="C5045" s="24" t="s">
        <v>238</v>
      </c>
      <c r="D5045" s="24">
        <v>3.2000000000000001E-2</v>
      </c>
    </row>
    <row r="5046" spans="1:4" hidden="1">
      <c r="A5046" s="25">
        <v>43207</v>
      </c>
      <c r="B5046" s="24" t="s">
        <v>262</v>
      </c>
      <c r="C5046" s="24" t="s">
        <v>233</v>
      </c>
      <c r="D5046" s="24">
        <v>0.19719999999999999</v>
      </c>
    </row>
    <row r="5047" spans="1:4" hidden="1">
      <c r="A5047" s="25">
        <v>43207</v>
      </c>
      <c r="B5047" s="24" t="s">
        <v>262</v>
      </c>
      <c r="C5047" s="24" t="s">
        <v>237</v>
      </c>
      <c r="D5047" s="24">
        <v>2.0518000000000001</v>
      </c>
    </row>
    <row r="5048" spans="1:4" hidden="1">
      <c r="A5048" s="25">
        <v>43207</v>
      </c>
      <c r="B5048" s="24" t="s">
        <v>262</v>
      </c>
      <c r="C5048" s="24" t="s">
        <v>238</v>
      </c>
      <c r="D5048" s="24">
        <v>0.24399999999999999</v>
      </c>
    </row>
    <row r="5049" spans="1:4" hidden="1">
      <c r="A5049" s="25">
        <v>43207</v>
      </c>
      <c r="B5049" s="24" t="s">
        <v>246</v>
      </c>
      <c r="C5049" s="24" t="s">
        <v>240</v>
      </c>
      <c r="D5049" s="24">
        <v>4.3799999999999999E-2</v>
      </c>
    </row>
    <row r="5050" spans="1:4" hidden="1">
      <c r="A5050" s="25">
        <v>43207</v>
      </c>
      <c r="B5050" s="24" t="s">
        <v>246</v>
      </c>
      <c r="C5050" s="24" t="s">
        <v>248</v>
      </c>
      <c r="D5050" s="24">
        <v>0.21360000000000001</v>
      </c>
    </row>
    <row r="5051" spans="1:4" hidden="1">
      <c r="A5051" s="25">
        <v>43207</v>
      </c>
      <c r="B5051" s="24" t="s">
        <v>246</v>
      </c>
      <c r="C5051" s="24" t="s">
        <v>242</v>
      </c>
      <c r="D5051" s="24">
        <v>0.21379999999999999</v>
      </c>
    </row>
    <row r="5052" spans="1:4" hidden="1">
      <c r="A5052" s="25">
        <v>43207</v>
      </c>
      <c r="B5052" s="24" t="s">
        <v>246</v>
      </c>
      <c r="C5052" s="24" t="s">
        <v>233</v>
      </c>
      <c r="D5052" s="24">
        <v>2.75E-2</v>
      </c>
    </row>
    <row r="5053" spans="1:4" hidden="1">
      <c r="A5053" s="25">
        <v>43207</v>
      </c>
      <c r="B5053" s="24" t="s">
        <v>246</v>
      </c>
      <c r="C5053" s="24" t="s">
        <v>234</v>
      </c>
      <c r="D5053" s="24">
        <v>2.3800000000000002E-2</v>
      </c>
    </row>
    <row r="5054" spans="1:4" hidden="1">
      <c r="A5054" s="25">
        <v>43207</v>
      </c>
      <c r="B5054" s="24" t="s">
        <v>246</v>
      </c>
      <c r="C5054" s="24" t="s">
        <v>243</v>
      </c>
      <c r="D5054" s="24">
        <v>0.26719999999999999</v>
      </c>
    </row>
    <row r="5055" spans="1:4" hidden="1">
      <c r="A5055" s="25">
        <v>43207</v>
      </c>
      <c r="B5055" s="24" t="s">
        <v>246</v>
      </c>
      <c r="C5055" s="24" t="s">
        <v>79</v>
      </c>
      <c r="D5055" s="24">
        <v>3.6429999999999998</v>
      </c>
    </row>
    <row r="5056" spans="1:4" hidden="1">
      <c r="A5056" s="25">
        <v>43207</v>
      </c>
      <c r="B5056" s="24" t="s">
        <v>246</v>
      </c>
      <c r="C5056" s="24" t="s">
        <v>244</v>
      </c>
      <c r="D5056" s="24">
        <v>36.332299999999996</v>
      </c>
    </row>
    <row r="5057" spans="1:4" hidden="1">
      <c r="A5057" s="25">
        <v>43207</v>
      </c>
      <c r="B5057" s="24" t="s">
        <v>246</v>
      </c>
      <c r="C5057" s="24" t="s">
        <v>238</v>
      </c>
      <c r="D5057" s="24">
        <v>3.4000000000000002E-2</v>
      </c>
    </row>
    <row r="5058" spans="1:4" hidden="1">
      <c r="A5058" s="25">
        <v>43207</v>
      </c>
      <c r="B5058" s="24" t="s">
        <v>266</v>
      </c>
      <c r="C5058" s="24" t="s">
        <v>238</v>
      </c>
      <c r="D5058" s="24">
        <v>3.8199999999999998E-2</v>
      </c>
    </row>
    <row r="5059" spans="1:4" hidden="1">
      <c r="A5059" s="25">
        <v>43207</v>
      </c>
      <c r="B5059" s="24" t="s">
        <v>238</v>
      </c>
      <c r="C5059" s="24" t="s">
        <v>230</v>
      </c>
      <c r="D5059" s="24">
        <v>3.673</v>
      </c>
    </row>
    <row r="5060" spans="1:4" hidden="1">
      <c r="A5060" s="25">
        <v>43207</v>
      </c>
      <c r="B5060" s="24" t="s">
        <v>238</v>
      </c>
      <c r="C5060" s="24" t="s">
        <v>240</v>
      </c>
      <c r="D5060" s="24">
        <v>1.2866</v>
      </c>
    </row>
    <row r="5061" spans="1:4" hidden="1">
      <c r="A5061" s="25">
        <v>43207</v>
      </c>
      <c r="B5061" s="24" t="s">
        <v>238</v>
      </c>
      <c r="C5061" s="24" t="s">
        <v>247</v>
      </c>
      <c r="D5061" s="24">
        <v>1.7888999999999999</v>
      </c>
    </row>
    <row r="5062" spans="1:4" hidden="1">
      <c r="A5062" s="25">
        <v>43207</v>
      </c>
      <c r="B5062" s="24" t="s">
        <v>238</v>
      </c>
      <c r="C5062" s="24" t="s">
        <v>241</v>
      </c>
      <c r="D5062" s="24">
        <v>1.256</v>
      </c>
    </row>
    <row r="5063" spans="1:4" hidden="1">
      <c r="A5063" s="25">
        <v>43207</v>
      </c>
      <c r="B5063" s="24" t="s">
        <v>238</v>
      </c>
      <c r="C5063" s="24" t="s">
        <v>250</v>
      </c>
      <c r="D5063" s="24">
        <v>1593.1113</v>
      </c>
    </row>
    <row r="5064" spans="1:4" hidden="1">
      <c r="A5064" s="25">
        <v>43207</v>
      </c>
      <c r="B5064" s="24" t="s">
        <v>238</v>
      </c>
      <c r="C5064" s="24" t="s">
        <v>231</v>
      </c>
      <c r="D5064" s="24">
        <v>0.96319999999999995</v>
      </c>
    </row>
    <row r="5065" spans="1:4" hidden="1">
      <c r="A5065" s="25">
        <v>43207</v>
      </c>
      <c r="B5065" s="24" t="s">
        <v>238</v>
      </c>
      <c r="C5065" s="24" t="s">
        <v>248</v>
      </c>
      <c r="D5065" s="24">
        <v>6.2755999999999998</v>
      </c>
    </row>
    <row r="5066" spans="1:4" hidden="1">
      <c r="A5066" s="25">
        <v>43207</v>
      </c>
      <c r="B5066" s="24" t="s">
        <v>238</v>
      </c>
      <c r="C5066" s="24" t="s">
        <v>242</v>
      </c>
      <c r="D5066" s="24">
        <v>6.2816000000000001</v>
      </c>
    </row>
    <row r="5067" spans="1:4" hidden="1">
      <c r="A5067" s="25">
        <v>43207</v>
      </c>
      <c r="B5067" s="24" t="s">
        <v>238</v>
      </c>
      <c r="C5067" s="24" t="s">
        <v>254</v>
      </c>
      <c r="D5067" s="24">
        <v>20.423999999999999</v>
      </c>
    </row>
    <row r="5068" spans="1:4" hidden="1">
      <c r="A5068" s="25">
        <v>43207</v>
      </c>
      <c r="B5068" s="24" t="s">
        <v>238</v>
      </c>
      <c r="C5068" s="24" t="s">
        <v>232</v>
      </c>
      <c r="D5068" s="24">
        <v>6.0191999999999997</v>
      </c>
    </row>
    <row r="5069" spans="1:4" hidden="1">
      <c r="A5069" s="25">
        <v>43207</v>
      </c>
      <c r="B5069" s="24" t="s">
        <v>238</v>
      </c>
      <c r="C5069" s="24" t="s">
        <v>233</v>
      </c>
      <c r="D5069" s="24">
        <v>0.80820000000000003</v>
      </c>
    </row>
    <row r="5070" spans="1:4" hidden="1">
      <c r="A5070" s="25">
        <v>43207</v>
      </c>
      <c r="B5070" s="24" t="s">
        <v>238</v>
      </c>
      <c r="C5070" s="24" t="s">
        <v>263</v>
      </c>
      <c r="D5070" s="24">
        <v>2.0268000000000002</v>
      </c>
    </row>
    <row r="5071" spans="1:4" hidden="1">
      <c r="A5071" s="25">
        <v>43207</v>
      </c>
      <c r="B5071" s="24" t="s">
        <v>238</v>
      </c>
      <c r="C5071" s="24" t="s">
        <v>234</v>
      </c>
      <c r="D5071" s="24">
        <v>0.69820000000000004</v>
      </c>
    </row>
    <row r="5072" spans="1:4" hidden="1">
      <c r="A5072" s="25">
        <v>43207</v>
      </c>
      <c r="B5072" s="24" t="s">
        <v>238</v>
      </c>
      <c r="C5072" s="24" t="s">
        <v>243</v>
      </c>
      <c r="D5072" s="24">
        <v>7.8498999999999999</v>
      </c>
    </row>
    <row r="5073" spans="1:4" hidden="1">
      <c r="A5073" s="25">
        <v>43207</v>
      </c>
      <c r="B5073" s="24" t="s">
        <v>238</v>
      </c>
      <c r="C5073" s="24" t="s">
        <v>256</v>
      </c>
      <c r="D5073" s="24">
        <v>5.9922000000000004</v>
      </c>
    </row>
    <row r="5074" spans="1:4" hidden="1">
      <c r="A5074" s="25">
        <v>43207</v>
      </c>
      <c r="B5074" s="24" t="s">
        <v>238</v>
      </c>
      <c r="C5074" s="24" t="s">
        <v>258</v>
      </c>
      <c r="D5074" s="24">
        <v>3.5217999999999998</v>
      </c>
    </row>
    <row r="5075" spans="1:4" hidden="1">
      <c r="A5075" s="25">
        <v>43207</v>
      </c>
      <c r="B5075" s="24" t="s">
        <v>238</v>
      </c>
      <c r="C5075" s="24" t="s">
        <v>259</v>
      </c>
      <c r="D5075" s="24">
        <v>99.037599999999998</v>
      </c>
    </row>
    <row r="5076" spans="1:4" hidden="1">
      <c r="A5076" s="25">
        <v>43207</v>
      </c>
      <c r="B5076" s="24" t="s">
        <v>238</v>
      </c>
      <c r="C5076" s="24" t="s">
        <v>235</v>
      </c>
      <c r="D5076" s="24">
        <v>0.70940000000000003</v>
      </c>
    </row>
    <row r="5077" spans="1:4">
      <c r="A5077" s="25">
        <v>43207</v>
      </c>
      <c r="B5077" s="24" t="s">
        <v>238</v>
      </c>
      <c r="C5077" s="24" t="s">
        <v>79</v>
      </c>
      <c r="D5077" s="24">
        <v>107.0394</v>
      </c>
    </row>
    <row r="5078" spans="1:4" hidden="1">
      <c r="A5078" s="25">
        <v>43207</v>
      </c>
      <c r="B5078" s="24" t="s">
        <v>238</v>
      </c>
      <c r="C5078" s="24" t="s">
        <v>244</v>
      </c>
      <c r="D5078" s="24">
        <v>1067.5255999999999</v>
      </c>
    </row>
    <row r="5079" spans="1:4" hidden="1">
      <c r="A5079" s="25">
        <v>43207</v>
      </c>
      <c r="B5079" s="24" t="s">
        <v>238</v>
      </c>
      <c r="C5079" s="24" t="s">
        <v>251</v>
      </c>
      <c r="D5079" s="24">
        <v>8.0820000000000007</v>
      </c>
    </row>
    <row r="5080" spans="1:4" hidden="1">
      <c r="A5080" s="25">
        <v>43207</v>
      </c>
      <c r="B5080" s="24" t="s">
        <v>238</v>
      </c>
      <c r="C5080" s="24" t="s">
        <v>249</v>
      </c>
      <c r="D5080" s="24">
        <v>18.005800000000001</v>
      </c>
    </row>
    <row r="5081" spans="1:4" hidden="1">
      <c r="A5081" s="25">
        <v>43207</v>
      </c>
      <c r="B5081" s="24" t="s">
        <v>238</v>
      </c>
      <c r="C5081" s="24" t="s">
        <v>252</v>
      </c>
      <c r="D5081" s="24">
        <v>3.8904000000000001</v>
      </c>
    </row>
    <row r="5082" spans="1:4" hidden="1">
      <c r="A5082" s="25">
        <v>43207</v>
      </c>
      <c r="B5082" s="24" t="s">
        <v>238</v>
      </c>
      <c r="C5082" s="24" t="s">
        <v>236</v>
      </c>
      <c r="D5082" s="24">
        <v>7.7691999999999997</v>
      </c>
    </row>
    <row r="5083" spans="1:4" hidden="1">
      <c r="A5083" s="25">
        <v>43207</v>
      </c>
      <c r="B5083" s="24" t="s">
        <v>238</v>
      </c>
      <c r="C5083" s="24" t="s">
        <v>245</v>
      </c>
      <c r="D5083" s="24">
        <v>1.3615999999999999</v>
      </c>
    </row>
    <row r="5084" spans="1:4" hidden="1">
      <c r="A5084" s="25">
        <v>43207</v>
      </c>
      <c r="B5084" s="24" t="s">
        <v>238</v>
      </c>
      <c r="C5084" s="24" t="s">
        <v>264</v>
      </c>
      <c r="D5084" s="24">
        <v>52.116</v>
      </c>
    </row>
    <row r="5085" spans="1:4" hidden="1">
      <c r="A5085" s="25">
        <v>43207</v>
      </c>
      <c r="B5085" s="24" t="s">
        <v>238</v>
      </c>
      <c r="C5085" s="24" t="s">
        <v>260</v>
      </c>
      <c r="D5085" s="24">
        <v>3.3605999999999998</v>
      </c>
    </row>
    <row r="5086" spans="1:4" hidden="1">
      <c r="A5086" s="25">
        <v>43207</v>
      </c>
      <c r="B5086" s="24" t="s">
        <v>238</v>
      </c>
      <c r="C5086" s="24" t="s">
        <v>261</v>
      </c>
      <c r="D5086" s="24">
        <v>61.464300000000001</v>
      </c>
    </row>
    <row r="5087" spans="1:4" hidden="1">
      <c r="A5087" s="25">
        <v>43207</v>
      </c>
      <c r="B5087" s="24" t="s">
        <v>238</v>
      </c>
      <c r="C5087" s="24" t="s">
        <v>237</v>
      </c>
      <c r="D5087" s="24">
        <v>8.4101999999999997</v>
      </c>
    </row>
    <row r="5088" spans="1:4" hidden="1">
      <c r="A5088" s="25">
        <v>43207</v>
      </c>
      <c r="B5088" s="24" t="s">
        <v>238</v>
      </c>
      <c r="C5088" s="24" t="s">
        <v>253</v>
      </c>
      <c r="D5088" s="24">
        <v>1.3102</v>
      </c>
    </row>
    <row r="5089" spans="1:4" hidden="1">
      <c r="A5089" s="25">
        <v>43207</v>
      </c>
      <c r="B5089" s="24" t="s">
        <v>238</v>
      </c>
      <c r="C5089" s="24" t="s">
        <v>265</v>
      </c>
      <c r="D5089" s="24">
        <v>31.2028</v>
      </c>
    </row>
    <row r="5090" spans="1:4" hidden="1">
      <c r="A5090" s="25">
        <v>43207</v>
      </c>
      <c r="B5090" s="24" t="s">
        <v>238</v>
      </c>
      <c r="C5090" s="24" t="s">
        <v>262</v>
      </c>
      <c r="D5090" s="24">
        <v>4.0987999999999998</v>
      </c>
    </row>
    <row r="5091" spans="1:4" hidden="1">
      <c r="A5091" s="25">
        <v>43207</v>
      </c>
      <c r="B5091" s="24" t="s">
        <v>238</v>
      </c>
      <c r="C5091" s="24" t="s">
        <v>246</v>
      </c>
      <c r="D5091" s="24">
        <v>29.382300000000001</v>
      </c>
    </row>
    <row r="5092" spans="1:4" hidden="1">
      <c r="A5092" s="25">
        <v>43207</v>
      </c>
      <c r="B5092" s="24" t="s">
        <v>238</v>
      </c>
      <c r="C5092" s="24" t="s">
        <v>266</v>
      </c>
      <c r="D5092" s="24">
        <v>26.1144</v>
      </c>
    </row>
    <row r="5093" spans="1:4" hidden="1">
      <c r="A5093" s="25">
        <v>43207</v>
      </c>
      <c r="B5093" s="24" t="s">
        <v>238</v>
      </c>
      <c r="C5093" s="24" t="s">
        <v>267</v>
      </c>
      <c r="D5093" s="24">
        <v>530.15229999999997</v>
      </c>
    </row>
    <row r="5094" spans="1:4" hidden="1">
      <c r="A5094" s="25">
        <v>43207</v>
      </c>
      <c r="B5094" s="24" t="s">
        <v>238</v>
      </c>
      <c r="C5094" s="24" t="s">
        <v>268</v>
      </c>
      <c r="D5094" s="24">
        <v>2.7</v>
      </c>
    </row>
    <row r="5095" spans="1:4" hidden="1">
      <c r="A5095" s="25">
        <v>43207</v>
      </c>
      <c r="B5095" s="24" t="s">
        <v>238</v>
      </c>
      <c r="C5095" s="24" t="s">
        <v>239</v>
      </c>
      <c r="D5095" s="24">
        <v>12.0116</v>
      </c>
    </row>
    <row r="5096" spans="1:4" hidden="1">
      <c r="A5096" s="25">
        <v>43207</v>
      </c>
      <c r="B5096" s="24" t="s">
        <v>267</v>
      </c>
      <c r="C5096" s="24" t="s">
        <v>238</v>
      </c>
      <c r="D5096" s="24">
        <v>1.9E-3</v>
      </c>
    </row>
    <row r="5097" spans="1:4" hidden="1">
      <c r="A5097" s="25">
        <v>43207</v>
      </c>
      <c r="B5097" s="24" t="s">
        <v>268</v>
      </c>
      <c r="C5097" s="24" t="s">
        <v>238</v>
      </c>
      <c r="D5097" s="24">
        <v>0.37040000000000001</v>
      </c>
    </row>
    <row r="5098" spans="1:4" hidden="1">
      <c r="A5098" s="25">
        <v>43207</v>
      </c>
      <c r="B5098" s="24" t="s">
        <v>239</v>
      </c>
      <c r="C5098" s="24" t="s">
        <v>230</v>
      </c>
      <c r="D5098" s="24">
        <v>0.30580000000000002</v>
      </c>
    </row>
    <row r="5099" spans="1:4" hidden="1">
      <c r="A5099" s="25">
        <v>43207</v>
      </c>
      <c r="B5099" s="24" t="s">
        <v>239</v>
      </c>
      <c r="C5099" s="24" t="s">
        <v>233</v>
      </c>
      <c r="D5099" s="24">
        <v>6.7299999999999999E-2</v>
      </c>
    </row>
    <row r="5100" spans="1:4" hidden="1">
      <c r="A5100" s="25">
        <v>43207</v>
      </c>
      <c r="B5100" s="24" t="s">
        <v>239</v>
      </c>
      <c r="C5100" s="24" t="s">
        <v>234</v>
      </c>
      <c r="D5100" s="24">
        <v>5.8200000000000002E-2</v>
      </c>
    </row>
    <row r="5101" spans="1:4" hidden="1">
      <c r="A5101" s="25">
        <v>43207</v>
      </c>
      <c r="B5101" s="24" t="s">
        <v>239</v>
      </c>
      <c r="C5101" s="24" t="s">
        <v>238</v>
      </c>
      <c r="D5101" s="24">
        <v>8.3199999999999996E-2</v>
      </c>
    </row>
    <row r="5102" spans="1:4" hidden="1">
      <c r="A5102" s="25">
        <v>43208</v>
      </c>
      <c r="B5102" s="24" t="s">
        <v>230</v>
      </c>
      <c r="C5102" s="24" t="s">
        <v>231</v>
      </c>
      <c r="D5102" s="24">
        <v>0.26340000000000002</v>
      </c>
    </row>
    <row r="5103" spans="1:4" hidden="1">
      <c r="A5103" s="25">
        <v>43208</v>
      </c>
      <c r="B5103" s="24" t="s">
        <v>230</v>
      </c>
      <c r="C5103" s="24" t="s">
        <v>232</v>
      </c>
      <c r="D5103" s="24">
        <v>1.6384000000000001</v>
      </c>
    </row>
    <row r="5104" spans="1:4" hidden="1">
      <c r="A5104" s="25">
        <v>43208</v>
      </c>
      <c r="B5104" s="24" t="s">
        <v>230</v>
      </c>
      <c r="C5104" s="24" t="s">
        <v>233</v>
      </c>
      <c r="D5104" s="24">
        <v>0.22</v>
      </c>
    </row>
    <row r="5105" spans="1:4" hidden="1">
      <c r="A5105" s="25">
        <v>43208</v>
      </c>
      <c r="B5105" s="24" t="s">
        <v>230</v>
      </c>
      <c r="C5105" s="24" t="s">
        <v>234</v>
      </c>
      <c r="D5105" s="24">
        <v>0.19120000000000001</v>
      </c>
    </row>
    <row r="5106" spans="1:4" hidden="1">
      <c r="A5106" s="25">
        <v>43208</v>
      </c>
      <c r="B5106" s="24" t="s">
        <v>230</v>
      </c>
      <c r="C5106" s="24" t="s">
        <v>235</v>
      </c>
      <c r="D5106" s="24">
        <v>0.19320000000000001</v>
      </c>
    </row>
    <row r="5107" spans="1:4" hidden="1">
      <c r="A5107" s="25">
        <v>43208</v>
      </c>
      <c r="B5107" s="24" t="s">
        <v>230</v>
      </c>
      <c r="C5107" s="24" t="s">
        <v>236</v>
      </c>
      <c r="D5107" s="24">
        <v>2.1133999999999999</v>
      </c>
    </row>
    <row r="5108" spans="1:4" hidden="1">
      <c r="A5108" s="25">
        <v>43208</v>
      </c>
      <c r="B5108" s="24" t="s">
        <v>230</v>
      </c>
      <c r="C5108" s="24" t="s">
        <v>237</v>
      </c>
      <c r="D5108" s="24">
        <v>2.2873999999999999</v>
      </c>
    </row>
    <row r="5109" spans="1:4" hidden="1">
      <c r="A5109" s="25">
        <v>43208</v>
      </c>
      <c r="B5109" s="24" t="s">
        <v>230</v>
      </c>
      <c r="C5109" s="24" t="s">
        <v>238</v>
      </c>
      <c r="D5109" s="24">
        <v>0.2722</v>
      </c>
    </row>
    <row r="5110" spans="1:4" hidden="1">
      <c r="A5110" s="25">
        <v>43208</v>
      </c>
      <c r="B5110" s="24" t="s">
        <v>230</v>
      </c>
      <c r="C5110" s="24" t="s">
        <v>239</v>
      </c>
      <c r="D5110" s="24">
        <v>3.2578</v>
      </c>
    </row>
    <row r="5111" spans="1:4" hidden="1">
      <c r="A5111" s="25">
        <v>43208</v>
      </c>
      <c r="B5111" s="24" t="s">
        <v>240</v>
      </c>
      <c r="C5111" s="24" t="s">
        <v>241</v>
      </c>
      <c r="D5111" s="24">
        <v>0.97899999999999998</v>
      </c>
    </row>
    <row r="5112" spans="1:4" hidden="1">
      <c r="A5112" s="25">
        <v>43208</v>
      </c>
      <c r="B5112" s="24" t="s">
        <v>240</v>
      </c>
      <c r="C5112" s="24" t="s">
        <v>231</v>
      </c>
      <c r="D5112" s="24">
        <v>0.752</v>
      </c>
    </row>
    <row r="5113" spans="1:4" hidden="1">
      <c r="A5113" s="25">
        <v>43208</v>
      </c>
      <c r="B5113" s="24" t="s">
        <v>240</v>
      </c>
      <c r="C5113" s="24" t="s">
        <v>242</v>
      </c>
      <c r="D5113" s="24">
        <v>4.8808999999999996</v>
      </c>
    </row>
    <row r="5114" spans="1:4" hidden="1">
      <c r="A5114" s="25">
        <v>43208</v>
      </c>
      <c r="B5114" s="24" t="s">
        <v>240</v>
      </c>
      <c r="C5114" s="24" t="s">
        <v>232</v>
      </c>
      <c r="D5114" s="24">
        <v>4.6768000000000001</v>
      </c>
    </row>
    <row r="5115" spans="1:4" hidden="1">
      <c r="A5115" s="25">
        <v>43208</v>
      </c>
      <c r="B5115" s="24" t="s">
        <v>240</v>
      </c>
      <c r="C5115" s="24" t="s">
        <v>233</v>
      </c>
      <c r="D5115" s="24">
        <v>0.628</v>
      </c>
    </row>
    <row r="5116" spans="1:4" hidden="1">
      <c r="A5116" s="25">
        <v>43208</v>
      </c>
      <c r="B5116" s="24" t="s">
        <v>240</v>
      </c>
      <c r="C5116" s="24" t="s">
        <v>234</v>
      </c>
      <c r="D5116" s="24">
        <v>0.54569999999999996</v>
      </c>
    </row>
    <row r="5117" spans="1:4" hidden="1">
      <c r="A5117" s="25">
        <v>43208</v>
      </c>
      <c r="B5117" s="24" t="s">
        <v>240</v>
      </c>
      <c r="C5117" s="24" t="s">
        <v>243</v>
      </c>
      <c r="D5117" s="24">
        <v>6.1006</v>
      </c>
    </row>
    <row r="5118" spans="1:4" hidden="1">
      <c r="A5118" s="25">
        <v>43208</v>
      </c>
      <c r="B5118" s="24" t="s">
        <v>240</v>
      </c>
      <c r="C5118" s="24" t="s">
        <v>79</v>
      </c>
      <c r="D5118" s="24">
        <v>83.351399999999998</v>
      </c>
    </row>
    <row r="5119" spans="1:4" hidden="1">
      <c r="A5119" s="25">
        <v>43208</v>
      </c>
      <c r="B5119" s="24" t="s">
        <v>240</v>
      </c>
      <c r="C5119" s="24" t="s">
        <v>244</v>
      </c>
      <c r="D5119" s="24">
        <v>827.92039999999997</v>
      </c>
    </row>
    <row r="5120" spans="1:4" hidden="1">
      <c r="A5120" s="25">
        <v>43208</v>
      </c>
      <c r="B5120" s="24" t="s">
        <v>240</v>
      </c>
      <c r="C5120" s="24" t="s">
        <v>236</v>
      </c>
      <c r="D5120" s="24">
        <v>6.0327999999999999</v>
      </c>
    </row>
    <row r="5121" spans="1:4" hidden="1">
      <c r="A5121" s="25">
        <v>43208</v>
      </c>
      <c r="B5121" s="24" t="s">
        <v>240</v>
      </c>
      <c r="C5121" s="24" t="s">
        <v>245</v>
      </c>
      <c r="D5121" s="24">
        <v>1.0608</v>
      </c>
    </row>
    <row r="5122" spans="1:4" hidden="1">
      <c r="A5122" s="25">
        <v>43208</v>
      </c>
      <c r="B5122" s="24" t="s">
        <v>240</v>
      </c>
      <c r="C5122" s="24" t="s">
        <v>237</v>
      </c>
      <c r="D5122" s="24">
        <v>6.5293999999999999</v>
      </c>
    </row>
    <row r="5123" spans="1:4" hidden="1">
      <c r="A5123" s="25">
        <v>43208</v>
      </c>
      <c r="B5123" s="24" t="s">
        <v>240</v>
      </c>
      <c r="C5123" s="24" t="s">
        <v>246</v>
      </c>
      <c r="D5123" s="24">
        <v>22.802299999999999</v>
      </c>
    </row>
    <row r="5124" spans="1:4" hidden="1">
      <c r="A5124" s="25">
        <v>43208</v>
      </c>
      <c r="B5124" s="24" t="s">
        <v>240</v>
      </c>
      <c r="C5124" s="24" t="s">
        <v>238</v>
      </c>
      <c r="D5124" s="24">
        <v>0.7772</v>
      </c>
    </row>
    <row r="5125" spans="1:4" hidden="1">
      <c r="A5125" s="25">
        <v>43208</v>
      </c>
      <c r="B5125" s="24" t="s">
        <v>247</v>
      </c>
      <c r="C5125" s="24" t="s">
        <v>238</v>
      </c>
      <c r="D5125" s="24">
        <v>0.55940000000000001</v>
      </c>
    </row>
    <row r="5126" spans="1:4" hidden="1">
      <c r="A5126" s="25">
        <v>43208</v>
      </c>
      <c r="B5126" s="24" t="s">
        <v>241</v>
      </c>
      <c r="C5126" s="24" t="s">
        <v>240</v>
      </c>
      <c r="D5126" s="24">
        <v>1.0214000000000001</v>
      </c>
    </row>
    <row r="5127" spans="1:4" hidden="1">
      <c r="A5127" s="25">
        <v>43208</v>
      </c>
      <c r="B5127" s="24" t="s">
        <v>241</v>
      </c>
      <c r="C5127" s="24" t="s">
        <v>231</v>
      </c>
      <c r="D5127" s="24">
        <v>0.76819999999999999</v>
      </c>
    </row>
    <row r="5128" spans="1:4" hidden="1">
      <c r="A5128" s="25">
        <v>43208</v>
      </c>
      <c r="B5128" s="24" t="s">
        <v>241</v>
      </c>
      <c r="C5128" s="24" t="s">
        <v>248</v>
      </c>
      <c r="D5128" s="24">
        <v>4.9828000000000001</v>
      </c>
    </row>
    <row r="5129" spans="1:4" hidden="1">
      <c r="A5129" s="25">
        <v>43208</v>
      </c>
      <c r="B5129" s="24" t="s">
        <v>241</v>
      </c>
      <c r="C5129" s="24" t="s">
        <v>242</v>
      </c>
      <c r="D5129" s="24">
        <v>4.9855999999999998</v>
      </c>
    </row>
    <row r="5130" spans="1:4" hidden="1">
      <c r="A5130" s="25">
        <v>43208</v>
      </c>
      <c r="B5130" s="24" t="s">
        <v>241</v>
      </c>
      <c r="C5130" s="24" t="s">
        <v>233</v>
      </c>
      <c r="D5130" s="24">
        <v>0.64139999999999997</v>
      </c>
    </row>
    <row r="5131" spans="1:4" hidden="1">
      <c r="A5131" s="25">
        <v>43208</v>
      </c>
      <c r="B5131" s="24" t="s">
        <v>241</v>
      </c>
      <c r="C5131" s="24" t="s">
        <v>234</v>
      </c>
      <c r="D5131" s="24">
        <v>0.55740000000000001</v>
      </c>
    </row>
    <row r="5132" spans="1:4" hidden="1">
      <c r="A5132" s="25">
        <v>43208</v>
      </c>
      <c r="B5132" s="24" t="s">
        <v>241</v>
      </c>
      <c r="C5132" s="24" t="s">
        <v>243</v>
      </c>
      <c r="D5132" s="24">
        <v>6.2314999999999996</v>
      </c>
    </row>
    <row r="5133" spans="1:4" hidden="1">
      <c r="A5133" s="25">
        <v>43208</v>
      </c>
      <c r="B5133" s="24" t="s">
        <v>241</v>
      </c>
      <c r="C5133" s="24" t="s">
        <v>79</v>
      </c>
      <c r="D5133" s="24">
        <v>85.138800000000003</v>
      </c>
    </row>
    <row r="5134" spans="1:4" hidden="1">
      <c r="A5134" s="25">
        <v>43208</v>
      </c>
      <c r="B5134" s="24" t="s">
        <v>241</v>
      </c>
      <c r="C5134" s="24" t="s">
        <v>249</v>
      </c>
      <c r="D5134" s="24">
        <v>14.3192</v>
      </c>
    </row>
    <row r="5135" spans="1:4" hidden="1">
      <c r="A5135" s="25">
        <v>43208</v>
      </c>
      <c r="B5135" s="24" t="s">
        <v>241</v>
      </c>
      <c r="C5135" s="24" t="s">
        <v>236</v>
      </c>
      <c r="D5135" s="24">
        <v>6.1622000000000003</v>
      </c>
    </row>
    <row r="5136" spans="1:4" hidden="1">
      <c r="A5136" s="25">
        <v>43208</v>
      </c>
      <c r="B5136" s="24" t="s">
        <v>241</v>
      </c>
      <c r="C5136" s="24" t="s">
        <v>238</v>
      </c>
      <c r="D5136" s="24">
        <v>0.79379999999999995</v>
      </c>
    </row>
    <row r="5137" spans="1:4" hidden="1">
      <c r="A5137" s="25">
        <v>43208</v>
      </c>
      <c r="B5137" s="24" t="s">
        <v>250</v>
      </c>
      <c r="C5137" s="24" t="s">
        <v>238</v>
      </c>
      <c r="D5137" s="24">
        <v>5.9999999999999995E-4</v>
      </c>
    </row>
    <row r="5138" spans="1:4" hidden="1">
      <c r="A5138" s="25">
        <v>43208</v>
      </c>
      <c r="B5138" s="24" t="s">
        <v>231</v>
      </c>
      <c r="C5138" s="24" t="s">
        <v>230</v>
      </c>
      <c r="D5138" s="24">
        <v>3.7957999999999998</v>
      </c>
    </row>
    <row r="5139" spans="1:4" hidden="1">
      <c r="A5139" s="25">
        <v>43208</v>
      </c>
      <c r="B5139" s="24" t="s">
        <v>231</v>
      </c>
      <c r="C5139" s="24" t="s">
        <v>240</v>
      </c>
      <c r="D5139" s="24">
        <v>1.3298000000000001</v>
      </c>
    </row>
    <row r="5140" spans="1:4" hidden="1">
      <c r="A5140" s="25">
        <v>43208</v>
      </c>
      <c r="B5140" s="24" t="s">
        <v>231</v>
      </c>
      <c r="C5140" s="24" t="s">
        <v>241</v>
      </c>
      <c r="D5140" s="24">
        <v>1.3018000000000001</v>
      </c>
    </row>
    <row r="5141" spans="1:4" hidden="1">
      <c r="A5141" s="25">
        <v>43208</v>
      </c>
      <c r="B5141" s="24" t="s">
        <v>231</v>
      </c>
      <c r="C5141" s="24" t="s">
        <v>232</v>
      </c>
      <c r="D5141" s="24">
        <v>6.2191000000000001</v>
      </c>
    </row>
    <row r="5142" spans="1:4" hidden="1">
      <c r="A5142" s="25">
        <v>43208</v>
      </c>
      <c r="B5142" s="24" t="s">
        <v>231</v>
      </c>
      <c r="C5142" s="24" t="s">
        <v>233</v>
      </c>
      <c r="D5142" s="24">
        <v>0.83499999999999996</v>
      </c>
    </row>
    <row r="5143" spans="1:4" hidden="1">
      <c r="A5143" s="25">
        <v>43208</v>
      </c>
      <c r="B5143" s="24" t="s">
        <v>231</v>
      </c>
      <c r="C5143" s="24" t="s">
        <v>234</v>
      </c>
      <c r="D5143" s="24">
        <v>0.72570000000000001</v>
      </c>
    </row>
    <row r="5144" spans="1:4" hidden="1">
      <c r="A5144" s="25">
        <v>43208</v>
      </c>
      <c r="B5144" s="24" t="s">
        <v>231</v>
      </c>
      <c r="C5144" s="24" t="s">
        <v>243</v>
      </c>
      <c r="D5144" s="24">
        <v>8.1125000000000007</v>
      </c>
    </row>
    <row r="5145" spans="1:4" hidden="1">
      <c r="A5145" s="25">
        <v>43208</v>
      </c>
      <c r="B5145" s="24" t="s">
        <v>231</v>
      </c>
      <c r="C5145" s="24" t="s">
        <v>235</v>
      </c>
      <c r="D5145" s="24">
        <v>0.73319999999999996</v>
      </c>
    </row>
    <row r="5146" spans="1:4" hidden="1">
      <c r="A5146" s="25">
        <v>43208</v>
      </c>
      <c r="B5146" s="24" t="s">
        <v>231</v>
      </c>
      <c r="C5146" s="24" t="s">
        <v>79</v>
      </c>
      <c r="D5146" s="24">
        <v>110.8372</v>
      </c>
    </row>
    <row r="5147" spans="1:4" hidden="1">
      <c r="A5147" s="25">
        <v>43208</v>
      </c>
      <c r="B5147" s="24" t="s">
        <v>231</v>
      </c>
      <c r="C5147" s="24" t="s">
        <v>236</v>
      </c>
      <c r="D5147" s="24">
        <v>8.0221999999999998</v>
      </c>
    </row>
    <row r="5148" spans="1:4" hidden="1">
      <c r="A5148" s="25">
        <v>43208</v>
      </c>
      <c r="B5148" s="24" t="s">
        <v>231</v>
      </c>
      <c r="C5148" s="24" t="s">
        <v>237</v>
      </c>
      <c r="D5148" s="24">
        <v>8.6826000000000008</v>
      </c>
    </row>
    <row r="5149" spans="1:4" hidden="1">
      <c r="A5149" s="25">
        <v>43208</v>
      </c>
      <c r="B5149" s="24" t="s">
        <v>231</v>
      </c>
      <c r="C5149" s="24" t="s">
        <v>238</v>
      </c>
      <c r="D5149" s="24">
        <v>1.0335000000000001</v>
      </c>
    </row>
    <row r="5150" spans="1:4" hidden="1">
      <c r="A5150" s="25">
        <v>43208</v>
      </c>
      <c r="B5150" s="24" t="s">
        <v>248</v>
      </c>
      <c r="C5150" s="24" t="s">
        <v>241</v>
      </c>
      <c r="D5150" s="24">
        <v>0.20069999999999999</v>
      </c>
    </row>
    <row r="5151" spans="1:4" hidden="1">
      <c r="A5151" s="25">
        <v>43208</v>
      </c>
      <c r="B5151" s="24" t="s">
        <v>248</v>
      </c>
      <c r="C5151" s="24" t="s">
        <v>233</v>
      </c>
      <c r="D5151" s="24">
        <v>0.12870000000000001</v>
      </c>
    </row>
    <row r="5152" spans="1:4" hidden="1">
      <c r="A5152" s="25">
        <v>43208</v>
      </c>
      <c r="B5152" s="24" t="s">
        <v>248</v>
      </c>
      <c r="C5152" s="24" t="s">
        <v>246</v>
      </c>
      <c r="D5152" s="24">
        <v>4.6744000000000003</v>
      </c>
    </row>
    <row r="5153" spans="1:4" hidden="1">
      <c r="A5153" s="25">
        <v>43208</v>
      </c>
      <c r="B5153" s="24" t="s">
        <v>248</v>
      </c>
      <c r="C5153" s="24" t="s">
        <v>238</v>
      </c>
      <c r="D5153" s="24">
        <v>0.1593</v>
      </c>
    </row>
    <row r="5154" spans="1:4" hidden="1">
      <c r="A5154" s="25">
        <v>43208</v>
      </c>
      <c r="B5154" s="24" t="s">
        <v>242</v>
      </c>
      <c r="C5154" s="24" t="s">
        <v>240</v>
      </c>
      <c r="D5154" s="24">
        <v>0.2049</v>
      </c>
    </row>
    <row r="5155" spans="1:4" hidden="1">
      <c r="A5155" s="25">
        <v>43208</v>
      </c>
      <c r="B5155" s="24" t="s">
        <v>242</v>
      </c>
      <c r="C5155" s="24" t="s">
        <v>241</v>
      </c>
      <c r="D5155" s="24">
        <v>0.2006</v>
      </c>
    </row>
    <row r="5156" spans="1:4" hidden="1">
      <c r="A5156" s="25">
        <v>43208</v>
      </c>
      <c r="B5156" s="24" t="s">
        <v>242</v>
      </c>
      <c r="C5156" s="24" t="s">
        <v>232</v>
      </c>
      <c r="D5156" s="24">
        <v>0.95820000000000005</v>
      </c>
    </row>
    <row r="5157" spans="1:4" hidden="1">
      <c r="A5157" s="25">
        <v>43208</v>
      </c>
      <c r="B5157" s="24" t="s">
        <v>242</v>
      </c>
      <c r="C5157" s="24" t="s">
        <v>233</v>
      </c>
      <c r="D5157" s="24">
        <v>0.12859999999999999</v>
      </c>
    </row>
    <row r="5158" spans="1:4" hidden="1">
      <c r="A5158" s="25">
        <v>43208</v>
      </c>
      <c r="B5158" s="24" t="s">
        <v>242</v>
      </c>
      <c r="C5158" s="24" t="s">
        <v>234</v>
      </c>
      <c r="D5158" s="24">
        <v>0.1118</v>
      </c>
    </row>
    <row r="5159" spans="1:4" hidden="1">
      <c r="A5159" s="25">
        <v>43208</v>
      </c>
      <c r="B5159" s="24" t="s">
        <v>242</v>
      </c>
      <c r="C5159" s="24" t="s">
        <v>243</v>
      </c>
      <c r="D5159" s="24">
        <v>1.25</v>
      </c>
    </row>
    <row r="5160" spans="1:4" hidden="1">
      <c r="A5160" s="25">
        <v>43208</v>
      </c>
      <c r="B5160" s="24" t="s">
        <v>242</v>
      </c>
      <c r="C5160" s="24" t="s">
        <v>79</v>
      </c>
      <c r="D5160" s="24">
        <v>17.077000000000002</v>
      </c>
    </row>
    <row r="5161" spans="1:4" hidden="1">
      <c r="A5161" s="25">
        <v>43208</v>
      </c>
      <c r="B5161" s="24" t="s">
        <v>242</v>
      </c>
      <c r="C5161" s="24" t="s">
        <v>244</v>
      </c>
      <c r="D5161" s="24">
        <v>169.62520000000001</v>
      </c>
    </row>
    <row r="5162" spans="1:4" hidden="1">
      <c r="A5162" s="25">
        <v>43208</v>
      </c>
      <c r="B5162" s="24" t="s">
        <v>242</v>
      </c>
      <c r="C5162" s="24" t="s">
        <v>251</v>
      </c>
      <c r="D5162" s="24">
        <v>1.2871999999999999</v>
      </c>
    </row>
    <row r="5163" spans="1:4" hidden="1">
      <c r="A5163" s="25">
        <v>43208</v>
      </c>
      <c r="B5163" s="24" t="s">
        <v>242</v>
      </c>
      <c r="C5163" s="24" t="s">
        <v>252</v>
      </c>
      <c r="D5163" s="24">
        <v>0.61929999999999996</v>
      </c>
    </row>
    <row r="5164" spans="1:4" hidden="1">
      <c r="A5164" s="25">
        <v>43208</v>
      </c>
      <c r="B5164" s="24" t="s">
        <v>242</v>
      </c>
      <c r="C5164" s="24" t="s">
        <v>236</v>
      </c>
      <c r="D5164" s="24">
        <v>1.236</v>
      </c>
    </row>
    <row r="5165" spans="1:4" hidden="1">
      <c r="A5165" s="25">
        <v>43208</v>
      </c>
      <c r="B5165" s="24" t="s">
        <v>242</v>
      </c>
      <c r="C5165" s="24" t="s">
        <v>245</v>
      </c>
      <c r="D5165" s="24">
        <v>0.21740000000000001</v>
      </c>
    </row>
    <row r="5166" spans="1:4" hidden="1">
      <c r="A5166" s="25">
        <v>43208</v>
      </c>
      <c r="B5166" s="24" t="s">
        <v>242</v>
      </c>
      <c r="C5166" s="24" t="s">
        <v>253</v>
      </c>
      <c r="D5166" s="24">
        <v>0.20860000000000001</v>
      </c>
    </row>
    <row r="5167" spans="1:4" hidden="1">
      <c r="A5167" s="25">
        <v>43208</v>
      </c>
      <c r="B5167" s="24" t="s">
        <v>242</v>
      </c>
      <c r="C5167" s="24" t="s">
        <v>246</v>
      </c>
      <c r="D5167" s="24">
        <v>4.6718000000000002</v>
      </c>
    </row>
    <row r="5168" spans="1:4" hidden="1">
      <c r="A5168" s="25">
        <v>43208</v>
      </c>
      <c r="B5168" s="24" t="s">
        <v>242</v>
      </c>
      <c r="C5168" s="24" t="s">
        <v>238</v>
      </c>
      <c r="D5168" s="24">
        <v>0.15920000000000001</v>
      </c>
    </row>
    <row r="5169" spans="1:4" hidden="1">
      <c r="A5169" s="25">
        <v>43208</v>
      </c>
      <c r="B5169" s="24" t="s">
        <v>254</v>
      </c>
      <c r="C5169" s="24" t="s">
        <v>233</v>
      </c>
      <c r="D5169" s="24">
        <v>3.95E-2</v>
      </c>
    </row>
    <row r="5170" spans="1:4" hidden="1">
      <c r="A5170" s="25">
        <v>43208</v>
      </c>
      <c r="B5170" s="24" t="s">
        <v>254</v>
      </c>
      <c r="C5170" s="24" t="s">
        <v>234</v>
      </c>
      <c r="D5170" s="24">
        <v>3.44E-2</v>
      </c>
    </row>
    <row r="5171" spans="1:4" hidden="1">
      <c r="A5171" s="25">
        <v>43208</v>
      </c>
      <c r="B5171" s="24" t="s">
        <v>254</v>
      </c>
      <c r="C5171" s="24" t="s">
        <v>238</v>
      </c>
      <c r="D5171" s="24">
        <v>4.8899999999999999E-2</v>
      </c>
    </row>
    <row r="5172" spans="1:4" hidden="1">
      <c r="A5172" s="25">
        <v>43208</v>
      </c>
      <c r="B5172" s="24" t="s">
        <v>232</v>
      </c>
      <c r="C5172" s="24" t="s">
        <v>230</v>
      </c>
      <c r="D5172" s="24">
        <v>0.61040000000000005</v>
      </c>
    </row>
    <row r="5173" spans="1:4" hidden="1">
      <c r="A5173" s="25">
        <v>43208</v>
      </c>
      <c r="B5173" s="24" t="s">
        <v>232</v>
      </c>
      <c r="C5173" s="24" t="s">
        <v>240</v>
      </c>
      <c r="D5173" s="24">
        <v>0.21379999999999999</v>
      </c>
    </row>
    <row r="5174" spans="1:4" hidden="1">
      <c r="A5174" s="25">
        <v>43208</v>
      </c>
      <c r="B5174" s="24" t="s">
        <v>232</v>
      </c>
      <c r="C5174" s="24" t="s">
        <v>231</v>
      </c>
      <c r="D5174" s="24">
        <v>0.1608</v>
      </c>
    </row>
    <row r="5175" spans="1:4" hidden="1">
      <c r="A5175" s="25">
        <v>43208</v>
      </c>
      <c r="B5175" s="24" t="s">
        <v>232</v>
      </c>
      <c r="C5175" s="24" t="s">
        <v>242</v>
      </c>
      <c r="D5175" s="24">
        <v>1.0436000000000001</v>
      </c>
    </row>
    <row r="5176" spans="1:4" hidden="1">
      <c r="A5176" s="25">
        <v>43208</v>
      </c>
      <c r="B5176" s="24" t="s">
        <v>232</v>
      </c>
      <c r="C5176" s="24" t="s">
        <v>233</v>
      </c>
      <c r="D5176" s="24">
        <v>0.1343</v>
      </c>
    </row>
    <row r="5177" spans="1:4" hidden="1">
      <c r="A5177" s="25">
        <v>43208</v>
      </c>
      <c r="B5177" s="24" t="s">
        <v>232</v>
      </c>
      <c r="C5177" s="24" t="s">
        <v>234</v>
      </c>
      <c r="D5177" s="24">
        <v>0.1167</v>
      </c>
    </row>
    <row r="5178" spans="1:4" hidden="1">
      <c r="A5178" s="25">
        <v>43208</v>
      </c>
      <c r="B5178" s="24" t="s">
        <v>232</v>
      </c>
      <c r="C5178" s="24" t="s">
        <v>235</v>
      </c>
      <c r="D5178" s="24">
        <v>0.1179</v>
      </c>
    </row>
    <row r="5179" spans="1:4" hidden="1">
      <c r="A5179" s="25">
        <v>43208</v>
      </c>
      <c r="B5179" s="24" t="s">
        <v>232</v>
      </c>
      <c r="C5179" s="24" t="s">
        <v>236</v>
      </c>
      <c r="D5179" s="24">
        <v>1.29</v>
      </c>
    </row>
    <row r="5180" spans="1:4" hidden="1">
      <c r="A5180" s="25">
        <v>43208</v>
      </c>
      <c r="B5180" s="24" t="s">
        <v>232</v>
      </c>
      <c r="C5180" s="24" t="s">
        <v>237</v>
      </c>
      <c r="D5180" s="24">
        <v>1.3962000000000001</v>
      </c>
    </row>
    <row r="5181" spans="1:4" hidden="1">
      <c r="A5181" s="25">
        <v>43208</v>
      </c>
      <c r="B5181" s="24" t="s">
        <v>232</v>
      </c>
      <c r="C5181" s="24" t="s">
        <v>238</v>
      </c>
      <c r="D5181" s="24">
        <v>0.16619999999999999</v>
      </c>
    </row>
    <row r="5182" spans="1:4" hidden="1">
      <c r="A5182" s="25">
        <v>43208</v>
      </c>
      <c r="B5182" s="24" t="s">
        <v>255</v>
      </c>
      <c r="C5182" s="24" t="s">
        <v>233</v>
      </c>
      <c r="D5182" s="24">
        <v>5.3900000000000003E-2</v>
      </c>
    </row>
    <row r="5183" spans="1:4" hidden="1">
      <c r="A5183" s="25">
        <v>43208</v>
      </c>
      <c r="B5183" s="24" t="s">
        <v>233</v>
      </c>
      <c r="C5183" s="24" t="s">
        <v>230</v>
      </c>
      <c r="D5183" s="24">
        <v>4.5457999999999998</v>
      </c>
    </row>
    <row r="5184" spans="1:4" hidden="1">
      <c r="A5184" s="25">
        <v>43208</v>
      </c>
      <c r="B5184" s="24" t="s">
        <v>233</v>
      </c>
      <c r="C5184" s="24" t="s">
        <v>240</v>
      </c>
      <c r="D5184" s="24">
        <v>1.5926</v>
      </c>
    </row>
    <row r="5185" spans="1:4" hidden="1">
      <c r="A5185" s="25">
        <v>43208</v>
      </c>
      <c r="B5185" s="24" t="s">
        <v>233</v>
      </c>
      <c r="C5185" s="24" t="s">
        <v>241</v>
      </c>
      <c r="D5185" s="24">
        <v>1.5590999999999999</v>
      </c>
    </row>
    <row r="5186" spans="1:4" hidden="1">
      <c r="A5186" s="25">
        <v>43208</v>
      </c>
      <c r="B5186" s="24" t="s">
        <v>233</v>
      </c>
      <c r="C5186" s="24" t="s">
        <v>231</v>
      </c>
      <c r="D5186" s="24">
        <v>1.1976</v>
      </c>
    </row>
    <row r="5187" spans="1:4" hidden="1">
      <c r="A5187" s="25">
        <v>43208</v>
      </c>
      <c r="B5187" s="24" t="s">
        <v>233</v>
      </c>
      <c r="C5187" s="24" t="s">
        <v>248</v>
      </c>
      <c r="D5187" s="24">
        <v>7.7685000000000004</v>
      </c>
    </row>
    <row r="5188" spans="1:4" hidden="1">
      <c r="A5188" s="25">
        <v>43208</v>
      </c>
      <c r="B5188" s="24" t="s">
        <v>233</v>
      </c>
      <c r="C5188" s="24" t="s">
        <v>242</v>
      </c>
      <c r="D5188" s="24">
        <v>7.7728000000000002</v>
      </c>
    </row>
    <row r="5189" spans="1:4" hidden="1">
      <c r="A5189" s="25">
        <v>43208</v>
      </c>
      <c r="B5189" s="24" t="s">
        <v>233</v>
      </c>
      <c r="C5189" s="24" t="s">
        <v>254</v>
      </c>
      <c r="D5189" s="24">
        <v>25.2928</v>
      </c>
    </row>
    <row r="5190" spans="1:4" hidden="1">
      <c r="A5190" s="25">
        <v>43208</v>
      </c>
      <c r="B5190" s="24" t="s">
        <v>233</v>
      </c>
      <c r="C5190" s="24" t="s">
        <v>232</v>
      </c>
      <c r="D5190" s="24">
        <v>7.4478</v>
      </c>
    </row>
    <row r="5191" spans="1:4" hidden="1">
      <c r="A5191" s="25">
        <v>43208</v>
      </c>
      <c r="B5191" s="24" t="s">
        <v>233</v>
      </c>
      <c r="C5191" s="24" t="s">
        <v>255</v>
      </c>
      <c r="D5191" s="24">
        <v>18.564699999999998</v>
      </c>
    </row>
    <row r="5192" spans="1:4" hidden="1">
      <c r="A5192" s="25">
        <v>43208</v>
      </c>
      <c r="B5192" s="24" t="s">
        <v>233</v>
      </c>
      <c r="C5192" s="24" t="s">
        <v>234</v>
      </c>
      <c r="D5192" s="24">
        <v>0.86899999999999999</v>
      </c>
    </row>
    <row r="5193" spans="1:4" hidden="1">
      <c r="A5193" s="25">
        <v>43208</v>
      </c>
      <c r="B5193" s="24" t="s">
        <v>233</v>
      </c>
      <c r="C5193" s="24" t="s">
        <v>243</v>
      </c>
      <c r="D5193" s="24">
        <v>9.7154000000000007</v>
      </c>
    </row>
    <row r="5194" spans="1:4" hidden="1">
      <c r="A5194" s="25">
        <v>43208</v>
      </c>
      <c r="B5194" s="24" t="s">
        <v>233</v>
      </c>
      <c r="C5194" s="24" t="s">
        <v>256</v>
      </c>
      <c r="D5194" s="24">
        <v>7.4147999999999996</v>
      </c>
    </row>
    <row r="5195" spans="1:4" hidden="1">
      <c r="A5195" s="25">
        <v>43208</v>
      </c>
      <c r="B5195" s="24" t="s">
        <v>233</v>
      </c>
      <c r="C5195" s="24" t="s">
        <v>257</v>
      </c>
      <c r="D5195" s="24">
        <v>310.29050000000001</v>
      </c>
    </row>
    <row r="5196" spans="1:4" hidden="1">
      <c r="A5196" s="25">
        <v>43208</v>
      </c>
      <c r="B5196" s="24" t="s">
        <v>233</v>
      </c>
      <c r="C5196" s="24" t="s">
        <v>258</v>
      </c>
      <c r="D5196" s="24">
        <v>4.3506999999999998</v>
      </c>
    </row>
    <row r="5197" spans="1:4" hidden="1">
      <c r="A5197" s="25">
        <v>43208</v>
      </c>
      <c r="B5197" s="24" t="s">
        <v>233</v>
      </c>
      <c r="C5197" s="24" t="s">
        <v>259</v>
      </c>
      <c r="D5197" s="24">
        <v>123.1665</v>
      </c>
    </row>
    <row r="5198" spans="1:4" hidden="1">
      <c r="A5198" s="25">
        <v>43208</v>
      </c>
      <c r="B5198" s="24" t="s">
        <v>233</v>
      </c>
      <c r="C5198" s="24" t="s">
        <v>235</v>
      </c>
      <c r="D5198" s="24">
        <v>0.878</v>
      </c>
    </row>
    <row r="5199" spans="1:4" hidden="1">
      <c r="A5199" s="25">
        <v>43208</v>
      </c>
      <c r="B5199" s="24" t="s">
        <v>233</v>
      </c>
      <c r="C5199" s="24" t="s">
        <v>79</v>
      </c>
      <c r="D5199" s="24">
        <v>132.73759999999999</v>
      </c>
    </row>
    <row r="5200" spans="1:4" hidden="1">
      <c r="A5200" s="25">
        <v>43208</v>
      </c>
      <c r="B5200" s="24" t="s">
        <v>233</v>
      </c>
      <c r="C5200" s="24" t="s">
        <v>244</v>
      </c>
      <c r="D5200" s="24">
        <v>1318.4702</v>
      </c>
    </row>
    <row r="5201" spans="1:4" hidden="1">
      <c r="A5201" s="25">
        <v>43208</v>
      </c>
      <c r="B5201" s="24" t="s">
        <v>233</v>
      </c>
      <c r="C5201" s="24" t="s">
        <v>251</v>
      </c>
      <c r="D5201" s="24">
        <v>10.0055</v>
      </c>
    </row>
    <row r="5202" spans="1:4" hidden="1">
      <c r="A5202" s="25">
        <v>43208</v>
      </c>
      <c r="B5202" s="24" t="s">
        <v>233</v>
      </c>
      <c r="C5202" s="24" t="s">
        <v>249</v>
      </c>
      <c r="D5202" s="24">
        <v>22.3248</v>
      </c>
    </row>
    <row r="5203" spans="1:4" hidden="1">
      <c r="A5203" s="25">
        <v>43208</v>
      </c>
      <c r="B5203" s="24" t="s">
        <v>233</v>
      </c>
      <c r="C5203" s="24" t="s">
        <v>252</v>
      </c>
      <c r="D5203" s="24">
        <v>4.8140000000000001</v>
      </c>
    </row>
    <row r="5204" spans="1:4" hidden="1">
      <c r="A5204" s="25">
        <v>43208</v>
      </c>
      <c r="B5204" s="24" t="s">
        <v>233</v>
      </c>
      <c r="C5204" s="24" t="s">
        <v>236</v>
      </c>
      <c r="D5204" s="24">
        <v>9.6072000000000006</v>
      </c>
    </row>
    <row r="5205" spans="1:4" hidden="1">
      <c r="A5205" s="25">
        <v>43208</v>
      </c>
      <c r="B5205" s="24" t="s">
        <v>233</v>
      </c>
      <c r="C5205" s="24" t="s">
        <v>245</v>
      </c>
      <c r="D5205" s="24">
        <v>1.6894</v>
      </c>
    </row>
    <row r="5206" spans="1:4" hidden="1">
      <c r="A5206" s="25">
        <v>43208</v>
      </c>
      <c r="B5206" s="24" t="s">
        <v>233</v>
      </c>
      <c r="C5206" s="24" t="s">
        <v>260</v>
      </c>
      <c r="D5206" s="24">
        <v>4.1651999999999996</v>
      </c>
    </row>
    <row r="5207" spans="1:4" hidden="1">
      <c r="A5207" s="25">
        <v>43208</v>
      </c>
      <c r="B5207" s="24" t="s">
        <v>233</v>
      </c>
      <c r="C5207" s="24" t="s">
        <v>261</v>
      </c>
      <c r="D5207" s="24">
        <v>75.915300000000002</v>
      </c>
    </row>
    <row r="5208" spans="1:4" hidden="1">
      <c r="A5208" s="25">
        <v>43208</v>
      </c>
      <c r="B5208" s="24" t="s">
        <v>233</v>
      </c>
      <c r="C5208" s="24" t="s">
        <v>237</v>
      </c>
      <c r="D5208" s="24">
        <v>10.398</v>
      </c>
    </row>
    <row r="5209" spans="1:4" hidden="1">
      <c r="A5209" s="25">
        <v>43208</v>
      </c>
      <c r="B5209" s="24" t="s">
        <v>233</v>
      </c>
      <c r="C5209" s="24" t="s">
        <v>253</v>
      </c>
      <c r="D5209" s="24">
        <v>1.6220000000000001</v>
      </c>
    </row>
    <row r="5210" spans="1:4" hidden="1">
      <c r="A5210" s="25">
        <v>43208</v>
      </c>
      <c r="B5210" s="24" t="s">
        <v>233</v>
      </c>
      <c r="C5210" s="24" t="s">
        <v>262</v>
      </c>
      <c r="D5210" s="24">
        <v>5.0278</v>
      </c>
    </row>
    <row r="5211" spans="1:4" hidden="1">
      <c r="A5211" s="25">
        <v>43208</v>
      </c>
      <c r="B5211" s="24" t="s">
        <v>233</v>
      </c>
      <c r="C5211" s="24" t="s">
        <v>246</v>
      </c>
      <c r="D5211" s="24">
        <v>36.312800000000003</v>
      </c>
    </row>
    <row r="5212" spans="1:4" hidden="1">
      <c r="A5212" s="25">
        <v>43208</v>
      </c>
      <c r="B5212" s="24" t="s">
        <v>233</v>
      </c>
      <c r="C5212" s="24" t="s">
        <v>238</v>
      </c>
      <c r="D5212" s="24">
        <v>1.2376</v>
      </c>
    </row>
    <row r="5213" spans="1:4" hidden="1">
      <c r="A5213" s="25">
        <v>43208</v>
      </c>
      <c r="B5213" s="24" t="s">
        <v>233</v>
      </c>
      <c r="C5213" s="24" t="s">
        <v>239</v>
      </c>
      <c r="D5213" s="24">
        <v>14.8094</v>
      </c>
    </row>
    <row r="5214" spans="1:4" hidden="1">
      <c r="A5214" s="25">
        <v>43208</v>
      </c>
      <c r="B5214" s="24" t="s">
        <v>263</v>
      </c>
      <c r="C5214" s="24" t="s">
        <v>238</v>
      </c>
      <c r="D5214" s="24">
        <v>0.49480000000000002</v>
      </c>
    </row>
    <row r="5215" spans="1:4" hidden="1">
      <c r="A5215" s="25">
        <v>43208</v>
      </c>
      <c r="B5215" s="24" t="s">
        <v>234</v>
      </c>
      <c r="C5215" s="24" t="s">
        <v>230</v>
      </c>
      <c r="D5215" s="24">
        <v>5.2308000000000003</v>
      </c>
    </row>
    <row r="5216" spans="1:4" hidden="1">
      <c r="A5216" s="25">
        <v>43208</v>
      </c>
      <c r="B5216" s="24" t="s">
        <v>234</v>
      </c>
      <c r="C5216" s="24" t="s">
        <v>240</v>
      </c>
      <c r="D5216" s="24">
        <v>1.8325</v>
      </c>
    </row>
    <row r="5217" spans="1:4" hidden="1">
      <c r="A5217" s="25">
        <v>43208</v>
      </c>
      <c r="B5217" s="24" t="s">
        <v>234</v>
      </c>
      <c r="C5217" s="24" t="s">
        <v>241</v>
      </c>
      <c r="D5217" s="24">
        <v>1.794</v>
      </c>
    </row>
    <row r="5218" spans="1:4" hidden="1">
      <c r="A5218" s="25">
        <v>43208</v>
      </c>
      <c r="B5218" s="24" t="s">
        <v>234</v>
      </c>
      <c r="C5218" s="24" t="s">
        <v>231</v>
      </c>
      <c r="D5218" s="24">
        <v>1.3779999999999999</v>
      </c>
    </row>
    <row r="5219" spans="1:4" hidden="1">
      <c r="A5219" s="25">
        <v>43208</v>
      </c>
      <c r="B5219" s="24" t="s">
        <v>234</v>
      </c>
      <c r="C5219" s="24" t="s">
        <v>242</v>
      </c>
      <c r="D5219" s="24">
        <v>8.9442000000000004</v>
      </c>
    </row>
    <row r="5220" spans="1:4" hidden="1">
      <c r="A5220" s="25">
        <v>43208</v>
      </c>
      <c r="B5220" s="24" t="s">
        <v>234</v>
      </c>
      <c r="C5220" s="24" t="s">
        <v>254</v>
      </c>
      <c r="D5220" s="24">
        <v>29.104299999999999</v>
      </c>
    </row>
    <row r="5221" spans="1:4" hidden="1">
      <c r="A5221" s="25">
        <v>43208</v>
      </c>
      <c r="B5221" s="24" t="s">
        <v>234</v>
      </c>
      <c r="C5221" s="24" t="s">
        <v>232</v>
      </c>
      <c r="D5221" s="24">
        <v>8.5701999999999998</v>
      </c>
    </row>
    <row r="5222" spans="1:4" hidden="1">
      <c r="A5222" s="25">
        <v>43208</v>
      </c>
      <c r="B5222" s="24" t="s">
        <v>234</v>
      </c>
      <c r="C5222" s="24" t="s">
        <v>233</v>
      </c>
      <c r="D5222" s="24">
        <v>1.1507000000000001</v>
      </c>
    </row>
    <row r="5223" spans="1:4" hidden="1">
      <c r="A5223" s="25">
        <v>43208</v>
      </c>
      <c r="B5223" s="24" t="s">
        <v>234</v>
      </c>
      <c r="C5223" s="24" t="s">
        <v>243</v>
      </c>
      <c r="D5223" s="24">
        <v>11.179399999999999</v>
      </c>
    </row>
    <row r="5224" spans="1:4" hidden="1">
      <c r="A5224" s="25">
        <v>43208</v>
      </c>
      <c r="B5224" s="24" t="s">
        <v>234</v>
      </c>
      <c r="C5224" s="24" t="s">
        <v>235</v>
      </c>
      <c r="D5224" s="24">
        <v>1.0104</v>
      </c>
    </row>
    <row r="5225" spans="1:4" hidden="1">
      <c r="A5225" s="25">
        <v>43208</v>
      </c>
      <c r="B5225" s="24" t="s">
        <v>234</v>
      </c>
      <c r="C5225" s="24" t="s">
        <v>79</v>
      </c>
      <c r="D5225" s="24">
        <v>152.7398</v>
      </c>
    </row>
    <row r="5226" spans="1:4" hidden="1">
      <c r="A5226" s="25">
        <v>43208</v>
      </c>
      <c r="B5226" s="24" t="s">
        <v>234</v>
      </c>
      <c r="C5226" s="24" t="s">
        <v>244</v>
      </c>
      <c r="D5226" s="24">
        <v>1517.1572000000001</v>
      </c>
    </row>
    <row r="5227" spans="1:4" hidden="1">
      <c r="A5227" s="25">
        <v>43208</v>
      </c>
      <c r="B5227" s="24" t="s">
        <v>234</v>
      </c>
      <c r="C5227" s="24" t="s">
        <v>249</v>
      </c>
      <c r="D5227" s="24">
        <v>25.689</v>
      </c>
    </row>
    <row r="5228" spans="1:4" hidden="1">
      <c r="A5228" s="25">
        <v>43208</v>
      </c>
      <c r="B5228" s="24" t="s">
        <v>234</v>
      </c>
      <c r="C5228" s="24" t="s">
        <v>252</v>
      </c>
      <c r="D5228" s="24">
        <v>5.5393999999999997</v>
      </c>
    </row>
    <row r="5229" spans="1:4" hidden="1">
      <c r="A5229" s="25">
        <v>43208</v>
      </c>
      <c r="B5229" s="24" t="s">
        <v>234</v>
      </c>
      <c r="C5229" s="24" t="s">
        <v>236</v>
      </c>
      <c r="D5229" s="24">
        <v>11.055</v>
      </c>
    </row>
    <row r="5230" spans="1:4" hidden="1">
      <c r="A5230" s="25">
        <v>43208</v>
      </c>
      <c r="B5230" s="24" t="s">
        <v>234</v>
      </c>
      <c r="C5230" s="24" t="s">
        <v>245</v>
      </c>
      <c r="D5230" s="24">
        <v>1.944</v>
      </c>
    </row>
    <row r="5231" spans="1:4" hidden="1">
      <c r="A5231" s="25">
        <v>43208</v>
      </c>
      <c r="B5231" s="24" t="s">
        <v>234</v>
      </c>
      <c r="C5231" s="24" t="s">
        <v>237</v>
      </c>
      <c r="D5231" s="24">
        <v>11.965</v>
      </c>
    </row>
    <row r="5232" spans="1:4" hidden="1">
      <c r="A5232" s="25">
        <v>43208</v>
      </c>
      <c r="B5232" s="24" t="s">
        <v>234</v>
      </c>
      <c r="C5232" s="24" t="s">
        <v>253</v>
      </c>
      <c r="D5232" s="24">
        <v>1.8664000000000001</v>
      </c>
    </row>
    <row r="5233" spans="1:4" hidden="1">
      <c r="A5233" s="25">
        <v>43208</v>
      </c>
      <c r="B5233" s="24" t="s">
        <v>234</v>
      </c>
      <c r="C5233" s="24" t="s">
        <v>246</v>
      </c>
      <c r="D5233" s="24">
        <v>41.784999999999997</v>
      </c>
    </row>
    <row r="5234" spans="1:4" hidden="1">
      <c r="A5234" s="25">
        <v>43208</v>
      </c>
      <c r="B5234" s="24" t="s">
        <v>234</v>
      </c>
      <c r="C5234" s="24" t="s">
        <v>238</v>
      </c>
      <c r="D5234" s="24">
        <v>1.4241999999999999</v>
      </c>
    </row>
    <row r="5235" spans="1:4" hidden="1">
      <c r="A5235" s="25">
        <v>43208</v>
      </c>
      <c r="B5235" s="24" t="s">
        <v>234</v>
      </c>
      <c r="C5235" s="24" t="s">
        <v>239</v>
      </c>
      <c r="D5235" s="24">
        <v>17.0412</v>
      </c>
    </row>
    <row r="5236" spans="1:4" hidden="1">
      <c r="A5236" s="25">
        <v>43208</v>
      </c>
      <c r="B5236" s="24" t="s">
        <v>243</v>
      </c>
      <c r="C5236" s="24" t="s">
        <v>240</v>
      </c>
      <c r="D5236" s="24">
        <v>0.16389999999999999</v>
      </c>
    </row>
    <row r="5237" spans="1:4" hidden="1">
      <c r="A5237" s="25">
        <v>43208</v>
      </c>
      <c r="B5237" s="24" t="s">
        <v>243</v>
      </c>
      <c r="C5237" s="24" t="s">
        <v>241</v>
      </c>
      <c r="D5237" s="24">
        <v>0.1605</v>
      </c>
    </row>
    <row r="5238" spans="1:4" hidden="1">
      <c r="A5238" s="25">
        <v>43208</v>
      </c>
      <c r="B5238" s="24" t="s">
        <v>243</v>
      </c>
      <c r="C5238" s="24" t="s">
        <v>231</v>
      </c>
      <c r="D5238" s="24">
        <v>0.12330000000000001</v>
      </c>
    </row>
    <row r="5239" spans="1:4" hidden="1">
      <c r="A5239" s="25">
        <v>43208</v>
      </c>
      <c r="B5239" s="24" t="s">
        <v>243</v>
      </c>
      <c r="C5239" s="24" t="s">
        <v>242</v>
      </c>
      <c r="D5239" s="24">
        <v>0.8</v>
      </c>
    </row>
    <row r="5240" spans="1:4" hidden="1">
      <c r="A5240" s="25">
        <v>43208</v>
      </c>
      <c r="B5240" s="24" t="s">
        <v>243</v>
      </c>
      <c r="C5240" s="24" t="s">
        <v>233</v>
      </c>
      <c r="D5240" s="24">
        <v>0.10290000000000001</v>
      </c>
    </row>
    <row r="5241" spans="1:4" hidden="1">
      <c r="A5241" s="25">
        <v>43208</v>
      </c>
      <c r="B5241" s="24" t="s">
        <v>243</v>
      </c>
      <c r="C5241" s="24" t="s">
        <v>234</v>
      </c>
      <c r="D5241" s="24">
        <v>8.9399999999999993E-2</v>
      </c>
    </row>
    <row r="5242" spans="1:4" hidden="1">
      <c r="A5242" s="25">
        <v>43208</v>
      </c>
      <c r="B5242" s="24" t="s">
        <v>243</v>
      </c>
      <c r="C5242" s="24" t="s">
        <v>79</v>
      </c>
      <c r="D5242" s="24">
        <v>13.662599999999999</v>
      </c>
    </row>
    <row r="5243" spans="1:4" hidden="1">
      <c r="A5243" s="25">
        <v>43208</v>
      </c>
      <c r="B5243" s="24" t="s">
        <v>243</v>
      </c>
      <c r="C5243" s="24" t="s">
        <v>244</v>
      </c>
      <c r="D5243" s="24">
        <v>135.7098</v>
      </c>
    </row>
    <row r="5244" spans="1:4" hidden="1">
      <c r="A5244" s="25">
        <v>43208</v>
      </c>
      <c r="B5244" s="24" t="s">
        <v>243</v>
      </c>
      <c r="C5244" s="24" t="s">
        <v>251</v>
      </c>
      <c r="D5244" s="24">
        <v>1.0298</v>
      </c>
    </row>
    <row r="5245" spans="1:4" hidden="1">
      <c r="A5245" s="25">
        <v>43208</v>
      </c>
      <c r="B5245" s="24" t="s">
        <v>243</v>
      </c>
      <c r="C5245" s="24" t="s">
        <v>252</v>
      </c>
      <c r="D5245" s="24">
        <v>0.4955</v>
      </c>
    </row>
    <row r="5246" spans="1:4" hidden="1">
      <c r="A5246" s="25">
        <v>43208</v>
      </c>
      <c r="B5246" s="24" t="s">
        <v>243</v>
      </c>
      <c r="C5246" s="24" t="s">
        <v>236</v>
      </c>
      <c r="D5246" s="24">
        <v>0.98880000000000001</v>
      </c>
    </row>
    <row r="5247" spans="1:4" hidden="1">
      <c r="A5247" s="25">
        <v>43208</v>
      </c>
      <c r="B5247" s="24" t="s">
        <v>243</v>
      </c>
      <c r="C5247" s="24" t="s">
        <v>245</v>
      </c>
      <c r="D5247" s="24">
        <v>0.1739</v>
      </c>
    </row>
    <row r="5248" spans="1:4" hidden="1">
      <c r="A5248" s="25">
        <v>43208</v>
      </c>
      <c r="B5248" s="24" t="s">
        <v>243</v>
      </c>
      <c r="C5248" s="24" t="s">
        <v>253</v>
      </c>
      <c r="D5248" s="24">
        <v>0.16700000000000001</v>
      </c>
    </row>
    <row r="5249" spans="1:4" hidden="1">
      <c r="A5249" s="25">
        <v>43208</v>
      </c>
      <c r="B5249" s="24" t="s">
        <v>243</v>
      </c>
      <c r="C5249" s="24" t="s">
        <v>246</v>
      </c>
      <c r="D5249" s="24">
        <v>3.7376999999999998</v>
      </c>
    </row>
    <row r="5250" spans="1:4" hidden="1">
      <c r="A5250" s="25">
        <v>43208</v>
      </c>
      <c r="B5250" s="24" t="s">
        <v>243</v>
      </c>
      <c r="C5250" s="24" t="s">
        <v>238</v>
      </c>
      <c r="D5250" s="24">
        <v>0.12740000000000001</v>
      </c>
    </row>
    <row r="5251" spans="1:4" hidden="1">
      <c r="A5251" s="25">
        <v>43208</v>
      </c>
      <c r="B5251" s="24" t="s">
        <v>256</v>
      </c>
      <c r="C5251" s="24" t="s">
        <v>233</v>
      </c>
      <c r="D5251" s="24">
        <v>0.13489999999999999</v>
      </c>
    </row>
    <row r="5252" spans="1:4" hidden="1">
      <c r="A5252" s="25">
        <v>43208</v>
      </c>
      <c r="B5252" s="24" t="s">
        <v>256</v>
      </c>
      <c r="C5252" s="24" t="s">
        <v>238</v>
      </c>
      <c r="D5252" s="24">
        <v>0.16689999999999999</v>
      </c>
    </row>
    <row r="5253" spans="1:4" hidden="1">
      <c r="A5253" s="25">
        <v>43208</v>
      </c>
      <c r="B5253" s="24" t="s">
        <v>257</v>
      </c>
      <c r="C5253" s="24" t="s">
        <v>233</v>
      </c>
      <c r="D5253" s="24">
        <v>3.2000000000000002E-3</v>
      </c>
    </row>
    <row r="5254" spans="1:4" hidden="1">
      <c r="A5254" s="25">
        <v>43208</v>
      </c>
      <c r="B5254" s="24" t="s">
        <v>258</v>
      </c>
      <c r="C5254" s="24" t="s">
        <v>233</v>
      </c>
      <c r="D5254" s="24">
        <v>0.2298</v>
      </c>
    </row>
    <row r="5255" spans="1:4" hidden="1">
      <c r="A5255" s="25">
        <v>43208</v>
      </c>
      <c r="B5255" s="24" t="s">
        <v>258</v>
      </c>
      <c r="C5255" s="24" t="s">
        <v>238</v>
      </c>
      <c r="D5255" s="24">
        <v>0.28439999999999999</v>
      </c>
    </row>
    <row r="5256" spans="1:4" hidden="1">
      <c r="A5256" s="25">
        <v>43208</v>
      </c>
      <c r="B5256" s="24" t="s">
        <v>259</v>
      </c>
      <c r="C5256" s="24" t="s">
        <v>233</v>
      </c>
      <c r="D5256" s="24">
        <v>8.0999999999999996E-3</v>
      </c>
    </row>
    <row r="5257" spans="1:4" hidden="1">
      <c r="A5257" s="25">
        <v>43208</v>
      </c>
      <c r="B5257" s="24" t="s">
        <v>259</v>
      </c>
      <c r="C5257" s="24" t="s">
        <v>238</v>
      </c>
      <c r="D5257" s="24">
        <v>0.01</v>
      </c>
    </row>
    <row r="5258" spans="1:4" hidden="1">
      <c r="A5258" s="25">
        <v>43208</v>
      </c>
      <c r="B5258" s="24" t="s">
        <v>235</v>
      </c>
      <c r="C5258" s="24" t="s">
        <v>230</v>
      </c>
      <c r="D5258" s="24">
        <v>5.1769999999999996</v>
      </c>
    </row>
    <row r="5259" spans="1:4" hidden="1">
      <c r="A5259" s="25">
        <v>43208</v>
      </c>
      <c r="B5259" s="24" t="s">
        <v>235</v>
      </c>
      <c r="C5259" s="24" t="s">
        <v>231</v>
      </c>
      <c r="D5259" s="24">
        <v>1.3637999999999999</v>
      </c>
    </row>
    <row r="5260" spans="1:4" hidden="1">
      <c r="A5260" s="25">
        <v>43208</v>
      </c>
      <c r="B5260" s="24" t="s">
        <v>235</v>
      </c>
      <c r="C5260" s="24" t="s">
        <v>232</v>
      </c>
      <c r="D5260" s="24">
        <v>8.4819999999999993</v>
      </c>
    </row>
    <row r="5261" spans="1:4" hidden="1">
      <c r="A5261" s="25">
        <v>43208</v>
      </c>
      <c r="B5261" s="24" t="s">
        <v>235</v>
      </c>
      <c r="C5261" s="24" t="s">
        <v>233</v>
      </c>
      <c r="D5261" s="24">
        <v>1.1388</v>
      </c>
    </row>
    <row r="5262" spans="1:4" hidden="1">
      <c r="A5262" s="25">
        <v>43208</v>
      </c>
      <c r="B5262" s="24" t="s">
        <v>235</v>
      </c>
      <c r="C5262" s="24" t="s">
        <v>234</v>
      </c>
      <c r="D5262" s="24">
        <v>0.98970000000000002</v>
      </c>
    </row>
    <row r="5263" spans="1:4" hidden="1">
      <c r="A5263" s="25">
        <v>43208</v>
      </c>
      <c r="B5263" s="24" t="s">
        <v>235</v>
      </c>
      <c r="C5263" s="24" t="s">
        <v>236</v>
      </c>
      <c r="D5263" s="24">
        <v>10.9412</v>
      </c>
    </row>
    <row r="5264" spans="1:4" hidden="1">
      <c r="A5264" s="25">
        <v>43208</v>
      </c>
      <c r="B5264" s="24" t="s">
        <v>235</v>
      </c>
      <c r="C5264" s="24" t="s">
        <v>237</v>
      </c>
      <c r="D5264" s="24">
        <v>11.841900000000001</v>
      </c>
    </row>
    <row r="5265" spans="1:4" hidden="1">
      <c r="A5265" s="25">
        <v>43208</v>
      </c>
      <c r="B5265" s="24" t="s">
        <v>235</v>
      </c>
      <c r="C5265" s="24" t="s">
        <v>238</v>
      </c>
      <c r="D5265" s="24">
        <v>1.4095</v>
      </c>
    </row>
    <row r="5266" spans="1:4" hidden="1">
      <c r="A5266" s="25">
        <v>43208</v>
      </c>
      <c r="B5266" s="24" t="s">
        <v>79</v>
      </c>
      <c r="C5266" s="24" t="s">
        <v>240</v>
      </c>
      <c r="D5266" s="24">
        <v>1.2E-2</v>
      </c>
    </row>
    <row r="5267" spans="1:4" hidden="1">
      <c r="A5267" s="25">
        <v>43208</v>
      </c>
      <c r="B5267" s="24" t="s">
        <v>79</v>
      </c>
      <c r="C5267" s="24" t="s">
        <v>241</v>
      </c>
      <c r="D5267" s="24">
        <v>1.17E-2</v>
      </c>
    </row>
    <row r="5268" spans="1:4" hidden="1">
      <c r="A5268" s="25">
        <v>43208</v>
      </c>
      <c r="B5268" s="24" t="s">
        <v>79</v>
      </c>
      <c r="C5268" s="24" t="s">
        <v>231</v>
      </c>
      <c r="D5268" s="24">
        <v>8.9999999999999993E-3</v>
      </c>
    </row>
    <row r="5269" spans="1:4" hidden="1">
      <c r="A5269" s="25">
        <v>43208</v>
      </c>
      <c r="B5269" s="24" t="s">
        <v>79</v>
      </c>
      <c r="C5269" s="24" t="s">
        <v>242</v>
      </c>
      <c r="D5269" s="24">
        <v>5.8599999999999999E-2</v>
      </c>
    </row>
    <row r="5270" spans="1:4" hidden="1">
      <c r="A5270" s="25">
        <v>43208</v>
      </c>
      <c r="B5270" s="24" t="s">
        <v>79</v>
      </c>
      <c r="C5270" s="24" t="s">
        <v>233</v>
      </c>
      <c r="D5270" s="24">
        <v>7.4999999999999997E-3</v>
      </c>
    </row>
    <row r="5271" spans="1:4" hidden="1">
      <c r="A5271" s="25">
        <v>43208</v>
      </c>
      <c r="B5271" s="24" t="s">
        <v>79</v>
      </c>
      <c r="C5271" s="24" t="s">
        <v>234</v>
      </c>
      <c r="D5271" s="24">
        <v>6.4999999999999997E-3</v>
      </c>
    </row>
    <row r="5272" spans="1:4" hidden="1">
      <c r="A5272" s="25">
        <v>43208</v>
      </c>
      <c r="B5272" s="24" t="s">
        <v>79</v>
      </c>
      <c r="C5272" s="24" t="s">
        <v>243</v>
      </c>
      <c r="D5272" s="24">
        <v>7.3200000000000001E-2</v>
      </c>
    </row>
    <row r="5273" spans="1:4" hidden="1">
      <c r="A5273" s="25">
        <v>43208</v>
      </c>
      <c r="B5273" s="24" t="s">
        <v>79</v>
      </c>
      <c r="C5273" s="24" t="s">
        <v>244</v>
      </c>
      <c r="D5273" s="24">
        <v>9.9329999999999998</v>
      </c>
    </row>
    <row r="5274" spans="1:4" hidden="1">
      <c r="A5274" s="25">
        <v>43208</v>
      </c>
      <c r="B5274" s="24" t="s">
        <v>79</v>
      </c>
      <c r="C5274" s="24" t="s">
        <v>251</v>
      </c>
      <c r="D5274" s="24">
        <v>7.5399999999999995E-2</v>
      </c>
    </row>
    <row r="5275" spans="1:4" hidden="1">
      <c r="A5275" s="25">
        <v>43208</v>
      </c>
      <c r="B5275" s="24" t="s">
        <v>79</v>
      </c>
      <c r="C5275" s="24" t="s">
        <v>236</v>
      </c>
      <c r="D5275" s="24">
        <v>7.2400000000000006E-2</v>
      </c>
    </row>
    <row r="5276" spans="1:4" hidden="1">
      <c r="A5276" s="25">
        <v>43208</v>
      </c>
      <c r="B5276" s="24" t="s">
        <v>79</v>
      </c>
      <c r="C5276" s="24" t="s">
        <v>245</v>
      </c>
      <c r="D5276" s="24">
        <v>1.2699999999999999E-2</v>
      </c>
    </row>
    <row r="5277" spans="1:4" hidden="1">
      <c r="A5277" s="25">
        <v>43208</v>
      </c>
      <c r="B5277" s="24" t="s">
        <v>79</v>
      </c>
      <c r="C5277" s="24" t="s">
        <v>246</v>
      </c>
      <c r="D5277" s="24">
        <v>0.27360000000000001</v>
      </c>
    </row>
    <row r="5278" spans="1:4" hidden="1">
      <c r="A5278" s="25">
        <v>43208</v>
      </c>
      <c r="B5278" s="24" t="s">
        <v>79</v>
      </c>
      <c r="C5278" s="24" t="s">
        <v>238</v>
      </c>
      <c r="D5278" s="24">
        <v>9.2999999999999992E-3</v>
      </c>
    </row>
    <row r="5279" spans="1:4" hidden="1">
      <c r="A5279" s="25">
        <v>43208</v>
      </c>
      <c r="B5279" s="24" t="s">
        <v>244</v>
      </c>
      <c r="C5279" s="24" t="s">
        <v>240</v>
      </c>
      <c r="D5279" s="24">
        <v>1.1999999999999999E-3</v>
      </c>
    </row>
    <row r="5280" spans="1:4" hidden="1">
      <c r="A5280" s="25">
        <v>43208</v>
      </c>
      <c r="B5280" s="24" t="s">
        <v>244</v>
      </c>
      <c r="C5280" s="24" t="s">
        <v>242</v>
      </c>
      <c r="D5280" s="24">
        <v>5.8999999999999999E-3</v>
      </c>
    </row>
    <row r="5281" spans="1:4" hidden="1">
      <c r="A5281" s="25">
        <v>43208</v>
      </c>
      <c r="B5281" s="24" t="s">
        <v>244</v>
      </c>
      <c r="C5281" s="24" t="s">
        <v>233</v>
      </c>
      <c r="D5281" s="24">
        <v>8.0000000000000004E-4</v>
      </c>
    </row>
    <row r="5282" spans="1:4" hidden="1">
      <c r="A5282" s="25">
        <v>43208</v>
      </c>
      <c r="B5282" s="24" t="s">
        <v>244</v>
      </c>
      <c r="C5282" s="24" t="s">
        <v>234</v>
      </c>
      <c r="D5282" s="24">
        <v>6.9999999999999999E-4</v>
      </c>
    </row>
    <row r="5283" spans="1:4" hidden="1">
      <c r="A5283" s="25">
        <v>43208</v>
      </c>
      <c r="B5283" s="24" t="s">
        <v>244</v>
      </c>
      <c r="C5283" s="24" t="s">
        <v>243</v>
      </c>
      <c r="D5283" s="24">
        <v>7.4000000000000003E-3</v>
      </c>
    </row>
    <row r="5284" spans="1:4" hidden="1">
      <c r="A5284" s="25">
        <v>43208</v>
      </c>
      <c r="B5284" s="24" t="s">
        <v>244</v>
      </c>
      <c r="C5284" s="24" t="s">
        <v>79</v>
      </c>
      <c r="D5284" s="24">
        <v>0.1007</v>
      </c>
    </row>
    <row r="5285" spans="1:4" hidden="1">
      <c r="A5285" s="25">
        <v>43208</v>
      </c>
      <c r="B5285" s="24" t="s">
        <v>244</v>
      </c>
      <c r="C5285" s="24" t="s">
        <v>236</v>
      </c>
      <c r="D5285" s="24">
        <v>7.3000000000000001E-3</v>
      </c>
    </row>
    <row r="5286" spans="1:4" hidden="1">
      <c r="A5286" s="25">
        <v>43208</v>
      </c>
      <c r="B5286" s="24" t="s">
        <v>244</v>
      </c>
      <c r="C5286" s="24" t="s">
        <v>246</v>
      </c>
      <c r="D5286" s="24">
        <v>2.76E-2</v>
      </c>
    </row>
    <row r="5287" spans="1:4" hidden="1">
      <c r="A5287" s="25">
        <v>43208</v>
      </c>
      <c r="B5287" s="24" t="s">
        <v>244</v>
      </c>
      <c r="C5287" s="24" t="s">
        <v>238</v>
      </c>
      <c r="D5287" s="24">
        <v>8.9999999999999998E-4</v>
      </c>
    </row>
    <row r="5288" spans="1:4" hidden="1">
      <c r="A5288" s="25">
        <v>43208</v>
      </c>
      <c r="B5288" s="24" t="s">
        <v>251</v>
      </c>
      <c r="C5288" s="24" t="s">
        <v>242</v>
      </c>
      <c r="D5288" s="24">
        <v>0.77700000000000002</v>
      </c>
    </row>
    <row r="5289" spans="1:4" hidden="1">
      <c r="A5289" s="25">
        <v>43208</v>
      </c>
      <c r="B5289" s="24" t="s">
        <v>251</v>
      </c>
      <c r="C5289" s="24" t="s">
        <v>233</v>
      </c>
      <c r="D5289" s="24">
        <v>0.1</v>
      </c>
    </row>
    <row r="5290" spans="1:4" hidden="1">
      <c r="A5290" s="25">
        <v>43208</v>
      </c>
      <c r="B5290" s="24" t="s">
        <v>251</v>
      </c>
      <c r="C5290" s="24" t="s">
        <v>243</v>
      </c>
      <c r="D5290" s="24">
        <v>0.97109999999999996</v>
      </c>
    </row>
    <row r="5291" spans="1:4" hidden="1">
      <c r="A5291" s="25">
        <v>43208</v>
      </c>
      <c r="B5291" s="24" t="s">
        <v>251</v>
      </c>
      <c r="C5291" s="24" t="s">
        <v>79</v>
      </c>
      <c r="D5291" s="24">
        <v>13.267799999999999</v>
      </c>
    </row>
    <row r="5292" spans="1:4" hidden="1">
      <c r="A5292" s="25">
        <v>43208</v>
      </c>
      <c r="B5292" s="24" t="s">
        <v>251</v>
      </c>
      <c r="C5292" s="24" t="s">
        <v>236</v>
      </c>
      <c r="D5292" s="24">
        <v>0.96020000000000005</v>
      </c>
    </row>
    <row r="5293" spans="1:4" hidden="1">
      <c r="A5293" s="25">
        <v>43208</v>
      </c>
      <c r="B5293" s="24" t="s">
        <v>251</v>
      </c>
      <c r="C5293" s="24" t="s">
        <v>238</v>
      </c>
      <c r="D5293" s="24">
        <v>0.1237</v>
      </c>
    </row>
    <row r="5294" spans="1:4" hidden="1">
      <c r="A5294" s="25">
        <v>43208</v>
      </c>
      <c r="B5294" s="24" t="s">
        <v>249</v>
      </c>
      <c r="C5294" s="24" t="s">
        <v>241</v>
      </c>
      <c r="D5294" s="24">
        <v>6.9800000000000001E-2</v>
      </c>
    </row>
    <row r="5295" spans="1:4" hidden="1">
      <c r="A5295" s="25">
        <v>43208</v>
      </c>
      <c r="B5295" s="24" t="s">
        <v>249</v>
      </c>
      <c r="C5295" s="24" t="s">
        <v>233</v>
      </c>
      <c r="D5295" s="24">
        <v>4.48E-2</v>
      </c>
    </row>
    <row r="5296" spans="1:4" hidden="1">
      <c r="A5296" s="25">
        <v>43208</v>
      </c>
      <c r="B5296" s="24" t="s">
        <v>249</v>
      </c>
      <c r="C5296" s="24" t="s">
        <v>234</v>
      </c>
      <c r="D5296" s="24">
        <v>3.8899999999999997E-2</v>
      </c>
    </row>
    <row r="5297" spans="1:4" hidden="1">
      <c r="A5297" s="25">
        <v>43208</v>
      </c>
      <c r="B5297" s="24" t="s">
        <v>249</v>
      </c>
      <c r="C5297" s="24" t="s">
        <v>238</v>
      </c>
      <c r="D5297" s="24">
        <v>5.5399999999999998E-2</v>
      </c>
    </row>
    <row r="5298" spans="1:4" hidden="1">
      <c r="A5298" s="25">
        <v>43208</v>
      </c>
      <c r="B5298" s="24" t="s">
        <v>252</v>
      </c>
      <c r="C5298" s="24" t="s">
        <v>242</v>
      </c>
      <c r="D5298" s="24">
        <v>1.6146</v>
      </c>
    </row>
    <row r="5299" spans="1:4" hidden="1">
      <c r="A5299" s="25">
        <v>43208</v>
      </c>
      <c r="B5299" s="24" t="s">
        <v>252</v>
      </c>
      <c r="C5299" s="24" t="s">
        <v>233</v>
      </c>
      <c r="D5299" s="24">
        <v>0.20780000000000001</v>
      </c>
    </row>
    <row r="5300" spans="1:4" hidden="1">
      <c r="A5300" s="25">
        <v>43208</v>
      </c>
      <c r="B5300" s="24" t="s">
        <v>252</v>
      </c>
      <c r="C5300" s="24" t="s">
        <v>234</v>
      </c>
      <c r="D5300" s="24">
        <v>0.18049999999999999</v>
      </c>
    </row>
    <row r="5301" spans="1:4" hidden="1">
      <c r="A5301" s="25">
        <v>43208</v>
      </c>
      <c r="B5301" s="24" t="s">
        <v>252</v>
      </c>
      <c r="C5301" s="24" t="s">
        <v>243</v>
      </c>
      <c r="D5301" s="24">
        <v>2.0182000000000002</v>
      </c>
    </row>
    <row r="5302" spans="1:4" hidden="1">
      <c r="A5302" s="25">
        <v>43208</v>
      </c>
      <c r="B5302" s="24" t="s">
        <v>252</v>
      </c>
      <c r="C5302" s="24" t="s">
        <v>238</v>
      </c>
      <c r="D5302" s="24">
        <v>0.2571</v>
      </c>
    </row>
    <row r="5303" spans="1:4" hidden="1">
      <c r="A5303" s="25">
        <v>43208</v>
      </c>
      <c r="B5303" s="24" t="s">
        <v>236</v>
      </c>
      <c r="C5303" s="24" t="s">
        <v>230</v>
      </c>
      <c r="D5303" s="24">
        <v>0.47320000000000001</v>
      </c>
    </row>
    <row r="5304" spans="1:4" hidden="1">
      <c r="A5304" s="25">
        <v>43208</v>
      </c>
      <c r="B5304" s="24" t="s">
        <v>236</v>
      </c>
      <c r="C5304" s="24" t="s">
        <v>240</v>
      </c>
      <c r="D5304" s="24">
        <v>0.1658</v>
      </c>
    </row>
    <row r="5305" spans="1:4" hidden="1">
      <c r="A5305" s="25">
        <v>43208</v>
      </c>
      <c r="B5305" s="24" t="s">
        <v>236</v>
      </c>
      <c r="C5305" s="24" t="s">
        <v>241</v>
      </c>
      <c r="D5305" s="24">
        <v>0.16220000000000001</v>
      </c>
    </row>
    <row r="5306" spans="1:4" hidden="1">
      <c r="A5306" s="25">
        <v>43208</v>
      </c>
      <c r="B5306" s="24" t="s">
        <v>236</v>
      </c>
      <c r="C5306" s="24" t="s">
        <v>231</v>
      </c>
      <c r="D5306" s="24">
        <v>0.1246</v>
      </c>
    </row>
    <row r="5307" spans="1:4" hidden="1">
      <c r="A5307" s="25">
        <v>43208</v>
      </c>
      <c r="B5307" s="24" t="s">
        <v>236</v>
      </c>
      <c r="C5307" s="24" t="s">
        <v>242</v>
      </c>
      <c r="D5307" s="24">
        <v>0.80910000000000004</v>
      </c>
    </row>
    <row r="5308" spans="1:4" hidden="1">
      <c r="A5308" s="25">
        <v>43208</v>
      </c>
      <c r="B5308" s="24" t="s">
        <v>236</v>
      </c>
      <c r="C5308" s="24" t="s">
        <v>232</v>
      </c>
      <c r="D5308" s="24">
        <v>0.7752</v>
      </c>
    </row>
    <row r="5309" spans="1:4" hidden="1">
      <c r="A5309" s="25">
        <v>43208</v>
      </c>
      <c r="B5309" s="24" t="s">
        <v>236</v>
      </c>
      <c r="C5309" s="24" t="s">
        <v>233</v>
      </c>
      <c r="D5309" s="24">
        <v>0.1041</v>
      </c>
    </row>
    <row r="5310" spans="1:4" hidden="1">
      <c r="A5310" s="25">
        <v>43208</v>
      </c>
      <c r="B5310" s="24" t="s">
        <v>236</v>
      </c>
      <c r="C5310" s="24" t="s">
        <v>234</v>
      </c>
      <c r="D5310" s="24">
        <v>9.0399999999999994E-2</v>
      </c>
    </row>
    <row r="5311" spans="1:4" hidden="1">
      <c r="A5311" s="25">
        <v>43208</v>
      </c>
      <c r="B5311" s="24" t="s">
        <v>236</v>
      </c>
      <c r="C5311" s="24" t="s">
        <v>243</v>
      </c>
      <c r="D5311" s="24">
        <v>1.0112000000000001</v>
      </c>
    </row>
    <row r="5312" spans="1:4" hidden="1">
      <c r="A5312" s="25">
        <v>43208</v>
      </c>
      <c r="B5312" s="24" t="s">
        <v>236</v>
      </c>
      <c r="C5312" s="24" t="s">
        <v>235</v>
      </c>
      <c r="D5312" s="24">
        <v>9.1399999999999995E-2</v>
      </c>
    </row>
    <row r="5313" spans="1:4" hidden="1">
      <c r="A5313" s="25">
        <v>43208</v>
      </c>
      <c r="B5313" s="24" t="s">
        <v>236</v>
      </c>
      <c r="C5313" s="24" t="s">
        <v>79</v>
      </c>
      <c r="D5313" s="24">
        <v>13.8164</v>
      </c>
    </row>
    <row r="5314" spans="1:4" hidden="1">
      <c r="A5314" s="25">
        <v>43208</v>
      </c>
      <c r="B5314" s="24" t="s">
        <v>236</v>
      </c>
      <c r="C5314" s="24" t="s">
        <v>244</v>
      </c>
      <c r="D5314" s="24">
        <v>137.23769999999999</v>
      </c>
    </row>
    <row r="5315" spans="1:4" hidden="1">
      <c r="A5315" s="25">
        <v>43208</v>
      </c>
      <c r="B5315" s="24" t="s">
        <v>236</v>
      </c>
      <c r="C5315" s="24" t="s">
        <v>251</v>
      </c>
      <c r="D5315" s="24">
        <v>1.0414000000000001</v>
      </c>
    </row>
    <row r="5316" spans="1:4" hidden="1">
      <c r="A5316" s="25">
        <v>43208</v>
      </c>
      <c r="B5316" s="24" t="s">
        <v>236</v>
      </c>
      <c r="C5316" s="24" t="s">
        <v>237</v>
      </c>
      <c r="D5316" s="24">
        <v>1.0823</v>
      </c>
    </row>
    <row r="5317" spans="1:4" hidden="1">
      <c r="A5317" s="25">
        <v>43208</v>
      </c>
      <c r="B5317" s="24" t="s">
        <v>236</v>
      </c>
      <c r="C5317" s="24" t="s">
        <v>238</v>
      </c>
      <c r="D5317" s="24">
        <v>0.1288</v>
      </c>
    </row>
    <row r="5318" spans="1:4" hidden="1">
      <c r="A5318" s="25">
        <v>43208</v>
      </c>
      <c r="B5318" s="24" t="s">
        <v>245</v>
      </c>
      <c r="C5318" s="24" t="s">
        <v>240</v>
      </c>
      <c r="D5318" s="24">
        <v>0.94259999999999999</v>
      </c>
    </row>
    <row r="5319" spans="1:4" hidden="1">
      <c r="A5319" s="25">
        <v>43208</v>
      </c>
      <c r="B5319" s="24" t="s">
        <v>245</v>
      </c>
      <c r="C5319" s="24" t="s">
        <v>242</v>
      </c>
      <c r="D5319" s="24">
        <v>4.601</v>
      </c>
    </row>
    <row r="5320" spans="1:4" hidden="1">
      <c r="A5320" s="25">
        <v>43208</v>
      </c>
      <c r="B5320" s="24" t="s">
        <v>245</v>
      </c>
      <c r="C5320" s="24" t="s">
        <v>233</v>
      </c>
      <c r="D5320" s="24">
        <v>0.59189999999999998</v>
      </c>
    </row>
    <row r="5321" spans="1:4" hidden="1">
      <c r="A5321" s="25">
        <v>43208</v>
      </c>
      <c r="B5321" s="24" t="s">
        <v>245</v>
      </c>
      <c r="C5321" s="24" t="s">
        <v>234</v>
      </c>
      <c r="D5321" s="24">
        <v>0.51439999999999997</v>
      </c>
    </row>
    <row r="5322" spans="1:4" hidden="1">
      <c r="A5322" s="25">
        <v>43208</v>
      </c>
      <c r="B5322" s="24" t="s">
        <v>245</v>
      </c>
      <c r="C5322" s="24" t="s">
        <v>243</v>
      </c>
      <c r="D5322" s="24">
        <v>5.7507999999999999</v>
      </c>
    </row>
    <row r="5323" spans="1:4" hidden="1">
      <c r="A5323" s="25">
        <v>43208</v>
      </c>
      <c r="B5323" s="24" t="s">
        <v>245</v>
      </c>
      <c r="C5323" s="24" t="s">
        <v>79</v>
      </c>
      <c r="D5323" s="24">
        <v>78.570599999999999</v>
      </c>
    </row>
    <row r="5324" spans="1:4" hidden="1">
      <c r="A5324" s="25">
        <v>43208</v>
      </c>
      <c r="B5324" s="24" t="s">
        <v>245</v>
      </c>
      <c r="C5324" s="24" t="s">
        <v>238</v>
      </c>
      <c r="D5324" s="24">
        <v>0.73260000000000003</v>
      </c>
    </row>
    <row r="5325" spans="1:4" hidden="1">
      <c r="A5325" s="25">
        <v>43208</v>
      </c>
      <c r="B5325" s="24" t="s">
        <v>264</v>
      </c>
      <c r="C5325" s="24" t="s">
        <v>238</v>
      </c>
      <c r="D5325" s="24">
        <v>1.9199999999999998E-2</v>
      </c>
    </row>
    <row r="5326" spans="1:4" hidden="1">
      <c r="A5326" s="25">
        <v>43208</v>
      </c>
      <c r="B5326" s="24" t="s">
        <v>260</v>
      </c>
      <c r="C5326" s="24" t="s">
        <v>233</v>
      </c>
      <c r="D5326" s="24">
        <v>0.24010000000000001</v>
      </c>
    </row>
    <row r="5327" spans="1:4" hidden="1">
      <c r="A5327" s="25">
        <v>43208</v>
      </c>
      <c r="B5327" s="24" t="s">
        <v>260</v>
      </c>
      <c r="C5327" s="24" t="s">
        <v>238</v>
      </c>
      <c r="D5327" s="24">
        <v>0.29720000000000002</v>
      </c>
    </row>
    <row r="5328" spans="1:4" hidden="1">
      <c r="A5328" s="25">
        <v>43208</v>
      </c>
      <c r="B5328" s="24" t="s">
        <v>261</v>
      </c>
      <c r="C5328" s="24" t="s">
        <v>233</v>
      </c>
      <c r="D5328" s="24">
        <v>1.32E-2</v>
      </c>
    </row>
    <row r="5329" spans="1:4" hidden="1">
      <c r="A5329" s="25">
        <v>43208</v>
      </c>
      <c r="B5329" s="24" t="s">
        <v>261</v>
      </c>
      <c r="C5329" s="24" t="s">
        <v>238</v>
      </c>
      <c r="D5329" s="24">
        <v>1.6299999999999999E-2</v>
      </c>
    </row>
    <row r="5330" spans="1:4" hidden="1">
      <c r="A5330" s="25">
        <v>43208</v>
      </c>
      <c r="B5330" s="24" t="s">
        <v>237</v>
      </c>
      <c r="C5330" s="24" t="s">
        <v>230</v>
      </c>
      <c r="D5330" s="24">
        <v>0.43719999999999998</v>
      </c>
    </row>
    <row r="5331" spans="1:4" hidden="1">
      <c r="A5331" s="25">
        <v>43208</v>
      </c>
      <c r="B5331" s="24" t="s">
        <v>237</v>
      </c>
      <c r="C5331" s="24" t="s">
        <v>240</v>
      </c>
      <c r="D5331" s="24">
        <v>0.1532</v>
      </c>
    </row>
    <row r="5332" spans="1:4" hidden="1">
      <c r="A5332" s="25">
        <v>43208</v>
      </c>
      <c r="B5332" s="24" t="s">
        <v>237</v>
      </c>
      <c r="C5332" s="24" t="s">
        <v>231</v>
      </c>
      <c r="D5332" s="24">
        <v>0.1152</v>
      </c>
    </row>
    <row r="5333" spans="1:4" hidden="1">
      <c r="A5333" s="25">
        <v>43208</v>
      </c>
      <c r="B5333" s="24" t="s">
        <v>237</v>
      </c>
      <c r="C5333" s="24" t="s">
        <v>232</v>
      </c>
      <c r="D5333" s="24">
        <v>0.71619999999999995</v>
      </c>
    </row>
    <row r="5334" spans="1:4" hidden="1">
      <c r="A5334" s="25">
        <v>43208</v>
      </c>
      <c r="B5334" s="24" t="s">
        <v>237</v>
      </c>
      <c r="C5334" s="24" t="s">
        <v>233</v>
      </c>
      <c r="D5334" s="24">
        <v>9.6199999999999994E-2</v>
      </c>
    </row>
    <row r="5335" spans="1:4" hidden="1">
      <c r="A5335" s="25">
        <v>43208</v>
      </c>
      <c r="B5335" s="24" t="s">
        <v>237</v>
      </c>
      <c r="C5335" s="24" t="s">
        <v>234</v>
      </c>
      <c r="D5335" s="24">
        <v>8.3599999999999994E-2</v>
      </c>
    </row>
    <row r="5336" spans="1:4" hidden="1">
      <c r="A5336" s="25">
        <v>43208</v>
      </c>
      <c r="B5336" s="24" t="s">
        <v>237</v>
      </c>
      <c r="C5336" s="24" t="s">
        <v>235</v>
      </c>
      <c r="D5336" s="24">
        <v>8.4400000000000003E-2</v>
      </c>
    </row>
    <row r="5337" spans="1:4" hidden="1">
      <c r="A5337" s="25">
        <v>43208</v>
      </c>
      <c r="B5337" s="24" t="s">
        <v>237</v>
      </c>
      <c r="C5337" s="24" t="s">
        <v>236</v>
      </c>
      <c r="D5337" s="24">
        <v>0.92390000000000005</v>
      </c>
    </row>
    <row r="5338" spans="1:4" hidden="1">
      <c r="A5338" s="25">
        <v>43208</v>
      </c>
      <c r="B5338" s="24" t="s">
        <v>237</v>
      </c>
      <c r="C5338" s="24" t="s">
        <v>262</v>
      </c>
      <c r="D5338" s="24">
        <v>0.48359999999999997</v>
      </c>
    </row>
    <row r="5339" spans="1:4" hidden="1">
      <c r="A5339" s="25">
        <v>43208</v>
      </c>
      <c r="B5339" s="24" t="s">
        <v>237</v>
      </c>
      <c r="C5339" s="24" t="s">
        <v>238</v>
      </c>
      <c r="D5339" s="24">
        <v>0.11899999999999999</v>
      </c>
    </row>
    <row r="5340" spans="1:4" hidden="1">
      <c r="A5340" s="25">
        <v>43208</v>
      </c>
      <c r="B5340" s="24" t="s">
        <v>253</v>
      </c>
      <c r="C5340" s="24" t="s">
        <v>242</v>
      </c>
      <c r="D5340" s="24">
        <v>4.7922000000000002</v>
      </c>
    </row>
    <row r="5341" spans="1:4" hidden="1">
      <c r="A5341" s="25">
        <v>43208</v>
      </c>
      <c r="B5341" s="24" t="s">
        <v>253</v>
      </c>
      <c r="C5341" s="24" t="s">
        <v>233</v>
      </c>
      <c r="D5341" s="24">
        <v>0.61650000000000005</v>
      </c>
    </row>
    <row r="5342" spans="1:4" hidden="1">
      <c r="A5342" s="25">
        <v>43208</v>
      </c>
      <c r="B5342" s="24" t="s">
        <v>253</v>
      </c>
      <c r="C5342" s="24" t="s">
        <v>234</v>
      </c>
      <c r="D5342" s="24">
        <v>0.53580000000000005</v>
      </c>
    </row>
    <row r="5343" spans="1:4" hidden="1">
      <c r="A5343" s="25">
        <v>43208</v>
      </c>
      <c r="B5343" s="24" t="s">
        <v>253</v>
      </c>
      <c r="C5343" s="24" t="s">
        <v>243</v>
      </c>
      <c r="D5343" s="24">
        <v>5.9897999999999998</v>
      </c>
    </row>
    <row r="5344" spans="1:4" hidden="1">
      <c r="A5344" s="25">
        <v>43208</v>
      </c>
      <c r="B5344" s="24" t="s">
        <v>253</v>
      </c>
      <c r="C5344" s="24" t="s">
        <v>238</v>
      </c>
      <c r="D5344" s="24">
        <v>0.76300000000000001</v>
      </c>
    </row>
    <row r="5345" spans="1:4" hidden="1">
      <c r="A5345" s="25">
        <v>43208</v>
      </c>
      <c r="B5345" s="24" t="s">
        <v>265</v>
      </c>
      <c r="C5345" s="24" t="s">
        <v>238</v>
      </c>
      <c r="D5345" s="24">
        <v>3.2000000000000001E-2</v>
      </c>
    </row>
    <row r="5346" spans="1:4" hidden="1">
      <c r="A5346" s="25">
        <v>43208</v>
      </c>
      <c r="B5346" s="24" t="s">
        <v>262</v>
      </c>
      <c r="C5346" s="24" t="s">
        <v>233</v>
      </c>
      <c r="D5346" s="24">
        <v>0.19889999999999999</v>
      </c>
    </row>
    <row r="5347" spans="1:4" hidden="1">
      <c r="A5347" s="25">
        <v>43208</v>
      </c>
      <c r="B5347" s="24" t="s">
        <v>262</v>
      </c>
      <c r="C5347" s="24" t="s">
        <v>237</v>
      </c>
      <c r="D5347" s="24">
        <v>2.0682</v>
      </c>
    </row>
    <row r="5348" spans="1:4" hidden="1">
      <c r="A5348" s="25">
        <v>43208</v>
      </c>
      <c r="B5348" s="24" t="s">
        <v>262</v>
      </c>
      <c r="C5348" s="24" t="s">
        <v>238</v>
      </c>
      <c r="D5348" s="24">
        <v>0.2462</v>
      </c>
    </row>
    <row r="5349" spans="1:4" hidden="1">
      <c r="A5349" s="25">
        <v>43208</v>
      </c>
      <c r="B5349" s="24" t="s">
        <v>246</v>
      </c>
      <c r="C5349" s="24" t="s">
        <v>240</v>
      </c>
      <c r="D5349" s="24">
        <v>4.3799999999999999E-2</v>
      </c>
    </row>
    <row r="5350" spans="1:4" hidden="1">
      <c r="A5350" s="25">
        <v>43208</v>
      </c>
      <c r="B5350" s="24" t="s">
        <v>246</v>
      </c>
      <c r="C5350" s="24" t="s">
        <v>248</v>
      </c>
      <c r="D5350" s="24">
        <v>0.214</v>
      </c>
    </row>
    <row r="5351" spans="1:4" hidden="1">
      <c r="A5351" s="25">
        <v>43208</v>
      </c>
      <c r="B5351" s="24" t="s">
        <v>246</v>
      </c>
      <c r="C5351" s="24" t="s">
        <v>242</v>
      </c>
      <c r="D5351" s="24">
        <v>0.214</v>
      </c>
    </row>
    <row r="5352" spans="1:4" hidden="1">
      <c r="A5352" s="25">
        <v>43208</v>
      </c>
      <c r="B5352" s="24" t="s">
        <v>246</v>
      </c>
      <c r="C5352" s="24" t="s">
        <v>233</v>
      </c>
      <c r="D5352" s="24">
        <v>2.76E-2</v>
      </c>
    </row>
    <row r="5353" spans="1:4" hidden="1">
      <c r="A5353" s="25">
        <v>43208</v>
      </c>
      <c r="B5353" s="24" t="s">
        <v>246</v>
      </c>
      <c r="C5353" s="24" t="s">
        <v>234</v>
      </c>
      <c r="D5353" s="24">
        <v>2.4E-2</v>
      </c>
    </row>
    <row r="5354" spans="1:4" hidden="1">
      <c r="A5354" s="25">
        <v>43208</v>
      </c>
      <c r="B5354" s="24" t="s">
        <v>246</v>
      </c>
      <c r="C5354" s="24" t="s">
        <v>243</v>
      </c>
      <c r="D5354" s="24">
        <v>0.2676</v>
      </c>
    </row>
    <row r="5355" spans="1:4" hidden="1">
      <c r="A5355" s="25">
        <v>43208</v>
      </c>
      <c r="B5355" s="24" t="s">
        <v>246</v>
      </c>
      <c r="C5355" s="24" t="s">
        <v>79</v>
      </c>
      <c r="D5355" s="24">
        <v>3.6554000000000002</v>
      </c>
    </row>
    <row r="5356" spans="1:4" hidden="1">
      <c r="A5356" s="25">
        <v>43208</v>
      </c>
      <c r="B5356" s="24" t="s">
        <v>246</v>
      </c>
      <c r="C5356" s="24" t="s">
        <v>244</v>
      </c>
      <c r="D5356" s="24">
        <v>36.308700000000002</v>
      </c>
    </row>
    <row r="5357" spans="1:4" hidden="1">
      <c r="A5357" s="25">
        <v>43208</v>
      </c>
      <c r="B5357" s="24" t="s">
        <v>246</v>
      </c>
      <c r="C5357" s="24" t="s">
        <v>238</v>
      </c>
      <c r="D5357" s="24">
        <v>3.4099999999999998E-2</v>
      </c>
    </row>
    <row r="5358" spans="1:4" hidden="1">
      <c r="A5358" s="25">
        <v>43208</v>
      </c>
      <c r="B5358" s="24" t="s">
        <v>266</v>
      </c>
      <c r="C5358" s="24" t="s">
        <v>238</v>
      </c>
      <c r="D5358" s="24">
        <v>3.8199999999999998E-2</v>
      </c>
    </row>
    <row r="5359" spans="1:4" hidden="1">
      <c r="A5359" s="25">
        <v>43208</v>
      </c>
      <c r="B5359" s="24" t="s">
        <v>238</v>
      </c>
      <c r="C5359" s="24" t="s">
        <v>230</v>
      </c>
      <c r="D5359" s="24">
        <v>3.673</v>
      </c>
    </row>
    <row r="5360" spans="1:4" hidden="1">
      <c r="A5360" s="25">
        <v>43208</v>
      </c>
      <c r="B5360" s="24" t="s">
        <v>238</v>
      </c>
      <c r="C5360" s="24" t="s">
        <v>240</v>
      </c>
      <c r="D5360" s="24">
        <v>1.2867</v>
      </c>
    </row>
    <row r="5361" spans="1:4" hidden="1">
      <c r="A5361" s="25">
        <v>43208</v>
      </c>
      <c r="B5361" s="24" t="s">
        <v>238</v>
      </c>
      <c r="C5361" s="24" t="s">
        <v>247</v>
      </c>
      <c r="D5361" s="24">
        <v>1.7878000000000001</v>
      </c>
    </row>
    <row r="5362" spans="1:4" hidden="1">
      <c r="A5362" s="25">
        <v>43208</v>
      </c>
      <c r="B5362" s="24" t="s">
        <v>238</v>
      </c>
      <c r="C5362" s="24" t="s">
        <v>241</v>
      </c>
      <c r="D5362" s="24">
        <v>1.2597</v>
      </c>
    </row>
    <row r="5363" spans="1:4" hidden="1">
      <c r="A5363" s="25">
        <v>43208</v>
      </c>
      <c r="B5363" s="24" t="s">
        <v>238</v>
      </c>
      <c r="C5363" s="24" t="s">
        <v>250</v>
      </c>
      <c r="D5363" s="24">
        <v>1593.1534999999999</v>
      </c>
    </row>
    <row r="5364" spans="1:4" hidden="1">
      <c r="A5364" s="25">
        <v>43208</v>
      </c>
      <c r="B5364" s="24" t="s">
        <v>238</v>
      </c>
      <c r="C5364" s="24" t="s">
        <v>231</v>
      </c>
      <c r="D5364" s="24">
        <v>0.96760000000000002</v>
      </c>
    </row>
    <row r="5365" spans="1:4" hidden="1">
      <c r="A5365" s="25">
        <v>43208</v>
      </c>
      <c r="B5365" s="24" t="s">
        <v>238</v>
      </c>
      <c r="C5365" s="24" t="s">
        <v>248</v>
      </c>
      <c r="D5365" s="24">
        <v>6.2767999999999997</v>
      </c>
    </row>
    <row r="5366" spans="1:4" hidden="1">
      <c r="A5366" s="25">
        <v>43208</v>
      </c>
      <c r="B5366" s="24" t="s">
        <v>238</v>
      </c>
      <c r="C5366" s="24" t="s">
        <v>242</v>
      </c>
      <c r="D5366" s="24">
        <v>6.2804000000000002</v>
      </c>
    </row>
    <row r="5367" spans="1:4" hidden="1">
      <c r="A5367" s="25">
        <v>43208</v>
      </c>
      <c r="B5367" s="24" t="s">
        <v>238</v>
      </c>
      <c r="C5367" s="24" t="s">
        <v>254</v>
      </c>
      <c r="D5367" s="24">
        <v>20.436199999999999</v>
      </c>
    </row>
    <row r="5368" spans="1:4" hidden="1">
      <c r="A5368" s="25">
        <v>43208</v>
      </c>
      <c r="B5368" s="24" t="s">
        <v>238</v>
      </c>
      <c r="C5368" s="24" t="s">
        <v>232</v>
      </c>
      <c r="D5368" s="24">
        <v>6.0178000000000003</v>
      </c>
    </row>
    <row r="5369" spans="1:4" hidden="1">
      <c r="A5369" s="25">
        <v>43208</v>
      </c>
      <c r="B5369" s="24" t="s">
        <v>238</v>
      </c>
      <c r="C5369" s="24" t="s">
        <v>233</v>
      </c>
      <c r="D5369" s="24">
        <v>0.80800000000000005</v>
      </c>
    </row>
    <row r="5370" spans="1:4" hidden="1">
      <c r="A5370" s="25">
        <v>43208</v>
      </c>
      <c r="B5370" s="24" t="s">
        <v>238</v>
      </c>
      <c r="C5370" s="24" t="s">
        <v>263</v>
      </c>
      <c r="D5370" s="24">
        <v>2.0211000000000001</v>
      </c>
    </row>
    <row r="5371" spans="1:4" hidden="1">
      <c r="A5371" s="25">
        <v>43208</v>
      </c>
      <c r="B5371" s="24" t="s">
        <v>238</v>
      </c>
      <c r="C5371" s="24" t="s">
        <v>234</v>
      </c>
      <c r="D5371" s="24">
        <v>0.70220000000000005</v>
      </c>
    </row>
    <row r="5372" spans="1:4" hidden="1">
      <c r="A5372" s="25">
        <v>43208</v>
      </c>
      <c r="B5372" s="24" t="s">
        <v>238</v>
      </c>
      <c r="C5372" s="24" t="s">
        <v>243</v>
      </c>
      <c r="D5372" s="24">
        <v>7.8498999999999999</v>
      </c>
    </row>
    <row r="5373" spans="1:4" hidden="1">
      <c r="A5373" s="25">
        <v>43208</v>
      </c>
      <c r="B5373" s="24" t="s">
        <v>238</v>
      </c>
      <c r="C5373" s="24" t="s">
        <v>256</v>
      </c>
      <c r="D5373" s="24">
        <v>5.9909999999999997</v>
      </c>
    </row>
    <row r="5374" spans="1:4" hidden="1">
      <c r="A5374" s="25">
        <v>43208</v>
      </c>
      <c r="B5374" s="24" t="s">
        <v>238</v>
      </c>
      <c r="C5374" s="24" t="s">
        <v>258</v>
      </c>
      <c r="D5374" s="24">
        <v>3.5152999999999999</v>
      </c>
    </row>
    <row r="5375" spans="1:4" hidden="1">
      <c r="A5375" s="25">
        <v>43208</v>
      </c>
      <c r="B5375" s="24" t="s">
        <v>238</v>
      </c>
      <c r="C5375" s="24" t="s">
        <v>259</v>
      </c>
      <c r="D5375" s="24">
        <v>99.516599999999997</v>
      </c>
    </row>
    <row r="5376" spans="1:4" hidden="1">
      <c r="A5376" s="25">
        <v>43208</v>
      </c>
      <c r="B5376" s="24" t="s">
        <v>238</v>
      </c>
      <c r="C5376" s="24" t="s">
        <v>235</v>
      </c>
      <c r="D5376" s="24">
        <v>0.70950000000000002</v>
      </c>
    </row>
    <row r="5377" spans="1:4">
      <c r="A5377" s="25">
        <v>43208</v>
      </c>
      <c r="B5377" s="24" t="s">
        <v>238</v>
      </c>
      <c r="C5377" s="24" t="s">
        <v>79</v>
      </c>
      <c r="D5377" s="24">
        <v>107.2499</v>
      </c>
    </row>
    <row r="5378" spans="1:4" hidden="1">
      <c r="A5378" s="25">
        <v>43208</v>
      </c>
      <c r="B5378" s="24" t="s">
        <v>238</v>
      </c>
      <c r="C5378" s="24" t="s">
        <v>244</v>
      </c>
      <c r="D5378" s="24">
        <v>1065.3036999999999</v>
      </c>
    </row>
    <row r="5379" spans="1:4" hidden="1">
      <c r="A5379" s="25">
        <v>43208</v>
      </c>
      <c r="B5379" s="24" t="s">
        <v>238</v>
      </c>
      <c r="C5379" s="24" t="s">
        <v>251</v>
      </c>
      <c r="D5379" s="24">
        <v>8.0843000000000007</v>
      </c>
    </row>
    <row r="5380" spans="1:4" hidden="1">
      <c r="A5380" s="25">
        <v>43208</v>
      </c>
      <c r="B5380" s="24" t="s">
        <v>238</v>
      </c>
      <c r="C5380" s="24" t="s">
        <v>249</v>
      </c>
      <c r="D5380" s="24">
        <v>18.0381</v>
      </c>
    </row>
    <row r="5381" spans="1:4" hidden="1">
      <c r="A5381" s="25">
        <v>43208</v>
      </c>
      <c r="B5381" s="24" t="s">
        <v>238</v>
      </c>
      <c r="C5381" s="24" t="s">
        <v>252</v>
      </c>
      <c r="D5381" s="24">
        <v>3.8896000000000002</v>
      </c>
    </row>
    <row r="5382" spans="1:4" hidden="1">
      <c r="A5382" s="25">
        <v>43208</v>
      </c>
      <c r="B5382" s="24" t="s">
        <v>238</v>
      </c>
      <c r="C5382" s="24" t="s">
        <v>236</v>
      </c>
      <c r="D5382" s="24">
        <v>7.7624000000000004</v>
      </c>
    </row>
    <row r="5383" spans="1:4" hidden="1">
      <c r="A5383" s="25">
        <v>43208</v>
      </c>
      <c r="B5383" s="24" t="s">
        <v>238</v>
      </c>
      <c r="C5383" s="24" t="s">
        <v>245</v>
      </c>
      <c r="D5383" s="24">
        <v>1.365</v>
      </c>
    </row>
    <row r="5384" spans="1:4" hidden="1">
      <c r="A5384" s="25">
        <v>43208</v>
      </c>
      <c r="B5384" s="24" t="s">
        <v>238</v>
      </c>
      <c r="C5384" s="24" t="s">
        <v>264</v>
      </c>
      <c r="D5384" s="24">
        <v>52.0901</v>
      </c>
    </row>
    <row r="5385" spans="1:4" hidden="1">
      <c r="A5385" s="25">
        <v>43208</v>
      </c>
      <c r="B5385" s="24" t="s">
        <v>238</v>
      </c>
      <c r="C5385" s="24" t="s">
        <v>260</v>
      </c>
      <c r="D5385" s="24">
        <v>3.3654000000000002</v>
      </c>
    </row>
    <row r="5386" spans="1:4" hidden="1">
      <c r="A5386" s="25">
        <v>43208</v>
      </c>
      <c r="B5386" s="24" t="s">
        <v>238</v>
      </c>
      <c r="C5386" s="24" t="s">
        <v>261</v>
      </c>
      <c r="D5386" s="24">
        <v>61.3384</v>
      </c>
    </row>
    <row r="5387" spans="1:4" hidden="1">
      <c r="A5387" s="25">
        <v>43208</v>
      </c>
      <c r="B5387" s="24" t="s">
        <v>238</v>
      </c>
      <c r="C5387" s="24" t="s">
        <v>237</v>
      </c>
      <c r="D5387" s="24">
        <v>8.4015000000000004</v>
      </c>
    </row>
    <row r="5388" spans="1:4" hidden="1">
      <c r="A5388" s="25">
        <v>43208</v>
      </c>
      <c r="B5388" s="24" t="s">
        <v>238</v>
      </c>
      <c r="C5388" s="24" t="s">
        <v>253</v>
      </c>
      <c r="D5388" s="24">
        <v>1.3106</v>
      </c>
    </row>
    <row r="5389" spans="1:4" hidden="1">
      <c r="A5389" s="25">
        <v>43208</v>
      </c>
      <c r="B5389" s="24" t="s">
        <v>238</v>
      </c>
      <c r="C5389" s="24" t="s">
        <v>265</v>
      </c>
      <c r="D5389" s="24">
        <v>31.218399999999999</v>
      </c>
    </row>
    <row r="5390" spans="1:4" hidden="1">
      <c r="A5390" s="25">
        <v>43208</v>
      </c>
      <c r="B5390" s="24" t="s">
        <v>238</v>
      </c>
      <c r="C5390" s="24" t="s">
        <v>262</v>
      </c>
      <c r="D5390" s="24">
        <v>4.0624000000000002</v>
      </c>
    </row>
    <row r="5391" spans="1:4" hidden="1">
      <c r="A5391" s="25">
        <v>43208</v>
      </c>
      <c r="B5391" s="24" t="s">
        <v>238</v>
      </c>
      <c r="C5391" s="24" t="s">
        <v>246</v>
      </c>
      <c r="D5391" s="24">
        <v>29.340199999999999</v>
      </c>
    </row>
    <row r="5392" spans="1:4" hidden="1">
      <c r="A5392" s="25">
        <v>43208</v>
      </c>
      <c r="B5392" s="24" t="s">
        <v>238</v>
      </c>
      <c r="C5392" s="24" t="s">
        <v>266</v>
      </c>
      <c r="D5392" s="24">
        <v>26.159099999999999</v>
      </c>
    </row>
    <row r="5393" spans="1:4" hidden="1">
      <c r="A5393" s="25">
        <v>43208</v>
      </c>
      <c r="B5393" s="24" t="s">
        <v>238</v>
      </c>
      <c r="C5393" s="24" t="s">
        <v>267</v>
      </c>
      <c r="D5393" s="24">
        <v>530.00319999999999</v>
      </c>
    </row>
    <row r="5394" spans="1:4" hidden="1">
      <c r="A5394" s="25">
        <v>43208</v>
      </c>
      <c r="B5394" s="24" t="s">
        <v>238</v>
      </c>
      <c r="C5394" s="24" t="s">
        <v>268</v>
      </c>
      <c r="D5394" s="24">
        <v>2.7</v>
      </c>
    </row>
    <row r="5395" spans="1:4" hidden="1">
      <c r="A5395" s="25">
        <v>43208</v>
      </c>
      <c r="B5395" s="24" t="s">
        <v>238</v>
      </c>
      <c r="C5395" s="24" t="s">
        <v>239</v>
      </c>
      <c r="D5395" s="24">
        <v>11.9658</v>
      </c>
    </row>
    <row r="5396" spans="1:4" hidden="1">
      <c r="A5396" s="25">
        <v>43208</v>
      </c>
      <c r="B5396" s="24" t="s">
        <v>267</v>
      </c>
      <c r="C5396" s="24" t="s">
        <v>238</v>
      </c>
      <c r="D5396" s="24">
        <v>1.9E-3</v>
      </c>
    </row>
    <row r="5397" spans="1:4" hidden="1">
      <c r="A5397" s="25">
        <v>43208</v>
      </c>
      <c r="B5397" s="24" t="s">
        <v>268</v>
      </c>
      <c r="C5397" s="24" t="s">
        <v>238</v>
      </c>
      <c r="D5397" s="24">
        <v>0.37040000000000001</v>
      </c>
    </row>
    <row r="5398" spans="1:4" hidden="1">
      <c r="A5398" s="25">
        <v>43208</v>
      </c>
      <c r="B5398" s="24" t="s">
        <v>239</v>
      </c>
      <c r="C5398" s="24" t="s">
        <v>230</v>
      </c>
      <c r="D5398" s="24">
        <v>0.307</v>
      </c>
    </row>
    <row r="5399" spans="1:4" hidden="1">
      <c r="A5399" s="25">
        <v>43208</v>
      </c>
      <c r="B5399" s="24" t="s">
        <v>239</v>
      </c>
      <c r="C5399" s="24" t="s">
        <v>233</v>
      </c>
      <c r="D5399" s="24">
        <v>6.7599999999999993E-2</v>
      </c>
    </row>
    <row r="5400" spans="1:4" hidden="1">
      <c r="A5400" s="25">
        <v>43208</v>
      </c>
      <c r="B5400" s="24" t="s">
        <v>239</v>
      </c>
      <c r="C5400" s="24" t="s">
        <v>234</v>
      </c>
      <c r="D5400" s="24">
        <v>5.8700000000000002E-2</v>
      </c>
    </row>
    <row r="5401" spans="1:4" hidden="1">
      <c r="A5401" s="25">
        <v>43208</v>
      </c>
      <c r="B5401" s="24" t="s">
        <v>239</v>
      </c>
      <c r="C5401" s="24" t="s">
        <v>238</v>
      </c>
      <c r="D5401" s="24">
        <v>8.3599999999999994E-2</v>
      </c>
    </row>
    <row r="5402" spans="1:4" hidden="1">
      <c r="A5402" s="25">
        <v>43209</v>
      </c>
      <c r="B5402" s="24" t="s">
        <v>230</v>
      </c>
      <c r="C5402" s="24" t="s">
        <v>231</v>
      </c>
      <c r="D5402" s="24">
        <v>0.26400000000000001</v>
      </c>
    </row>
    <row r="5403" spans="1:4" hidden="1">
      <c r="A5403" s="25">
        <v>43209</v>
      </c>
      <c r="B5403" s="24" t="s">
        <v>230</v>
      </c>
      <c r="C5403" s="24" t="s">
        <v>232</v>
      </c>
      <c r="D5403" s="24">
        <v>1.64</v>
      </c>
    </row>
    <row r="5404" spans="1:4" hidden="1">
      <c r="A5404" s="25">
        <v>43209</v>
      </c>
      <c r="B5404" s="24" t="s">
        <v>230</v>
      </c>
      <c r="C5404" s="24" t="s">
        <v>233</v>
      </c>
      <c r="D5404" s="24">
        <v>0.22020000000000001</v>
      </c>
    </row>
    <row r="5405" spans="1:4" hidden="1">
      <c r="A5405" s="25">
        <v>43209</v>
      </c>
      <c r="B5405" s="24" t="s">
        <v>230</v>
      </c>
      <c r="C5405" s="24" t="s">
        <v>234</v>
      </c>
      <c r="D5405" s="24">
        <v>0.19220000000000001</v>
      </c>
    </row>
    <row r="5406" spans="1:4" hidden="1">
      <c r="A5406" s="25">
        <v>43209</v>
      </c>
      <c r="B5406" s="24" t="s">
        <v>230</v>
      </c>
      <c r="C5406" s="24" t="s">
        <v>235</v>
      </c>
      <c r="D5406" s="24">
        <v>0.19320000000000001</v>
      </c>
    </row>
    <row r="5407" spans="1:4" hidden="1">
      <c r="A5407" s="25">
        <v>43209</v>
      </c>
      <c r="B5407" s="24" t="s">
        <v>230</v>
      </c>
      <c r="C5407" s="24" t="s">
        <v>236</v>
      </c>
      <c r="D5407" s="24">
        <v>2.1152000000000002</v>
      </c>
    </row>
    <row r="5408" spans="1:4" hidden="1">
      <c r="A5408" s="25">
        <v>43209</v>
      </c>
      <c r="B5408" s="24" t="s">
        <v>230</v>
      </c>
      <c r="C5408" s="24" t="s">
        <v>237</v>
      </c>
      <c r="D5408" s="24">
        <v>2.2863000000000002</v>
      </c>
    </row>
    <row r="5409" spans="1:4" hidden="1">
      <c r="A5409" s="25">
        <v>43209</v>
      </c>
      <c r="B5409" s="24" t="s">
        <v>230</v>
      </c>
      <c r="C5409" s="24" t="s">
        <v>238</v>
      </c>
      <c r="D5409" s="24">
        <v>0.2722</v>
      </c>
    </row>
    <row r="5410" spans="1:4" hidden="1">
      <c r="A5410" s="25">
        <v>43209</v>
      </c>
      <c r="B5410" s="24" t="s">
        <v>230</v>
      </c>
      <c r="C5410" s="24" t="s">
        <v>239</v>
      </c>
      <c r="D5410" s="24">
        <v>3.2532000000000001</v>
      </c>
    </row>
    <row r="5411" spans="1:4" hidden="1">
      <c r="A5411" s="25">
        <v>43209</v>
      </c>
      <c r="B5411" s="24" t="s">
        <v>240</v>
      </c>
      <c r="C5411" s="24" t="s">
        <v>241</v>
      </c>
      <c r="D5411" s="24">
        <v>0.98160000000000003</v>
      </c>
    </row>
    <row r="5412" spans="1:4" hidden="1">
      <c r="A5412" s="25">
        <v>43209</v>
      </c>
      <c r="B5412" s="24" t="s">
        <v>240</v>
      </c>
      <c r="C5412" s="24" t="s">
        <v>231</v>
      </c>
      <c r="D5412" s="24">
        <v>0.75319999999999998</v>
      </c>
    </row>
    <row r="5413" spans="1:4" hidden="1">
      <c r="A5413" s="25">
        <v>43209</v>
      </c>
      <c r="B5413" s="24" t="s">
        <v>240</v>
      </c>
      <c r="C5413" s="24" t="s">
        <v>242</v>
      </c>
      <c r="D5413" s="24">
        <v>4.8760000000000003</v>
      </c>
    </row>
    <row r="5414" spans="1:4" hidden="1">
      <c r="A5414" s="25">
        <v>43209</v>
      </c>
      <c r="B5414" s="24" t="s">
        <v>240</v>
      </c>
      <c r="C5414" s="24" t="s">
        <v>232</v>
      </c>
      <c r="D5414" s="24">
        <v>4.68</v>
      </c>
    </row>
    <row r="5415" spans="1:4" hidden="1">
      <c r="A5415" s="25">
        <v>43209</v>
      </c>
      <c r="B5415" s="24" t="s">
        <v>240</v>
      </c>
      <c r="C5415" s="24" t="s">
        <v>233</v>
      </c>
      <c r="D5415" s="24">
        <v>0.62839999999999996</v>
      </c>
    </row>
    <row r="5416" spans="1:4" hidden="1">
      <c r="A5416" s="25">
        <v>43209</v>
      </c>
      <c r="B5416" s="24" t="s">
        <v>240</v>
      </c>
      <c r="C5416" s="24" t="s">
        <v>234</v>
      </c>
      <c r="D5416" s="24">
        <v>0.54820000000000002</v>
      </c>
    </row>
    <row r="5417" spans="1:4" hidden="1">
      <c r="A5417" s="25">
        <v>43209</v>
      </c>
      <c r="B5417" s="24" t="s">
        <v>240</v>
      </c>
      <c r="C5417" s="24" t="s">
        <v>243</v>
      </c>
      <c r="D5417" s="24">
        <v>6.0975999999999999</v>
      </c>
    </row>
    <row r="5418" spans="1:4" hidden="1">
      <c r="A5418" s="25">
        <v>43209</v>
      </c>
      <c r="B5418" s="24" t="s">
        <v>240</v>
      </c>
      <c r="C5418" s="24" t="s">
        <v>79</v>
      </c>
      <c r="D5418" s="24">
        <v>83.435199999999995</v>
      </c>
    </row>
    <row r="5419" spans="1:4" hidden="1">
      <c r="A5419" s="25">
        <v>43209</v>
      </c>
      <c r="B5419" s="24" t="s">
        <v>240</v>
      </c>
      <c r="C5419" s="24" t="s">
        <v>244</v>
      </c>
      <c r="D5419" s="24">
        <v>826.75829999999996</v>
      </c>
    </row>
    <row r="5420" spans="1:4" hidden="1">
      <c r="A5420" s="25">
        <v>43209</v>
      </c>
      <c r="B5420" s="24" t="s">
        <v>240</v>
      </c>
      <c r="C5420" s="24" t="s">
        <v>236</v>
      </c>
      <c r="D5420" s="24">
        <v>6.0358999999999998</v>
      </c>
    </row>
    <row r="5421" spans="1:4" hidden="1">
      <c r="A5421" s="25">
        <v>43209</v>
      </c>
      <c r="B5421" s="24" t="s">
        <v>240</v>
      </c>
      <c r="C5421" s="24" t="s">
        <v>245</v>
      </c>
      <c r="D5421" s="24">
        <v>1.0646</v>
      </c>
    </row>
    <row r="5422" spans="1:4" hidden="1">
      <c r="A5422" s="25">
        <v>43209</v>
      </c>
      <c r="B5422" s="24" t="s">
        <v>240</v>
      </c>
      <c r="C5422" s="24" t="s">
        <v>237</v>
      </c>
      <c r="D5422" s="24">
        <v>6.5242000000000004</v>
      </c>
    </row>
    <row r="5423" spans="1:4" hidden="1">
      <c r="A5423" s="25">
        <v>43209</v>
      </c>
      <c r="B5423" s="24" t="s">
        <v>240</v>
      </c>
      <c r="C5423" s="24" t="s">
        <v>246</v>
      </c>
      <c r="D5423" s="24">
        <v>22.821400000000001</v>
      </c>
    </row>
    <row r="5424" spans="1:4" hidden="1">
      <c r="A5424" s="25">
        <v>43209</v>
      </c>
      <c r="B5424" s="24" t="s">
        <v>240</v>
      </c>
      <c r="C5424" s="24" t="s">
        <v>238</v>
      </c>
      <c r="D5424" s="24">
        <v>0.77700000000000002</v>
      </c>
    </row>
    <row r="5425" spans="1:4" hidden="1">
      <c r="A5425" s="25">
        <v>43209</v>
      </c>
      <c r="B5425" s="24" t="s">
        <v>247</v>
      </c>
      <c r="C5425" s="24" t="s">
        <v>238</v>
      </c>
      <c r="D5425" s="24">
        <v>0.55940000000000001</v>
      </c>
    </row>
    <row r="5426" spans="1:4" hidden="1">
      <c r="A5426" s="25">
        <v>43209</v>
      </c>
      <c r="B5426" s="24" t="s">
        <v>241</v>
      </c>
      <c r="C5426" s="24" t="s">
        <v>240</v>
      </c>
      <c r="D5426" s="24">
        <v>1.0187999999999999</v>
      </c>
    </row>
    <row r="5427" spans="1:4" hidden="1">
      <c r="A5427" s="25">
        <v>43209</v>
      </c>
      <c r="B5427" s="24" t="s">
        <v>241</v>
      </c>
      <c r="C5427" s="24" t="s">
        <v>231</v>
      </c>
      <c r="D5427" s="24">
        <v>0.76739999999999997</v>
      </c>
    </row>
    <row r="5428" spans="1:4" hidden="1">
      <c r="A5428" s="25">
        <v>43209</v>
      </c>
      <c r="B5428" s="24" t="s">
        <v>241</v>
      </c>
      <c r="C5428" s="24" t="s">
        <v>248</v>
      </c>
      <c r="D5428" s="24">
        <v>4.9642999999999997</v>
      </c>
    </row>
    <row r="5429" spans="1:4" hidden="1">
      <c r="A5429" s="25">
        <v>43209</v>
      </c>
      <c r="B5429" s="24" t="s">
        <v>241</v>
      </c>
      <c r="C5429" s="24" t="s">
        <v>242</v>
      </c>
      <c r="D5429" s="24">
        <v>4.9678000000000004</v>
      </c>
    </row>
    <row r="5430" spans="1:4" hidden="1">
      <c r="A5430" s="25">
        <v>43209</v>
      </c>
      <c r="B5430" s="24" t="s">
        <v>241</v>
      </c>
      <c r="C5430" s="24" t="s">
        <v>233</v>
      </c>
      <c r="D5430" s="24">
        <v>0.64019999999999999</v>
      </c>
    </row>
    <row r="5431" spans="1:4" hidden="1">
      <c r="A5431" s="25">
        <v>43209</v>
      </c>
      <c r="B5431" s="24" t="s">
        <v>241</v>
      </c>
      <c r="C5431" s="24" t="s">
        <v>234</v>
      </c>
      <c r="D5431" s="24">
        <v>0.5585</v>
      </c>
    </row>
    <row r="5432" spans="1:4" hidden="1">
      <c r="A5432" s="25">
        <v>43209</v>
      </c>
      <c r="B5432" s="24" t="s">
        <v>241</v>
      </c>
      <c r="C5432" s="24" t="s">
        <v>243</v>
      </c>
      <c r="D5432" s="24">
        <v>6.2123999999999997</v>
      </c>
    </row>
    <row r="5433" spans="1:4" hidden="1">
      <c r="A5433" s="25">
        <v>43209</v>
      </c>
      <c r="B5433" s="24" t="s">
        <v>241</v>
      </c>
      <c r="C5433" s="24" t="s">
        <v>79</v>
      </c>
      <c r="D5433" s="24">
        <v>85.006</v>
      </c>
    </row>
    <row r="5434" spans="1:4" hidden="1">
      <c r="A5434" s="25">
        <v>43209</v>
      </c>
      <c r="B5434" s="24" t="s">
        <v>241</v>
      </c>
      <c r="C5434" s="24" t="s">
        <v>249</v>
      </c>
      <c r="D5434" s="24">
        <v>14.430899999999999</v>
      </c>
    </row>
    <row r="5435" spans="1:4" hidden="1">
      <c r="A5435" s="25">
        <v>43209</v>
      </c>
      <c r="B5435" s="24" t="s">
        <v>241</v>
      </c>
      <c r="C5435" s="24" t="s">
        <v>236</v>
      </c>
      <c r="D5435" s="24">
        <v>6.1496000000000004</v>
      </c>
    </row>
    <row r="5436" spans="1:4" hidden="1">
      <c r="A5436" s="25">
        <v>43209</v>
      </c>
      <c r="B5436" s="24" t="s">
        <v>241</v>
      </c>
      <c r="C5436" s="24" t="s">
        <v>238</v>
      </c>
      <c r="D5436" s="24">
        <v>0.79159999999999997</v>
      </c>
    </row>
    <row r="5437" spans="1:4" hidden="1">
      <c r="A5437" s="25">
        <v>43209</v>
      </c>
      <c r="B5437" s="24" t="s">
        <v>250</v>
      </c>
      <c r="C5437" s="24" t="s">
        <v>238</v>
      </c>
      <c r="D5437" s="24">
        <v>5.9999999999999995E-4</v>
      </c>
    </row>
    <row r="5438" spans="1:4" hidden="1">
      <c r="A5438" s="25">
        <v>43209</v>
      </c>
      <c r="B5438" s="24" t="s">
        <v>231</v>
      </c>
      <c r="C5438" s="24" t="s">
        <v>230</v>
      </c>
      <c r="D5438" s="24">
        <v>3.7885</v>
      </c>
    </row>
    <row r="5439" spans="1:4" hidden="1">
      <c r="A5439" s="25">
        <v>43209</v>
      </c>
      <c r="B5439" s="24" t="s">
        <v>231</v>
      </c>
      <c r="C5439" s="24" t="s">
        <v>240</v>
      </c>
      <c r="D5439" s="24">
        <v>1.3275999999999999</v>
      </c>
    </row>
    <row r="5440" spans="1:4" hidden="1">
      <c r="A5440" s="25">
        <v>43209</v>
      </c>
      <c r="B5440" s="24" t="s">
        <v>231</v>
      </c>
      <c r="C5440" s="24" t="s">
        <v>241</v>
      </c>
      <c r="D5440" s="24">
        <v>1.3029999999999999</v>
      </c>
    </row>
    <row r="5441" spans="1:4" hidden="1">
      <c r="A5441" s="25">
        <v>43209</v>
      </c>
      <c r="B5441" s="24" t="s">
        <v>231</v>
      </c>
      <c r="C5441" s="24" t="s">
        <v>232</v>
      </c>
      <c r="D5441" s="24">
        <v>6.2131999999999996</v>
      </c>
    </row>
    <row r="5442" spans="1:4" hidden="1">
      <c r="A5442" s="25">
        <v>43209</v>
      </c>
      <c r="B5442" s="24" t="s">
        <v>231</v>
      </c>
      <c r="C5442" s="24" t="s">
        <v>233</v>
      </c>
      <c r="D5442" s="24">
        <v>0.83420000000000005</v>
      </c>
    </row>
    <row r="5443" spans="1:4" hidden="1">
      <c r="A5443" s="25">
        <v>43209</v>
      </c>
      <c r="B5443" s="24" t="s">
        <v>231</v>
      </c>
      <c r="C5443" s="24" t="s">
        <v>234</v>
      </c>
      <c r="D5443" s="24">
        <v>0.7278</v>
      </c>
    </row>
    <row r="5444" spans="1:4" hidden="1">
      <c r="A5444" s="25">
        <v>43209</v>
      </c>
      <c r="B5444" s="24" t="s">
        <v>231</v>
      </c>
      <c r="C5444" s="24" t="s">
        <v>243</v>
      </c>
      <c r="D5444" s="24">
        <v>8.0953999999999997</v>
      </c>
    </row>
    <row r="5445" spans="1:4" hidden="1">
      <c r="A5445" s="25">
        <v>43209</v>
      </c>
      <c r="B5445" s="24" t="s">
        <v>231</v>
      </c>
      <c r="C5445" s="24" t="s">
        <v>235</v>
      </c>
      <c r="D5445" s="24">
        <v>0.73180000000000001</v>
      </c>
    </row>
    <row r="5446" spans="1:4" hidden="1">
      <c r="A5446" s="25">
        <v>43209</v>
      </c>
      <c r="B5446" s="24" t="s">
        <v>231</v>
      </c>
      <c r="C5446" s="24" t="s">
        <v>79</v>
      </c>
      <c r="D5446" s="24">
        <v>110.7705</v>
      </c>
    </row>
    <row r="5447" spans="1:4" hidden="1">
      <c r="A5447" s="25">
        <v>43209</v>
      </c>
      <c r="B5447" s="24" t="s">
        <v>231</v>
      </c>
      <c r="C5447" s="24" t="s">
        <v>236</v>
      </c>
      <c r="D5447" s="24">
        <v>8.0134000000000007</v>
      </c>
    </row>
    <row r="5448" spans="1:4" hidden="1">
      <c r="A5448" s="25">
        <v>43209</v>
      </c>
      <c r="B5448" s="24" t="s">
        <v>231</v>
      </c>
      <c r="C5448" s="24" t="s">
        <v>237</v>
      </c>
      <c r="D5448" s="24">
        <v>8.6617999999999995</v>
      </c>
    </row>
    <row r="5449" spans="1:4" hidden="1">
      <c r="A5449" s="25">
        <v>43209</v>
      </c>
      <c r="B5449" s="24" t="s">
        <v>231</v>
      </c>
      <c r="C5449" s="24" t="s">
        <v>238</v>
      </c>
      <c r="D5449" s="24">
        <v>1.0315000000000001</v>
      </c>
    </row>
    <row r="5450" spans="1:4" hidden="1">
      <c r="A5450" s="25">
        <v>43209</v>
      </c>
      <c r="B5450" s="24" t="s">
        <v>248</v>
      </c>
      <c r="C5450" s="24" t="s">
        <v>241</v>
      </c>
      <c r="D5450" s="24">
        <v>0.2014</v>
      </c>
    </row>
    <row r="5451" spans="1:4" hidden="1">
      <c r="A5451" s="25">
        <v>43209</v>
      </c>
      <c r="B5451" s="24" t="s">
        <v>248</v>
      </c>
      <c r="C5451" s="24" t="s">
        <v>233</v>
      </c>
      <c r="D5451" s="24">
        <v>0.129</v>
      </c>
    </row>
    <row r="5452" spans="1:4" hidden="1">
      <c r="A5452" s="25">
        <v>43209</v>
      </c>
      <c r="B5452" s="24" t="s">
        <v>248</v>
      </c>
      <c r="C5452" s="24" t="s">
        <v>246</v>
      </c>
      <c r="D5452" s="24">
        <v>4.6836000000000002</v>
      </c>
    </row>
    <row r="5453" spans="1:4" hidden="1">
      <c r="A5453" s="25">
        <v>43209</v>
      </c>
      <c r="B5453" s="24" t="s">
        <v>248</v>
      </c>
      <c r="C5453" s="24" t="s">
        <v>238</v>
      </c>
      <c r="D5453" s="24">
        <v>0.15939999999999999</v>
      </c>
    </row>
    <row r="5454" spans="1:4" hidden="1">
      <c r="A5454" s="25">
        <v>43209</v>
      </c>
      <c r="B5454" s="24" t="s">
        <v>242</v>
      </c>
      <c r="C5454" s="24" t="s">
        <v>240</v>
      </c>
      <c r="D5454" s="24">
        <v>0.2051</v>
      </c>
    </row>
    <row r="5455" spans="1:4" hidden="1">
      <c r="A5455" s="25">
        <v>43209</v>
      </c>
      <c r="B5455" s="24" t="s">
        <v>242</v>
      </c>
      <c r="C5455" s="24" t="s">
        <v>241</v>
      </c>
      <c r="D5455" s="24">
        <v>0.20130000000000001</v>
      </c>
    </row>
    <row r="5456" spans="1:4" hidden="1">
      <c r="A5456" s="25">
        <v>43209</v>
      </c>
      <c r="B5456" s="24" t="s">
        <v>242</v>
      </c>
      <c r="C5456" s="24" t="s">
        <v>232</v>
      </c>
      <c r="D5456" s="24">
        <v>0.95979999999999999</v>
      </c>
    </row>
    <row r="5457" spans="1:4" hidden="1">
      <c r="A5457" s="25">
        <v>43209</v>
      </c>
      <c r="B5457" s="24" t="s">
        <v>242</v>
      </c>
      <c r="C5457" s="24" t="s">
        <v>233</v>
      </c>
      <c r="D5457" s="24">
        <v>0.1288</v>
      </c>
    </row>
    <row r="5458" spans="1:4" hidden="1">
      <c r="A5458" s="25">
        <v>43209</v>
      </c>
      <c r="B5458" s="24" t="s">
        <v>242</v>
      </c>
      <c r="C5458" s="24" t="s">
        <v>234</v>
      </c>
      <c r="D5458" s="24">
        <v>0.1124</v>
      </c>
    </row>
    <row r="5459" spans="1:4" hidden="1">
      <c r="A5459" s="25">
        <v>43209</v>
      </c>
      <c r="B5459" s="24" t="s">
        <v>242</v>
      </c>
      <c r="C5459" s="24" t="s">
        <v>243</v>
      </c>
      <c r="D5459" s="24">
        <v>1.2505999999999999</v>
      </c>
    </row>
    <row r="5460" spans="1:4" hidden="1">
      <c r="A5460" s="25">
        <v>43209</v>
      </c>
      <c r="B5460" s="24" t="s">
        <v>242</v>
      </c>
      <c r="C5460" s="24" t="s">
        <v>79</v>
      </c>
      <c r="D5460" s="24">
        <v>17.111599999999999</v>
      </c>
    </row>
    <row r="5461" spans="1:4" hidden="1">
      <c r="A5461" s="25">
        <v>43209</v>
      </c>
      <c r="B5461" s="24" t="s">
        <v>242</v>
      </c>
      <c r="C5461" s="24" t="s">
        <v>244</v>
      </c>
      <c r="D5461" s="24">
        <v>169.5583</v>
      </c>
    </row>
    <row r="5462" spans="1:4" hidden="1">
      <c r="A5462" s="25">
        <v>43209</v>
      </c>
      <c r="B5462" s="24" t="s">
        <v>242</v>
      </c>
      <c r="C5462" s="24" t="s">
        <v>251</v>
      </c>
      <c r="D5462" s="24">
        <v>1.288</v>
      </c>
    </row>
    <row r="5463" spans="1:4" hidden="1">
      <c r="A5463" s="25">
        <v>43209</v>
      </c>
      <c r="B5463" s="24" t="s">
        <v>242</v>
      </c>
      <c r="C5463" s="24" t="s">
        <v>252</v>
      </c>
      <c r="D5463" s="24">
        <v>0.61960000000000004</v>
      </c>
    </row>
    <row r="5464" spans="1:4" hidden="1">
      <c r="A5464" s="25">
        <v>43209</v>
      </c>
      <c r="B5464" s="24" t="s">
        <v>242</v>
      </c>
      <c r="C5464" s="24" t="s">
        <v>236</v>
      </c>
      <c r="D5464" s="24">
        <v>1.2379</v>
      </c>
    </row>
    <row r="5465" spans="1:4" hidden="1">
      <c r="A5465" s="25">
        <v>43209</v>
      </c>
      <c r="B5465" s="24" t="s">
        <v>242</v>
      </c>
      <c r="C5465" s="24" t="s">
        <v>245</v>
      </c>
      <c r="D5465" s="24">
        <v>0.21840000000000001</v>
      </c>
    </row>
    <row r="5466" spans="1:4" hidden="1">
      <c r="A5466" s="25">
        <v>43209</v>
      </c>
      <c r="B5466" s="24" t="s">
        <v>242</v>
      </c>
      <c r="C5466" s="24" t="s">
        <v>253</v>
      </c>
      <c r="D5466" s="24">
        <v>0.20880000000000001</v>
      </c>
    </row>
    <row r="5467" spans="1:4" hidden="1">
      <c r="A5467" s="25">
        <v>43209</v>
      </c>
      <c r="B5467" s="24" t="s">
        <v>242</v>
      </c>
      <c r="C5467" s="24" t="s">
        <v>246</v>
      </c>
      <c r="D5467" s="24">
        <v>4.6803999999999997</v>
      </c>
    </row>
    <row r="5468" spans="1:4" hidden="1">
      <c r="A5468" s="25">
        <v>43209</v>
      </c>
      <c r="B5468" s="24" t="s">
        <v>242</v>
      </c>
      <c r="C5468" s="24" t="s">
        <v>238</v>
      </c>
      <c r="D5468" s="24">
        <v>0.15939999999999999</v>
      </c>
    </row>
    <row r="5469" spans="1:4" hidden="1">
      <c r="A5469" s="25">
        <v>43209</v>
      </c>
      <c r="B5469" s="24" t="s">
        <v>254</v>
      </c>
      <c r="C5469" s="24" t="s">
        <v>233</v>
      </c>
      <c r="D5469" s="24">
        <v>3.95E-2</v>
      </c>
    </row>
    <row r="5470" spans="1:4" hidden="1">
      <c r="A5470" s="25">
        <v>43209</v>
      </c>
      <c r="B5470" s="24" t="s">
        <v>254</v>
      </c>
      <c r="C5470" s="24" t="s">
        <v>234</v>
      </c>
      <c r="D5470" s="24">
        <v>3.44E-2</v>
      </c>
    </row>
    <row r="5471" spans="1:4" hidden="1">
      <c r="A5471" s="25">
        <v>43209</v>
      </c>
      <c r="B5471" s="24" t="s">
        <v>254</v>
      </c>
      <c r="C5471" s="24" t="s">
        <v>238</v>
      </c>
      <c r="D5471" s="24">
        <v>4.8800000000000003E-2</v>
      </c>
    </row>
    <row r="5472" spans="1:4" hidden="1">
      <c r="A5472" s="25">
        <v>43209</v>
      </c>
      <c r="B5472" s="24" t="s">
        <v>232</v>
      </c>
      <c r="C5472" s="24" t="s">
        <v>230</v>
      </c>
      <c r="D5472" s="24">
        <v>0.60980000000000001</v>
      </c>
    </row>
    <row r="5473" spans="1:4" hidden="1">
      <c r="A5473" s="25">
        <v>43209</v>
      </c>
      <c r="B5473" s="24" t="s">
        <v>232</v>
      </c>
      <c r="C5473" s="24" t="s">
        <v>240</v>
      </c>
      <c r="D5473" s="24">
        <v>0.21360000000000001</v>
      </c>
    </row>
    <row r="5474" spans="1:4" hidden="1">
      <c r="A5474" s="25">
        <v>43209</v>
      </c>
      <c r="B5474" s="24" t="s">
        <v>232</v>
      </c>
      <c r="C5474" s="24" t="s">
        <v>231</v>
      </c>
      <c r="D5474" s="24">
        <v>0.161</v>
      </c>
    </row>
    <row r="5475" spans="1:4" hidden="1">
      <c r="A5475" s="25">
        <v>43209</v>
      </c>
      <c r="B5475" s="24" t="s">
        <v>232</v>
      </c>
      <c r="C5475" s="24" t="s">
        <v>242</v>
      </c>
      <c r="D5475" s="24">
        <v>1.0418000000000001</v>
      </c>
    </row>
    <row r="5476" spans="1:4" hidden="1">
      <c r="A5476" s="25">
        <v>43209</v>
      </c>
      <c r="B5476" s="24" t="s">
        <v>232</v>
      </c>
      <c r="C5476" s="24" t="s">
        <v>233</v>
      </c>
      <c r="D5476" s="24">
        <v>0.1343</v>
      </c>
    </row>
    <row r="5477" spans="1:4" hidden="1">
      <c r="A5477" s="25">
        <v>43209</v>
      </c>
      <c r="B5477" s="24" t="s">
        <v>232</v>
      </c>
      <c r="C5477" s="24" t="s">
        <v>234</v>
      </c>
      <c r="D5477" s="24">
        <v>0.1172</v>
      </c>
    </row>
    <row r="5478" spans="1:4" hidden="1">
      <c r="A5478" s="25">
        <v>43209</v>
      </c>
      <c r="B5478" s="24" t="s">
        <v>232</v>
      </c>
      <c r="C5478" s="24" t="s">
        <v>235</v>
      </c>
      <c r="D5478" s="24">
        <v>0.1178</v>
      </c>
    </row>
    <row r="5479" spans="1:4" hidden="1">
      <c r="A5479" s="25">
        <v>43209</v>
      </c>
      <c r="B5479" s="24" t="s">
        <v>232</v>
      </c>
      <c r="C5479" s="24" t="s">
        <v>236</v>
      </c>
      <c r="D5479" s="24">
        <v>1.2898000000000001</v>
      </c>
    </row>
    <row r="5480" spans="1:4" hidden="1">
      <c r="A5480" s="25">
        <v>43209</v>
      </c>
      <c r="B5480" s="24" t="s">
        <v>232</v>
      </c>
      <c r="C5480" s="24" t="s">
        <v>237</v>
      </c>
      <c r="D5480" s="24">
        <v>1.3940999999999999</v>
      </c>
    </row>
    <row r="5481" spans="1:4" hidden="1">
      <c r="A5481" s="25">
        <v>43209</v>
      </c>
      <c r="B5481" s="24" t="s">
        <v>232</v>
      </c>
      <c r="C5481" s="24" t="s">
        <v>238</v>
      </c>
      <c r="D5481" s="24">
        <v>0.16600000000000001</v>
      </c>
    </row>
    <row r="5482" spans="1:4" hidden="1">
      <c r="A5482" s="25">
        <v>43209</v>
      </c>
      <c r="B5482" s="24" t="s">
        <v>255</v>
      </c>
      <c r="C5482" s="24" t="s">
        <v>233</v>
      </c>
      <c r="D5482" s="24">
        <v>5.3900000000000003E-2</v>
      </c>
    </row>
    <row r="5483" spans="1:4" hidden="1">
      <c r="A5483" s="25">
        <v>43209</v>
      </c>
      <c r="B5483" s="24" t="s">
        <v>233</v>
      </c>
      <c r="C5483" s="24" t="s">
        <v>230</v>
      </c>
      <c r="D5483" s="24">
        <v>4.5414000000000003</v>
      </c>
    </row>
    <row r="5484" spans="1:4" hidden="1">
      <c r="A5484" s="25">
        <v>43209</v>
      </c>
      <c r="B5484" s="24" t="s">
        <v>233</v>
      </c>
      <c r="C5484" s="24" t="s">
        <v>240</v>
      </c>
      <c r="D5484" s="24">
        <v>1.5913999999999999</v>
      </c>
    </row>
    <row r="5485" spans="1:4" hidden="1">
      <c r="A5485" s="25">
        <v>43209</v>
      </c>
      <c r="B5485" s="24" t="s">
        <v>233</v>
      </c>
      <c r="C5485" s="24" t="s">
        <v>241</v>
      </c>
      <c r="D5485" s="24">
        <v>1.5620000000000001</v>
      </c>
    </row>
    <row r="5486" spans="1:4" hidden="1">
      <c r="A5486" s="25">
        <v>43209</v>
      </c>
      <c r="B5486" s="24" t="s">
        <v>233</v>
      </c>
      <c r="C5486" s="24" t="s">
        <v>231</v>
      </c>
      <c r="D5486" s="24">
        <v>1.1987000000000001</v>
      </c>
    </row>
    <row r="5487" spans="1:4" hidden="1">
      <c r="A5487" s="25">
        <v>43209</v>
      </c>
      <c r="B5487" s="24" t="s">
        <v>233</v>
      </c>
      <c r="C5487" s="24" t="s">
        <v>248</v>
      </c>
      <c r="D5487" s="24">
        <v>7.7544000000000004</v>
      </c>
    </row>
    <row r="5488" spans="1:4" hidden="1">
      <c r="A5488" s="25">
        <v>43209</v>
      </c>
      <c r="B5488" s="24" t="s">
        <v>233</v>
      </c>
      <c r="C5488" s="24" t="s">
        <v>242</v>
      </c>
      <c r="D5488" s="24">
        <v>7.7598000000000003</v>
      </c>
    </row>
    <row r="5489" spans="1:4" hidden="1">
      <c r="A5489" s="25">
        <v>43209</v>
      </c>
      <c r="B5489" s="24" t="s">
        <v>233</v>
      </c>
      <c r="C5489" s="24" t="s">
        <v>254</v>
      </c>
      <c r="D5489" s="24">
        <v>25.321000000000002</v>
      </c>
    </row>
    <row r="5490" spans="1:4" hidden="1">
      <c r="A5490" s="25">
        <v>43209</v>
      </c>
      <c r="B5490" s="24" t="s">
        <v>233</v>
      </c>
      <c r="C5490" s="24" t="s">
        <v>232</v>
      </c>
      <c r="D5490" s="24">
        <v>7.4478</v>
      </c>
    </row>
    <row r="5491" spans="1:4" hidden="1">
      <c r="A5491" s="25">
        <v>43209</v>
      </c>
      <c r="B5491" s="24" t="s">
        <v>233</v>
      </c>
      <c r="C5491" s="24" t="s">
        <v>255</v>
      </c>
      <c r="D5491" s="24">
        <v>18.546800000000001</v>
      </c>
    </row>
    <row r="5492" spans="1:4" hidden="1">
      <c r="A5492" s="25">
        <v>43209</v>
      </c>
      <c r="B5492" s="24" t="s">
        <v>233</v>
      </c>
      <c r="C5492" s="24" t="s">
        <v>234</v>
      </c>
      <c r="D5492" s="24">
        <v>0.87239999999999995</v>
      </c>
    </row>
    <row r="5493" spans="1:4" hidden="1">
      <c r="A5493" s="25">
        <v>43209</v>
      </c>
      <c r="B5493" s="24" t="s">
        <v>233</v>
      </c>
      <c r="C5493" s="24" t="s">
        <v>243</v>
      </c>
      <c r="D5493" s="24">
        <v>9.7040000000000006</v>
      </c>
    </row>
    <row r="5494" spans="1:4" hidden="1">
      <c r="A5494" s="25">
        <v>43209</v>
      </c>
      <c r="B5494" s="24" t="s">
        <v>233</v>
      </c>
      <c r="C5494" s="24" t="s">
        <v>256</v>
      </c>
      <c r="D5494" s="24">
        <v>7.4132999999999996</v>
      </c>
    </row>
    <row r="5495" spans="1:4" hidden="1">
      <c r="A5495" s="25">
        <v>43209</v>
      </c>
      <c r="B5495" s="24" t="s">
        <v>233</v>
      </c>
      <c r="C5495" s="24" t="s">
        <v>257</v>
      </c>
      <c r="D5495" s="24">
        <v>310.29259999999999</v>
      </c>
    </row>
    <row r="5496" spans="1:4" hidden="1">
      <c r="A5496" s="25">
        <v>43209</v>
      </c>
      <c r="B5496" s="24" t="s">
        <v>233</v>
      </c>
      <c r="C5496" s="24" t="s">
        <v>258</v>
      </c>
      <c r="D5496" s="24">
        <v>4.3461999999999996</v>
      </c>
    </row>
    <row r="5497" spans="1:4" hidden="1">
      <c r="A5497" s="25">
        <v>43209</v>
      </c>
      <c r="B5497" s="24" t="s">
        <v>233</v>
      </c>
      <c r="C5497" s="24" t="s">
        <v>259</v>
      </c>
      <c r="D5497" s="24">
        <v>123.30200000000001</v>
      </c>
    </row>
    <row r="5498" spans="1:4" hidden="1">
      <c r="A5498" s="25">
        <v>43209</v>
      </c>
      <c r="B5498" s="24" t="s">
        <v>233</v>
      </c>
      <c r="C5498" s="24" t="s">
        <v>235</v>
      </c>
      <c r="D5498" s="24">
        <v>0.87719999999999998</v>
      </c>
    </row>
    <row r="5499" spans="1:4" hidden="1">
      <c r="A5499" s="25">
        <v>43209</v>
      </c>
      <c r="B5499" s="24" t="s">
        <v>233</v>
      </c>
      <c r="C5499" s="24" t="s">
        <v>79</v>
      </c>
      <c r="D5499" s="24">
        <v>132.7817</v>
      </c>
    </row>
    <row r="5500" spans="1:4" hidden="1">
      <c r="A5500" s="25">
        <v>43209</v>
      </c>
      <c r="B5500" s="24" t="s">
        <v>233</v>
      </c>
      <c r="C5500" s="24" t="s">
        <v>244</v>
      </c>
      <c r="D5500" s="24">
        <v>1315.7274</v>
      </c>
    </row>
    <row r="5501" spans="1:4" hidden="1">
      <c r="A5501" s="25">
        <v>43209</v>
      </c>
      <c r="B5501" s="24" t="s">
        <v>233</v>
      </c>
      <c r="C5501" s="24" t="s">
        <v>251</v>
      </c>
      <c r="D5501" s="24">
        <v>9.9947999999999997</v>
      </c>
    </row>
    <row r="5502" spans="1:4" hidden="1">
      <c r="A5502" s="25">
        <v>43209</v>
      </c>
      <c r="B5502" s="24" t="s">
        <v>233</v>
      </c>
      <c r="C5502" s="24" t="s">
        <v>249</v>
      </c>
      <c r="D5502" s="24">
        <v>22.541399999999999</v>
      </c>
    </row>
    <row r="5503" spans="1:4" hidden="1">
      <c r="A5503" s="25">
        <v>43209</v>
      </c>
      <c r="B5503" s="24" t="s">
        <v>233</v>
      </c>
      <c r="C5503" s="24" t="s">
        <v>252</v>
      </c>
      <c r="D5503" s="24">
        <v>4.8075999999999999</v>
      </c>
    </row>
    <row r="5504" spans="1:4" hidden="1">
      <c r="A5504" s="25">
        <v>43209</v>
      </c>
      <c r="B5504" s="24" t="s">
        <v>233</v>
      </c>
      <c r="C5504" s="24" t="s">
        <v>236</v>
      </c>
      <c r="D5504" s="24">
        <v>9.6057000000000006</v>
      </c>
    </row>
    <row r="5505" spans="1:4" hidden="1">
      <c r="A5505" s="25">
        <v>43209</v>
      </c>
      <c r="B5505" s="24" t="s">
        <v>233</v>
      </c>
      <c r="C5505" s="24" t="s">
        <v>245</v>
      </c>
      <c r="D5505" s="24">
        <v>1.6942999999999999</v>
      </c>
    </row>
    <row r="5506" spans="1:4" hidden="1">
      <c r="A5506" s="25">
        <v>43209</v>
      </c>
      <c r="B5506" s="24" t="s">
        <v>233</v>
      </c>
      <c r="C5506" s="24" t="s">
        <v>260</v>
      </c>
      <c r="D5506" s="24">
        <v>4.1656000000000004</v>
      </c>
    </row>
    <row r="5507" spans="1:4" hidden="1">
      <c r="A5507" s="25">
        <v>43209</v>
      </c>
      <c r="B5507" s="24" t="s">
        <v>233</v>
      </c>
      <c r="C5507" s="24" t="s">
        <v>261</v>
      </c>
      <c r="D5507" s="24">
        <v>75.326999999999998</v>
      </c>
    </row>
    <row r="5508" spans="1:4" hidden="1">
      <c r="A5508" s="25">
        <v>43209</v>
      </c>
      <c r="B5508" s="24" t="s">
        <v>233</v>
      </c>
      <c r="C5508" s="24" t="s">
        <v>237</v>
      </c>
      <c r="D5508" s="24">
        <v>10.382999999999999</v>
      </c>
    </row>
    <row r="5509" spans="1:4" hidden="1">
      <c r="A5509" s="25">
        <v>43209</v>
      </c>
      <c r="B5509" s="24" t="s">
        <v>233</v>
      </c>
      <c r="C5509" s="24" t="s">
        <v>253</v>
      </c>
      <c r="D5509" s="24">
        <v>1.6198999999999999</v>
      </c>
    </row>
    <row r="5510" spans="1:4" hidden="1">
      <c r="A5510" s="25">
        <v>43209</v>
      </c>
      <c r="B5510" s="24" t="s">
        <v>233</v>
      </c>
      <c r="C5510" s="24" t="s">
        <v>262</v>
      </c>
      <c r="D5510" s="24">
        <v>4.9836999999999998</v>
      </c>
    </row>
    <row r="5511" spans="1:4" hidden="1">
      <c r="A5511" s="25">
        <v>43209</v>
      </c>
      <c r="B5511" s="24" t="s">
        <v>233</v>
      </c>
      <c r="C5511" s="24" t="s">
        <v>246</v>
      </c>
      <c r="D5511" s="24">
        <v>36.318600000000004</v>
      </c>
    </row>
    <row r="5512" spans="1:4" hidden="1">
      <c r="A5512" s="25">
        <v>43209</v>
      </c>
      <c r="B5512" s="24" t="s">
        <v>233</v>
      </c>
      <c r="C5512" s="24" t="s">
        <v>238</v>
      </c>
      <c r="D5512" s="24">
        <v>1.2363999999999999</v>
      </c>
    </row>
    <row r="5513" spans="1:4" hidden="1">
      <c r="A5513" s="25">
        <v>43209</v>
      </c>
      <c r="B5513" s="24" t="s">
        <v>233</v>
      </c>
      <c r="C5513" s="24" t="s">
        <v>239</v>
      </c>
      <c r="D5513" s="24">
        <v>14.7736</v>
      </c>
    </row>
    <row r="5514" spans="1:4" hidden="1">
      <c r="A5514" s="25">
        <v>43209</v>
      </c>
      <c r="B5514" s="24" t="s">
        <v>263</v>
      </c>
      <c r="C5514" s="24" t="s">
        <v>238</v>
      </c>
      <c r="D5514" s="24">
        <v>0.49440000000000001</v>
      </c>
    </row>
    <row r="5515" spans="1:4" hidden="1">
      <c r="A5515" s="25">
        <v>43209</v>
      </c>
      <c r="B5515" s="24" t="s">
        <v>234</v>
      </c>
      <c r="C5515" s="24" t="s">
        <v>230</v>
      </c>
      <c r="D5515" s="24">
        <v>5.2054</v>
      </c>
    </row>
    <row r="5516" spans="1:4" hidden="1">
      <c r="A5516" s="25">
        <v>43209</v>
      </c>
      <c r="B5516" s="24" t="s">
        <v>234</v>
      </c>
      <c r="C5516" s="24" t="s">
        <v>240</v>
      </c>
      <c r="D5516" s="24">
        <v>1.8242</v>
      </c>
    </row>
    <row r="5517" spans="1:4" hidden="1">
      <c r="A5517" s="25">
        <v>43209</v>
      </c>
      <c r="B5517" s="24" t="s">
        <v>234</v>
      </c>
      <c r="C5517" s="24" t="s">
        <v>241</v>
      </c>
      <c r="D5517" s="24">
        <v>1.7904</v>
      </c>
    </row>
    <row r="5518" spans="1:4" hidden="1">
      <c r="A5518" s="25">
        <v>43209</v>
      </c>
      <c r="B5518" s="24" t="s">
        <v>234</v>
      </c>
      <c r="C5518" s="24" t="s">
        <v>231</v>
      </c>
      <c r="D5518" s="24">
        <v>1.3740000000000001</v>
      </c>
    </row>
    <row r="5519" spans="1:4" hidden="1">
      <c r="A5519" s="25">
        <v>43209</v>
      </c>
      <c r="B5519" s="24" t="s">
        <v>234</v>
      </c>
      <c r="C5519" s="24" t="s">
        <v>242</v>
      </c>
      <c r="D5519" s="24">
        <v>8.8943999999999992</v>
      </c>
    </row>
    <row r="5520" spans="1:4" hidden="1">
      <c r="A5520" s="25">
        <v>43209</v>
      </c>
      <c r="B5520" s="24" t="s">
        <v>234</v>
      </c>
      <c r="C5520" s="24" t="s">
        <v>254</v>
      </c>
      <c r="D5520" s="24">
        <v>29.023800000000001</v>
      </c>
    </row>
    <row r="5521" spans="1:4" hidden="1">
      <c r="A5521" s="25">
        <v>43209</v>
      </c>
      <c r="B5521" s="24" t="s">
        <v>234</v>
      </c>
      <c r="C5521" s="24" t="s">
        <v>232</v>
      </c>
      <c r="D5521" s="24">
        <v>8.5370000000000008</v>
      </c>
    </row>
    <row r="5522" spans="1:4" hidden="1">
      <c r="A5522" s="25">
        <v>43209</v>
      </c>
      <c r="B5522" s="24" t="s">
        <v>234</v>
      </c>
      <c r="C5522" s="24" t="s">
        <v>233</v>
      </c>
      <c r="D5522" s="24">
        <v>1.1462000000000001</v>
      </c>
    </row>
    <row r="5523" spans="1:4" hidden="1">
      <c r="A5523" s="25">
        <v>43209</v>
      </c>
      <c r="B5523" s="24" t="s">
        <v>234</v>
      </c>
      <c r="C5523" s="24" t="s">
        <v>243</v>
      </c>
      <c r="D5523" s="24">
        <v>11.123100000000001</v>
      </c>
    </row>
    <row r="5524" spans="1:4" hidden="1">
      <c r="A5524" s="25">
        <v>43209</v>
      </c>
      <c r="B5524" s="24" t="s">
        <v>234</v>
      </c>
      <c r="C5524" s="24" t="s">
        <v>235</v>
      </c>
      <c r="D5524" s="24">
        <v>1.0054000000000001</v>
      </c>
    </row>
    <row r="5525" spans="1:4" hidden="1">
      <c r="A5525" s="25">
        <v>43209</v>
      </c>
      <c r="B5525" s="24" t="s">
        <v>234</v>
      </c>
      <c r="C5525" s="24" t="s">
        <v>79</v>
      </c>
      <c r="D5525" s="24">
        <v>152.19829999999999</v>
      </c>
    </row>
    <row r="5526" spans="1:4" hidden="1">
      <c r="A5526" s="25">
        <v>43209</v>
      </c>
      <c r="B5526" s="24" t="s">
        <v>234</v>
      </c>
      <c r="C5526" s="24" t="s">
        <v>244</v>
      </c>
      <c r="D5526" s="24">
        <v>1508.13</v>
      </c>
    </row>
    <row r="5527" spans="1:4" hidden="1">
      <c r="A5527" s="25">
        <v>43209</v>
      </c>
      <c r="B5527" s="24" t="s">
        <v>234</v>
      </c>
      <c r="C5527" s="24" t="s">
        <v>249</v>
      </c>
      <c r="D5527" s="24">
        <v>25.837700000000002</v>
      </c>
    </row>
    <row r="5528" spans="1:4" hidden="1">
      <c r="A5528" s="25">
        <v>43209</v>
      </c>
      <c r="B5528" s="24" t="s">
        <v>234</v>
      </c>
      <c r="C5528" s="24" t="s">
        <v>252</v>
      </c>
      <c r="D5528" s="24">
        <v>5.5106000000000002</v>
      </c>
    </row>
    <row r="5529" spans="1:4" hidden="1">
      <c r="A5529" s="25">
        <v>43209</v>
      </c>
      <c r="B5529" s="24" t="s">
        <v>234</v>
      </c>
      <c r="C5529" s="24" t="s">
        <v>236</v>
      </c>
      <c r="D5529" s="24">
        <v>11.010400000000001</v>
      </c>
    </row>
    <row r="5530" spans="1:4" hidden="1">
      <c r="A5530" s="25">
        <v>43209</v>
      </c>
      <c r="B5530" s="24" t="s">
        <v>234</v>
      </c>
      <c r="C5530" s="24" t="s">
        <v>245</v>
      </c>
      <c r="D5530" s="24">
        <v>1.9419999999999999</v>
      </c>
    </row>
    <row r="5531" spans="1:4" hidden="1">
      <c r="A5531" s="25">
        <v>43209</v>
      </c>
      <c r="B5531" s="24" t="s">
        <v>234</v>
      </c>
      <c r="C5531" s="24" t="s">
        <v>237</v>
      </c>
      <c r="D5531" s="24">
        <v>11.901199999999999</v>
      </c>
    </row>
    <row r="5532" spans="1:4" hidden="1">
      <c r="A5532" s="25">
        <v>43209</v>
      </c>
      <c r="B5532" s="24" t="s">
        <v>234</v>
      </c>
      <c r="C5532" s="24" t="s">
        <v>253</v>
      </c>
      <c r="D5532" s="24">
        <v>1.8568</v>
      </c>
    </row>
    <row r="5533" spans="1:4" hidden="1">
      <c r="A5533" s="25">
        <v>43209</v>
      </c>
      <c r="B5533" s="24" t="s">
        <v>234</v>
      </c>
      <c r="C5533" s="24" t="s">
        <v>246</v>
      </c>
      <c r="D5533" s="24">
        <v>41.629600000000003</v>
      </c>
    </row>
    <row r="5534" spans="1:4" hidden="1">
      <c r="A5534" s="25">
        <v>43209</v>
      </c>
      <c r="B5534" s="24" t="s">
        <v>234</v>
      </c>
      <c r="C5534" s="24" t="s">
        <v>238</v>
      </c>
      <c r="D5534" s="24">
        <v>1.4173</v>
      </c>
    </row>
    <row r="5535" spans="1:4" hidden="1">
      <c r="A5535" s="25">
        <v>43209</v>
      </c>
      <c r="B5535" s="24" t="s">
        <v>234</v>
      </c>
      <c r="C5535" s="24" t="s">
        <v>239</v>
      </c>
      <c r="D5535" s="24">
        <v>16.934000000000001</v>
      </c>
    </row>
    <row r="5536" spans="1:4" hidden="1">
      <c r="A5536" s="25">
        <v>43209</v>
      </c>
      <c r="B5536" s="24" t="s">
        <v>243</v>
      </c>
      <c r="C5536" s="24" t="s">
        <v>240</v>
      </c>
      <c r="D5536" s="24">
        <v>0.16400000000000001</v>
      </c>
    </row>
    <row r="5537" spans="1:4" hidden="1">
      <c r="A5537" s="25">
        <v>43209</v>
      </c>
      <c r="B5537" s="24" t="s">
        <v>243</v>
      </c>
      <c r="C5537" s="24" t="s">
        <v>241</v>
      </c>
      <c r="D5537" s="24">
        <v>0.161</v>
      </c>
    </row>
    <row r="5538" spans="1:4" hidden="1">
      <c r="A5538" s="25">
        <v>43209</v>
      </c>
      <c r="B5538" s="24" t="s">
        <v>243</v>
      </c>
      <c r="C5538" s="24" t="s">
        <v>231</v>
      </c>
      <c r="D5538" s="24">
        <v>0.1235</v>
      </c>
    </row>
    <row r="5539" spans="1:4" hidden="1">
      <c r="A5539" s="25">
        <v>43209</v>
      </c>
      <c r="B5539" s="24" t="s">
        <v>243</v>
      </c>
      <c r="C5539" s="24" t="s">
        <v>242</v>
      </c>
      <c r="D5539" s="24">
        <v>0.79959999999999998</v>
      </c>
    </row>
    <row r="5540" spans="1:4" hidden="1">
      <c r="A5540" s="25">
        <v>43209</v>
      </c>
      <c r="B5540" s="24" t="s">
        <v>243</v>
      </c>
      <c r="C5540" s="24" t="s">
        <v>233</v>
      </c>
      <c r="D5540" s="24">
        <v>0.10299999999999999</v>
      </c>
    </row>
    <row r="5541" spans="1:4" hidden="1">
      <c r="A5541" s="25">
        <v>43209</v>
      </c>
      <c r="B5541" s="24" t="s">
        <v>243</v>
      </c>
      <c r="C5541" s="24" t="s">
        <v>234</v>
      </c>
      <c r="D5541" s="24">
        <v>8.9899999999999994E-2</v>
      </c>
    </row>
    <row r="5542" spans="1:4" hidden="1">
      <c r="A5542" s="25">
        <v>43209</v>
      </c>
      <c r="B5542" s="24" t="s">
        <v>243</v>
      </c>
      <c r="C5542" s="24" t="s">
        <v>79</v>
      </c>
      <c r="D5542" s="24">
        <v>13.6831</v>
      </c>
    </row>
    <row r="5543" spans="1:4" hidden="1">
      <c r="A5543" s="25">
        <v>43209</v>
      </c>
      <c r="B5543" s="24" t="s">
        <v>243</v>
      </c>
      <c r="C5543" s="24" t="s">
        <v>244</v>
      </c>
      <c r="D5543" s="24">
        <v>135.5856</v>
      </c>
    </row>
    <row r="5544" spans="1:4" hidden="1">
      <c r="A5544" s="25">
        <v>43209</v>
      </c>
      <c r="B5544" s="24" t="s">
        <v>243</v>
      </c>
      <c r="C5544" s="24" t="s">
        <v>251</v>
      </c>
      <c r="D5544" s="24">
        <v>1.03</v>
      </c>
    </row>
    <row r="5545" spans="1:4" hidden="1">
      <c r="A5545" s="25">
        <v>43209</v>
      </c>
      <c r="B5545" s="24" t="s">
        <v>243</v>
      </c>
      <c r="C5545" s="24" t="s">
        <v>252</v>
      </c>
      <c r="D5545" s="24">
        <v>0.49540000000000001</v>
      </c>
    </row>
    <row r="5546" spans="1:4" hidden="1">
      <c r="A5546" s="25">
        <v>43209</v>
      </c>
      <c r="B5546" s="24" t="s">
        <v>243</v>
      </c>
      <c r="C5546" s="24" t="s">
        <v>236</v>
      </c>
      <c r="D5546" s="24">
        <v>0.98980000000000001</v>
      </c>
    </row>
    <row r="5547" spans="1:4" hidden="1">
      <c r="A5547" s="25">
        <v>43209</v>
      </c>
      <c r="B5547" s="24" t="s">
        <v>243</v>
      </c>
      <c r="C5547" s="24" t="s">
        <v>245</v>
      </c>
      <c r="D5547" s="24">
        <v>0.17460000000000001</v>
      </c>
    </row>
    <row r="5548" spans="1:4" hidden="1">
      <c r="A5548" s="25">
        <v>43209</v>
      </c>
      <c r="B5548" s="24" t="s">
        <v>243</v>
      </c>
      <c r="C5548" s="24" t="s">
        <v>253</v>
      </c>
      <c r="D5548" s="24">
        <v>0.16700000000000001</v>
      </c>
    </row>
    <row r="5549" spans="1:4" hidden="1">
      <c r="A5549" s="25">
        <v>43209</v>
      </c>
      <c r="B5549" s="24" t="s">
        <v>243</v>
      </c>
      <c r="C5549" s="24" t="s">
        <v>246</v>
      </c>
      <c r="D5549" s="24">
        <v>3.7425999999999999</v>
      </c>
    </row>
    <row r="5550" spans="1:4" hidden="1">
      <c r="A5550" s="25">
        <v>43209</v>
      </c>
      <c r="B5550" s="24" t="s">
        <v>243</v>
      </c>
      <c r="C5550" s="24" t="s">
        <v>238</v>
      </c>
      <c r="D5550" s="24">
        <v>0.12740000000000001</v>
      </c>
    </row>
    <row r="5551" spans="1:4" hidden="1">
      <c r="A5551" s="25">
        <v>43209</v>
      </c>
      <c r="B5551" s="24" t="s">
        <v>256</v>
      </c>
      <c r="C5551" s="24" t="s">
        <v>233</v>
      </c>
      <c r="D5551" s="24">
        <v>0.13489999999999999</v>
      </c>
    </row>
    <row r="5552" spans="1:4" hidden="1">
      <c r="A5552" s="25">
        <v>43209</v>
      </c>
      <c r="B5552" s="24" t="s">
        <v>256</v>
      </c>
      <c r="C5552" s="24" t="s">
        <v>238</v>
      </c>
      <c r="D5552" s="24">
        <v>0.1668</v>
      </c>
    </row>
    <row r="5553" spans="1:4" hidden="1">
      <c r="A5553" s="25">
        <v>43209</v>
      </c>
      <c r="B5553" s="24" t="s">
        <v>257</v>
      </c>
      <c r="C5553" s="24" t="s">
        <v>233</v>
      </c>
      <c r="D5553" s="24">
        <v>3.2000000000000002E-3</v>
      </c>
    </row>
    <row r="5554" spans="1:4" hidden="1">
      <c r="A5554" s="25">
        <v>43209</v>
      </c>
      <c r="B5554" s="24" t="s">
        <v>258</v>
      </c>
      <c r="C5554" s="24" t="s">
        <v>233</v>
      </c>
      <c r="D5554" s="24">
        <v>0.2301</v>
      </c>
    </row>
    <row r="5555" spans="1:4" hidden="1">
      <c r="A5555" s="25">
        <v>43209</v>
      </c>
      <c r="B5555" s="24" t="s">
        <v>258</v>
      </c>
      <c r="C5555" s="24" t="s">
        <v>238</v>
      </c>
      <c r="D5555" s="24">
        <v>0.28449999999999998</v>
      </c>
    </row>
    <row r="5556" spans="1:4" hidden="1">
      <c r="A5556" s="25">
        <v>43209</v>
      </c>
      <c r="B5556" s="24" t="s">
        <v>259</v>
      </c>
      <c r="C5556" s="24" t="s">
        <v>233</v>
      </c>
      <c r="D5556" s="24">
        <v>8.0999999999999996E-3</v>
      </c>
    </row>
    <row r="5557" spans="1:4" hidden="1">
      <c r="A5557" s="25">
        <v>43209</v>
      </c>
      <c r="B5557" s="24" t="s">
        <v>259</v>
      </c>
      <c r="C5557" s="24" t="s">
        <v>238</v>
      </c>
      <c r="D5557" s="24">
        <v>0.01</v>
      </c>
    </row>
    <row r="5558" spans="1:4" hidden="1">
      <c r="A5558" s="25">
        <v>43209</v>
      </c>
      <c r="B5558" s="24" t="s">
        <v>235</v>
      </c>
      <c r="C5558" s="24" t="s">
        <v>230</v>
      </c>
      <c r="D5558" s="24">
        <v>5.1776</v>
      </c>
    </row>
    <row r="5559" spans="1:4" hidden="1">
      <c r="A5559" s="25">
        <v>43209</v>
      </c>
      <c r="B5559" s="24" t="s">
        <v>235</v>
      </c>
      <c r="C5559" s="24" t="s">
        <v>231</v>
      </c>
      <c r="D5559" s="24">
        <v>1.3666</v>
      </c>
    </row>
    <row r="5560" spans="1:4" hidden="1">
      <c r="A5560" s="25">
        <v>43209</v>
      </c>
      <c r="B5560" s="24" t="s">
        <v>235</v>
      </c>
      <c r="C5560" s="24" t="s">
        <v>232</v>
      </c>
      <c r="D5560" s="24">
        <v>8.4914000000000005</v>
      </c>
    </row>
    <row r="5561" spans="1:4" hidden="1">
      <c r="A5561" s="25">
        <v>43209</v>
      </c>
      <c r="B5561" s="24" t="s">
        <v>235</v>
      </c>
      <c r="C5561" s="24" t="s">
        <v>233</v>
      </c>
      <c r="D5561" s="24">
        <v>1.1400999999999999</v>
      </c>
    </row>
    <row r="5562" spans="1:4" hidden="1">
      <c r="A5562" s="25">
        <v>43209</v>
      </c>
      <c r="B5562" s="24" t="s">
        <v>235</v>
      </c>
      <c r="C5562" s="24" t="s">
        <v>234</v>
      </c>
      <c r="D5562" s="24">
        <v>0.99460000000000004</v>
      </c>
    </row>
    <row r="5563" spans="1:4" hidden="1">
      <c r="A5563" s="25">
        <v>43209</v>
      </c>
      <c r="B5563" s="24" t="s">
        <v>235</v>
      </c>
      <c r="C5563" s="24" t="s">
        <v>236</v>
      </c>
      <c r="D5563" s="24">
        <v>10.951599999999999</v>
      </c>
    </row>
    <row r="5564" spans="1:4" hidden="1">
      <c r="A5564" s="25">
        <v>43209</v>
      </c>
      <c r="B5564" s="24" t="s">
        <v>235</v>
      </c>
      <c r="C5564" s="24" t="s">
        <v>237</v>
      </c>
      <c r="D5564" s="24">
        <v>11.8376</v>
      </c>
    </row>
    <row r="5565" spans="1:4" hidden="1">
      <c r="A5565" s="25">
        <v>43209</v>
      </c>
      <c r="B5565" s="24" t="s">
        <v>235</v>
      </c>
      <c r="C5565" s="24" t="s">
        <v>238</v>
      </c>
      <c r="D5565" s="24">
        <v>1.4097</v>
      </c>
    </row>
    <row r="5566" spans="1:4" hidden="1">
      <c r="A5566" s="25">
        <v>43209</v>
      </c>
      <c r="B5566" s="24" t="s">
        <v>79</v>
      </c>
      <c r="C5566" s="24" t="s">
        <v>240</v>
      </c>
      <c r="D5566" s="24">
        <v>1.2E-2</v>
      </c>
    </row>
    <row r="5567" spans="1:4" hidden="1">
      <c r="A5567" s="25">
        <v>43209</v>
      </c>
      <c r="B5567" s="24" t="s">
        <v>79</v>
      </c>
      <c r="C5567" s="24" t="s">
        <v>241</v>
      </c>
      <c r="D5567" s="24">
        <v>1.18E-2</v>
      </c>
    </row>
    <row r="5568" spans="1:4" hidden="1">
      <c r="A5568" s="25">
        <v>43209</v>
      </c>
      <c r="B5568" s="24" t="s">
        <v>79</v>
      </c>
      <c r="C5568" s="24" t="s">
        <v>231</v>
      </c>
      <c r="D5568" s="24">
        <v>8.9999999999999993E-3</v>
      </c>
    </row>
    <row r="5569" spans="1:4" hidden="1">
      <c r="A5569" s="25">
        <v>43209</v>
      </c>
      <c r="B5569" s="24" t="s">
        <v>79</v>
      </c>
      <c r="C5569" s="24" t="s">
        <v>242</v>
      </c>
      <c r="D5569" s="24">
        <v>5.8400000000000001E-2</v>
      </c>
    </row>
    <row r="5570" spans="1:4" hidden="1">
      <c r="A5570" s="25">
        <v>43209</v>
      </c>
      <c r="B5570" s="24" t="s">
        <v>79</v>
      </c>
      <c r="C5570" s="24" t="s">
        <v>233</v>
      </c>
      <c r="D5570" s="24">
        <v>7.4999999999999997E-3</v>
      </c>
    </row>
    <row r="5571" spans="1:4" hidden="1">
      <c r="A5571" s="25">
        <v>43209</v>
      </c>
      <c r="B5571" s="24" t="s">
        <v>79</v>
      </c>
      <c r="C5571" s="24" t="s">
        <v>234</v>
      </c>
      <c r="D5571" s="24">
        <v>6.6E-3</v>
      </c>
    </row>
    <row r="5572" spans="1:4" hidden="1">
      <c r="A5572" s="25">
        <v>43209</v>
      </c>
      <c r="B5572" s="24" t="s">
        <v>79</v>
      </c>
      <c r="C5572" s="24" t="s">
        <v>243</v>
      </c>
      <c r="D5572" s="24">
        <v>7.3099999999999998E-2</v>
      </c>
    </row>
    <row r="5573" spans="1:4" hidden="1">
      <c r="A5573" s="25">
        <v>43209</v>
      </c>
      <c r="B5573" s="24" t="s">
        <v>79</v>
      </c>
      <c r="C5573" s="24" t="s">
        <v>244</v>
      </c>
      <c r="D5573" s="24">
        <v>9.9090000000000007</v>
      </c>
    </row>
    <row r="5574" spans="1:4" hidden="1">
      <c r="A5574" s="25">
        <v>43209</v>
      </c>
      <c r="B5574" s="24" t="s">
        <v>79</v>
      </c>
      <c r="C5574" s="24" t="s">
        <v>251</v>
      </c>
      <c r="D5574" s="24">
        <v>7.5200000000000003E-2</v>
      </c>
    </row>
    <row r="5575" spans="1:4" hidden="1">
      <c r="A5575" s="25">
        <v>43209</v>
      </c>
      <c r="B5575" s="24" t="s">
        <v>79</v>
      </c>
      <c r="C5575" s="24" t="s">
        <v>236</v>
      </c>
      <c r="D5575" s="24">
        <v>7.2400000000000006E-2</v>
      </c>
    </row>
    <row r="5576" spans="1:4" hidden="1">
      <c r="A5576" s="25">
        <v>43209</v>
      </c>
      <c r="B5576" s="24" t="s">
        <v>79</v>
      </c>
      <c r="C5576" s="24" t="s">
        <v>245</v>
      </c>
      <c r="D5576" s="24">
        <v>1.2800000000000001E-2</v>
      </c>
    </row>
    <row r="5577" spans="1:4" hidden="1">
      <c r="A5577" s="25">
        <v>43209</v>
      </c>
      <c r="B5577" s="24" t="s">
        <v>79</v>
      </c>
      <c r="C5577" s="24" t="s">
        <v>246</v>
      </c>
      <c r="D5577" s="24">
        <v>0.27350000000000002</v>
      </c>
    </row>
    <row r="5578" spans="1:4" hidden="1">
      <c r="A5578" s="25">
        <v>43209</v>
      </c>
      <c r="B5578" s="24" t="s">
        <v>79</v>
      </c>
      <c r="C5578" s="24" t="s">
        <v>238</v>
      </c>
      <c r="D5578" s="24">
        <v>9.2999999999999992E-3</v>
      </c>
    </row>
    <row r="5579" spans="1:4" hidden="1">
      <c r="A5579" s="25">
        <v>43209</v>
      </c>
      <c r="B5579" s="24" t="s">
        <v>244</v>
      </c>
      <c r="C5579" s="24" t="s">
        <v>240</v>
      </c>
      <c r="D5579" s="24">
        <v>1.1999999999999999E-3</v>
      </c>
    </row>
    <row r="5580" spans="1:4" hidden="1">
      <c r="A5580" s="25">
        <v>43209</v>
      </c>
      <c r="B5580" s="24" t="s">
        <v>244</v>
      </c>
      <c r="C5580" s="24" t="s">
        <v>242</v>
      </c>
      <c r="D5580" s="24">
        <v>5.8999999999999999E-3</v>
      </c>
    </row>
    <row r="5581" spans="1:4" hidden="1">
      <c r="A5581" s="25">
        <v>43209</v>
      </c>
      <c r="B5581" s="24" t="s">
        <v>244</v>
      </c>
      <c r="C5581" s="24" t="s">
        <v>233</v>
      </c>
      <c r="D5581" s="24">
        <v>8.0000000000000004E-4</v>
      </c>
    </row>
    <row r="5582" spans="1:4" hidden="1">
      <c r="A5582" s="25">
        <v>43209</v>
      </c>
      <c r="B5582" s="24" t="s">
        <v>244</v>
      </c>
      <c r="C5582" s="24" t="s">
        <v>234</v>
      </c>
      <c r="D5582" s="24">
        <v>6.9999999999999999E-4</v>
      </c>
    </row>
    <row r="5583" spans="1:4" hidden="1">
      <c r="A5583" s="25">
        <v>43209</v>
      </c>
      <c r="B5583" s="24" t="s">
        <v>244</v>
      </c>
      <c r="C5583" s="24" t="s">
        <v>243</v>
      </c>
      <c r="D5583" s="24">
        <v>7.4000000000000003E-3</v>
      </c>
    </row>
    <row r="5584" spans="1:4" hidden="1">
      <c r="A5584" s="25">
        <v>43209</v>
      </c>
      <c r="B5584" s="24" t="s">
        <v>244</v>
      </c>
      <c r="C5584" s="24" t="s">
        <v>79</v>
      </c>
      <c r="D5584" s="24">
        <v>0.1009</v>
      </c>
    </row>
    <row r="5585" spans="1:4" hidden="1">
      <c r="A5585" s="25">
        <v>43209</v>
      </c>
      <c r="B5585" s="24" t="s">
        <v>244</v>
      </c>
      <c r="C5585" s="24" t="s">
        <v>236</v>
      </c>
      <c r="D5585" s="24">
        <v>7.3000000000000001E-3</v>
      </c>
    </row>
    <row r="5586" spans="1:4" hidden="1">
      <c r="A5586" s="25">
        <v>43209</v>
      </c>
      <c r="B5586" s="24" t="s">
        <v>244</v>
      </c>
      <c r="C5586" s="24" t="s">
        <v>246</v>
      </c>
      <c r="D5586" s="24">
        <v>2.76E-2</v>
      </c>
    </row>
    <row r="5587" spans="1:4" hidden="1">
      <c r="A5587" s="25">
        <v>43209</v>
      </c>
      <c r="B5587" s="24" t="s">
        <v>244</v>
      </c>
      <c r="C5587" s="24" t="s">
        <v>238</v>
      </c>
      <c r="D5587" s="24">
        <v>8.9999999999999998E-4</v>
      </c>
    </row>
    <row r="5588" spans="1:4" hidden="1">
      <c r="A5588" s="25">
        <v>43209</v>
      </c>
      <c r="B5588" s="24" t="s">
        <v>251</v>
      </c>
      <c r="C5588" s="24" t="s">
        <v>242</v>
      </c>
      <c r="D5588" s="24">
        <v>0.77639999999999998</v>
      </c>
    </row>
    <row r="5589" spans="1:4" hidden="1">
      <c r="A5589" s="25">
        <v>43209</v>
      </c>
      <c r="B5589" s="24" t="s">
        <v>251</v>
      </c>
      <c r="C5589" s="24" t="s">
        <v>233</v>
      </c>
      <c r="D5589" s="24">
        <v>0.10009999999999999</v>
      </c>
    </row>
    <row r="5590" spans="1:4" hidden="1">
      <c r="A5590" s="25">
        <v>43209</v>
      </c>
      <c r="B5590" s="24" t="s">
        <v>251</v>
      </c>
      <c r="C5590" s="24" t="s">
        <v>243</v>
      </c>
      <c r="D5590" s="24">
        <v>0.97099999999999997</v>
      </c>
    </row>
    <row r="5591" spans="1:4" hidden="1">
      <c r="A5591" s="25">
        <v>43209</v>
      </c>
      <c r="B5591" s="24" t="s">
        <v>251</v>
      </c>
      <c r="C5591" s="24" t="s">
        <v>79</v>
      </c>
      <c r="D5591" s="24">
        <v>13.2864</v>
      </c>
    </row>
    <row r="5592" spans="1:4" hidden="1">
      <c r="A5592" s="25">
        <v>43209</v>
      </c>
      <c r="B5592" s="24" t="s">
        <v>251</v>
      </c>
      <c r="C5592" s="24" t="s">
        <v>236</v>
      </c>
      <c r="D5592" s="24">
        <v>0.96120000000000005</v>
      </c>
    </row>
    <row r="5593" spans="1:4" hidden="1">
      <c r="A5593" s="25">
        <v>43209</v>
      </c>
      <c r="B5593" s="24" t="s">
        <v>251</v>
      </c>
      <c r="C5593" s="24" t="s">
        <v>238</v>
      </c>
      <c r="D5593" s="24">
        <v>0.12379999999999999</v>
      </c>
    </row>
    <row r="5594" spans="1:4" hidden="1">
      <c r="A5594" s="25">
        <v>43209</v>
      </c>
      <c r="B5594" s="24" t="s">
        <v>249</v>
      </c>
      <c r="C5594" s="24" t="s">
        <v>241</v>
      </c>
      <c r="D5594" s="24">
        <v>6.93E-2</v>
      </c>
    </row>
    <row r="5595" spans="1:4" hidden="1">
      <c r="A5595" s="25">
        <v>43209</v>
      </c>
      <c r="B5595" s="24" t="s">
        <v>249</v>
      </c>
      <c r="C5595" s="24" t="s">
        <v>233</v>
      </c>
      <c r="D5595" s="24">
        <v>4.4400000000000002E-2</v>
      </c>
    </row>
    <row r="5596" spans="1:4" hidden="1">
      <c r="A5596" s="25">
        <v>43209</v>
      </c>
      <c r="B5596" s="24" t="s">
        <v>249</v>
      </c>
      <c r="C5596" s="24" t="s">
        <v>234</v>
      </c>
      <c r="D5596" s="24">
        <v>3.8699999999999998E-2</v>
      </c>
    </row>
    <row r="5597" spans="1:4" hidden="1">
      <c r="A5597" s="25">
        <v>43209</v>
      </c>
      <c r="B5597" s="24" t="s">
        <v>249</v>
      </c>
      <c r="C5597" s="24" t="s">
        <v>238</v>
      </c>
      <c r="D5597" s="24">
        <v>5.4800000000000001E-2</v>
      </c>
    </row>
    <row r="5598" spans="1:4" hidden="1">
      <c r="A5598" s="25">
        <v>43209</v>
      </c>
      <c r="B5598" s="24" t="s">
        <v>252</v>
      </c>
      <c r="C5598" s="24" t="s">
        <v>242</v>
      </c>
      <c r="D5598" s="24">
        <v>1.6140000000000001</v>
      </c>
    </row>
    <row r="5599" spans="1:4" hidden="1">
      <c r="A5599" s="25">
        <v>43209</v>
      </c>
      <c r="B5599" s="24" t="s">
        <v>252</v>
      </c>
      <c r="C5599" s="24" t="s">
        <v>233</v>
      </c>
      <c r="D5599" s="24">
        <v>0.20799999999999999</v>
      </c>
    </row>
    <row r="5600" spans="1:4" hidden="1">
      <c r="A5600" s="25">
        <v>43209</v>
      </c>
      <c r="B5600" s="24" t="s">
        <v>252</v>
      </c>
      <c r="C5600" s="24" t="s">
        <v>234</v>
      </c>
      <c r="D5600" s="24">
        <v>0.18149999999999999</v>
      </c>
    </row>
    <row r="5601" spans="1:4" hidden="1">
      <c r="A5601" s="25">
        <v>43209</v>
      </c>
      <c r="B5601" s="24" t="s">
        <v>252</v>
      </c>
      <c r="C5601" s="24" t="s">
        <v>243</v>
      </c>
      <c r="D5601" s="24">
        <v>2.0185</v>
      </c>
    </row>
    <row r="5602" spans="1:4" hidden="1">
      <c r="A5602" s="25">
        <v>43209</v>
      </c>
      <c r="B5602" s="24" t="s">
        <v>252</v>
      </c>
      <c r="C5602" s="24" t="s">
        <v>238</v>
      </c>
      <c r="D5602" s="24">
        <v>0.25719999999999998</v>
      </c>
    </row>
    <row r="5603" spans="1:4" hidden="1">
      <c r="A5603" s="25">
        <v>43209</v>
      </c>
      <c r="B5603" s="24" t="s">
        <v>236</v>
      </c>
      <c r="C5603" s="24" t="s">
        <v>230</v>
      </c>
      <c r="D5603" s="24">
        <v>0.4728</v>
      </c>
    </row>
    <row r="5604" spans="1:4" hidden="1">
      <c r="A5604" s="25">
        <v>43209</v>
      </c>
      <c r="B5604" s="24" t="s">
        <v>236</v>
      </c>
      <c r="C5604" s="24" t="s">
        <v>240</v>
      </c>
      <c r="D5604" s="24">
        <v>0.1656</v>
      </c>
    </row>
    <row r="5605" spans="1:4" hidden="1">
      <c r="A5605" s="25">
        <v>43209</v>
      </c>
      <c r="B5605" s="24" t="s">
        <v>236</v>
      </c>
      <c r="C5605" s="24" t="s">
        <v>241</v>
      </c>
      <c r="D5605" s="24">
        <v>0.16259999999999999</v>
      </c>
    </row>
    <row r="5606" spans="1:4" hidden="1">
      <c r="A5606" s="25">
        <v>43209</v>
      </c>
      <c r="B5606" s="24" t="s">
        <v>236</v>
      </c>
      <c r="C5606" s="24" t="s">
        <v>231</v>
      </c>
      <c r="D5606" s="24">
        <v>0.12479999999999999</v>
      </c>
    </row>
    <row r="5607" spans="1:4" hidden="1">
      <c r="A5607" s="25">
        <v>43209</v>
      </c>
      <c r="B5607" s="24" t="s">
        <v>236</v>
      </c>
      <c r="C5607" s="24" t="s">
        <v>242</v>
      </c>
      <c r="D5607" s="24">
        <v>0.80779999999999996</v>
      </c>
    </row>
    <row r="5608" spans="1:4" hidden="1">
      <c r="A5608" s="25">
        <v>43209</v>
      </c>
      <c r="B5608" s="24" t="s">
        <v>236</v>
      </c>
      <c r="C5608" s="24" t="s">
        <v>232</v>
      </c>
      <c r="D5608" s="24">
        <v>0.77539999999999998</v>
      </c>
    </row>
    <row r="5609" spans="1:4" hidden="1">
      <c r="A5609" s="25">
        <v>43209</v>
      </c>
      <c r="B5609" s="24" t="s">
        <v>236</v>
      </c>
      <c r="C5609" s="24" t="s">
        <v>233</v>
      </c>
      <c r="D5609" s="24">
        <v>0.1041</v>
      </c>
    </row>
    <row r="5610" spans="1:4" hidden="1">
      <c r="A5610" s="25">
        <v>43209</v>
      </c>
      <c r="B5610" s="24" t="s">
        <v>236</v>
      </c>
      <c r="C5610" s="24" t="s">
        <v>234</v>
      </c>
      <c r="D5610" s="24">
        <v>9.0800000000000006E-2</v>
      </c>
    </row>
    <row r="5611" spans="1:4" hidden="1">
      <c r="A5611" s="25">
        <v>43209</v>
      </c>
      <c r="B5611" s="24" t="s">
        <v>236</v>
      </c>
      <c r="C5611" s="24" t="s">
        <v>243</v>
      </c>
      <c r="D5611" s="24">
        <v>1.0102</v>
      </c>
    </row>
    <row r="5612" spans="1:4" hidden="1">
      <c r="A5612" s="25">
        <v>43209</v>
      </c>
      <c r="B5612" s="24" t="s">
        <v>236</v>
      </c>
      <c r="C5612" s="24" t="s">
        <v>235</v>
      </c>
      <c r="D5612" s="24">
        <v>9.1300000000000006E-2</v>
      </c>
    </row>
    <row r="5613" spans="1:4" hidden="1">
      <c r="A5613" s="25">
        <v>43209</v>
      </c>
      <c r="B5613" s="24" t="s">
        <v>236</v>
      </c>
      <c r="C5613" s="24" t="s">
        <v>79</v>
      </c>
      <c r="D5613" s="24">
        <v>13.8232</v>
      </c>
    </row>
    <row r="5614" spans="1:4" hidden="1">
      <c r="A5614" s="25">
        <v>43209</v>
      </c>
      <c r="B5614" s="24" t="s">
        <v>236</v>
      </c>
      <c r="C5614" s="24" t="s">
        <v>244</v>
      </c>
      <c r="D5614" s="24">
        <v>136.97309999999999</v>
      </c>
    </row>
    <row r="5615" spans="1:4" hidden="1">
      <c r="A5615" s="25">
        <v>43209</v>
      </c>
      <c r="B5615" s="24" t="s">
        <v>236</v>
      </c>
      <c r="C5615" s="24" t="s">
        <v>251</v>
      </c>
      <c r="D5615" s="24">
        <v>1.0405</v>
      </c>
    </row>
    <row r="5616" spans="1:4" hidden="1">
      <c r="A5616" s="25">
        <v>43209</v>
      </c>
      <c r="B5616" s="24" t="s">
        <v>236</v>
      </c>
      <c r="C5616" s="24" t="s">
        <v>237</v>
      </c>
      <c r="D5616" s="24">
        <v>1.0809</v>
      </c>
    </row>
    <row r="5617" spans="1:4" hidden="1">
      <c r="A5617" s="25">
        <v>43209</v>
      </c>
      <c r="B5617" s="24" t="s">
        <v>236</v>
      </c>
      <c r="C5617" s="24" t="s">
        <v>238</v>
      </c>
      <c r="D5617" s="24">
        <v>0.1288</v>
      </c>
    </row>
    <row r="5618" spans="1:4" hidden="1">
      <c r="A5618" s="25">
        <v>43209</v>
      </c>
      <c r="B5618" s="24" t="s">
        <v>245</v>
      </c>
      <c r="C5618" s="24" t="s">
        <v>240</v>
      </c>
      <c r="D5618" s="24">
        <v>0.93920000000000003</v>
      </c>
    </row>
    <row r="5619" spans="1:4" hidden="1">
      <c r="A5619" s="25">
        <v>43209</v>
      </c>
      <c r="B5619" s="24" t="s">
        <v>245</v>
      </c>
      <c r="C5619" s="24" t="s">
        <v>242</v>
      </c>
      <c r="D5619" s="24">
        <v>4.5799000000000003</v>
      </c>
    </row>
    <row r="5620" spans="1:4" hidden="1">
      <c r="A5620" s="25">
        <v>43209</v>
      </c>
      <c r="B5620" s="24" t="s">
        <v>245</v>
      </c>
      <c r="C5620" s="24" t="s">
        <v>233</v>
      </c>
      <c r="D5620" s="24">
        <v>0.59019999999999995</v>
      </c>
    </row>
    <row r="5621" spans="1:4" hidden="1">
      <c r="A5621" s="25">
        <v>43209</v>
      </c>
      <c r="B5621" s="24" t="s">
        <v>245</v>
      </c>
      <c r="C5621" s="24" t="s">
        <v>234</v>
      </c>
      <c r="D5621" s="24">
        <v>0.51490000000000002</v>
      </c>
    </row>
    <row r="5622" spans="1:4" hidden="1">
      <c r="A5622" s="25">
        <v>43209</v>
      </c>
      <c r="B5622" s="24" t="s">
        <v>245</v>
      </c>
      <c r="C5622" s="24" t="s">
        <v>243</v>
      </c>
      <c r="D5622" s="24">
        <v>5.7274000000000003</v>
      </c>
    </row>
    <row r="5623" spans="1:4" hidden="1">
      <c r="A5623" s="25">
        <v>43209</v>
      </c>
      <c r="B5623" s="24" t="s">
        <v>245</v>
      </c>
      <c r="C5623" s="24" t="s">
        <v>79</v>
      </c>
      <c r="D5623" s="24">
        <v>78.369399999999999</v>
      </c>
    </row>
    <row r="5624" spans="1:4" hidden="1">
      <c r="A5624" s="25">
        <v>43209</v>
      </c>
      <c r="B5624" s="24" t="s">
        <v>245</v>
      </c>
      <c r="C5624" s="24" t="s">
        <v>238</v>
      </c>
      <c r="D5624" s="24">
        <v>0.7298</v>
      </c>
    </row>
    <row r="5625" spans="1:4" hidden="1">
      <c r="A5625" s="25">
        <v>43209</v>
      </c>
      <c r="B5625" s="24" t="s">
        <v>264</v>
      </c>
      <c r="C5625" s="24" t="s">
        <v>238</v>
      </c>
      <c r="D5625" s="24">
        <v>1.9199999999999998E-2</v>
      </c>
    </row>
    <row r="5626" spans="1:4" hidden="1">
      <c r="A5626" s="25">
        <v>43209</v>
      </c>
      <c r="B5626" s="24" t="s">
        <v>260</v>
      </c>
      <c r="C5626" s="24" t="s">
        <v>233</v>
      </c>
      <c r="D5626" s="24">
        <v>0.24010000000000001</v>
      </c>
    </row>
    <row r="5627" spans="1:4" hidden="1">
      <c r="A5627" s="25">
        <v>43209</v>
      </c>
      <c r="B5627" s="24" t="s">
        <v>260</v>
      </c>
      <c r="C5627" s="24" t="s">
        <v>238</v>
      </c>
      <c r="D5627" s="24">
        <v>0.29680000000000001</v>
      </c>
    </row>
    <row r="5628" spans="1:4" hidden="1">
      <c r="A5628" s="25">
        <v>43209</v>
      </c>
      <c r="B5628" s="24" t="s">
        <v>261</v>
      </c>
      <c r="C5628" s="24" t="s">
        <v>233</v>
      </c>
      <c r="D5628" s="24">
        <v>1.3299999999999999E-2</v>
      </c>
    </row>
    <row r="5629" spans="1:4" hidden="1">
      <c r="A5629" s="25">
        <v>43209</v>
      </c>
      <c r="B5629" s="24" t="s">
        <v>261</v>
      </c>
      <c r="C5629" s="24" t="s">
        <v>238</v>
      </c>
      <c r="D5629" s="24">
        <v>1.6400000000000001E-2</v>
      </c>
    </row>
    <row r="5630" spans="1:4" hidden="1">
      <c r="A5630" s="25">
        <v>43209</v>
      </c>
      <c r="B5630" s="24" t="s">
        <v>237</v>
      </c>
      <c r="C5630" s="24" t="s">
        <v>230</v>
      </c>
      <c r="D5630" s="24">
        <v>0.43740000000000001</v>
      </c>
    </row>
    <row r="5631" spans="1:4" hidden="1">
      <c r="A5631" s="25">
        <v>43209</v>
      </c>
      <c r="B5631" s="24" t="s">
        <v>237</v>
      </c>
      <c r="C5631" s="24" t="s">
        <v>240</v>
      </c>
      <c r="D5631" s="24">
        <v>0.1532</v>
      </c>
    </row>
    <row r="5632" spans="1:4" hidden="1">
      <c r="A5632" s="25">
        <v>43209</v>
      </c>
      <c r="B5632" s="24" t="s">
        <v>237</v>
      </c>
      <c r="C5632" s="24" t="s">
        <v>231</v>
      </c>
      <c r="D5632" s="24">
        <v>0.1154</v>
      </c>
    </row>
    <row r="5633" spans="1:4" hidden="1">
      <c r="A5633" s="25">
        <v>43209</v>
      </c>
      <c r="B5633" s="24" t="s">
        <v>237</v>
      </c>
      <c r="C5633" s="24" t="s">
        <v>232</v>
      </c>
      <c r="D5633" s="24">
        <v>0.71740000000000004</v>
      </c>
    </row>
    <row r="5634" spans="1:4" hidden="1">
      <c r="A5634" s="25">
        <v>43209</v>
      </c>
      <c r="B5634" s="24" t="s">
        <v>237</v>
      </c>
      <c r="C5634" s="24" t="s">
        <v>233</v>
      </c>
      <c r="D5634" s="24">
        <v>9.6299999999999997E-2</v>
      </c>
    </row>
    <row r="5635" spans="1:4" hidden="1">
      <c r="A5635" s="25">
        <v>43209</v>
      </c>
      <c r="B5635" s="24" t="s">
        <v>237</v>
      </c>
      <c r="C5635" s="24" t="s">
        <v>234</v>
      </c>
      <c r="D5635" s="24">
        <v>8.4000000000000005E-2</v>
      </c>
    </row>
    <row r="5636" spans="1:4" hidden="1">
      <c r="A5636" s="25">
        <v>43209</v>
      </c>
      <c r="B5636" s="24" t="s">
        <v>237</v>
      </c>
      <c r="C5636" s="24" t="s">
        <v>235</v>
      </c>
      <c r="D5636" s="24">
        <v>8.4500000000000006E-2</v>
      </c>
    </row>
    <row r="5637" spans="1:4" hidden="1">
      <c r="A5637" s="25">
        <v>43209</v>
      </c>
      <c r="B5637" s="24" t="s">
        <v>237</v>
      </c>
      <c r="C5637" s="24" t="s">
        <v>236</v>
      </c>
      <c r="D5637" s="24">
        <v>0.92520000000000002</v>
      </c>
    </row>
    <row r="5638" spans="1:4" hidden="1">
      <c r="A5638" s="25">
        <v>43209</v>
      </c>
      <c r="B5638" s="24" t="s">
        <v>237</v>
      </c>
      <c r="C5638" s="24" t="s">
        <v>262</v>
      </c>
      <c r="D5638" s="24">
        <v>0.48</v>
      </c>
    </row>
    <row r="5639" spans="1:4" hidden="1">
      <c r="A5639" s="25">
        <v>43209</v>
      </c>
      <c r="B5639" s="24" t="s">
        <v>237</v>
      </c>
      <c r="C5639" s="24" t="s">
        <v>238</v>
      </c>
      <c r="D5639" s="24">
        <v>0.1191</v>
      </c>
    </row>
    <row r="5640" spans="1:4" hidden="1">
      <c r="A5640" s="25">
        <v>43209</v>
      </c>
      <c r="B5640" s="24" t="s">
        <v>253</v>
      </c>
      <c r="C5640" s="24" t="s">
        <v>242</v>
      </c>
      <c r="D5640" s="24">
        <v>4.7901999999999996</v>
      </c>
    </row>
    <row r="5641" spans="1:4" hidden="1">
      <c r="A5641" s="25">
        <v>43209</v>
      </c>
      <c r="B5641" s="24" t="s">
        <v>253</v>
      </c>
      <c r="C5641" s="24" t="s">
        <v>233</v>
      </c>
      <c r="D5641" s="24">
        <v>0.61729999999999996</v>
      </c>
    </row>
    <row r="5642" spans="1:4" hidden="1">
      <c r="A5642" s="25">
        <v>43209</v>
      </c>
      <c r="B5642" s="24" t="s">
        <v>253</v>
      </c>
      <c r="C5642" s="24" t="s">
        <v>234</v>
      </c>
      <c r="D5642" s="24">
        <v>0.53859999999999997</v>
      </c>
    </row>
    <row r="5643" spans="1:4" hidden="1">
      <c r="A5643" s="25">
        <v>43209</v>
      </c>
      <c r="B5643" s="24" t="s">
        <v>253</v>
      </c>
      <c r="C5643" s="24" t="s">
        <v>243</v>
      </c>
      <c r="D5643" s="24">
        <v>5.9904999999999999</v>
      </c>
    </row>
    <row r="5644" spans="1:4" hidden="1">
      <c r="A5644" s="25">
        <v>43209</v>
      </c>
      <c r="B5644" s="24" t="s">
        <v>253</v>
      </c>
      <c r="C5644" s="24" t="s">
        <v>238</v>
      </c>
      <c r="D5644" s="24">
        <v>0.76329999999999998</v>
      </c>
    </row>
    <row r="5645" spans="1:4" hidden="1">
      <c r="A5645" s="25">
        <v>43209</v>
      </c>
      <c r="B5645" s="24" t="s">
        <v>265</v>
      </c>
      <c r="C5645" s="24" t="s">
        <v>238</v>
      </c>
      <c r="D5645" s="24">
        <v>3.2000000000000001E-2</v>
      </c>
    </row>
    <row r="5646" spans="1:4" hidden="1">
      <c r="A5646" s="25">
        <v>43209</v>
      </c>
      <c r="B5646" s="24" t="s">
        <v>262</v>
      </c>
      <c r="C5646" s="24" t="s">
        <v>233</v>
      </c>
      <c r="D5646" s="24">
        <v>0.2006</v>
      </c>
    </row>
    <row r="5647" spans="1:4" hidden="1">
      <c r="A5647" s="25">
        <v>43209</v>
      </c>
      <c r="B5647" s="24" t="s">
        <v>262</v>
      </c>
      <c r="C5647" s="24" t="s">
        <v>237</v>
      </c>
      <c r="D5647" s="24">
        <v>2.0834000000000001</v>
      </c>
    </row>
    <row r="5648" spans="1:4" hidden="1">
      <c r="A5648" s="25">
        <v>43209</v>
      </c>
      <c r="B5648" s="24" t="s">
        <v>262</v>
      </c>
      <c r="C5648" s="24" t="s">
        <v>238</v>
      </c>
      <c r="D5648" s="24">
        <v>0.24809999999999999</v>
      </c>
    </row>
    <row r="5649" spans="1:4" hidden="1">
      <c r="A5649" s="25">
        <v>43209</v>
      </c>
      <c r="B5649" s="24" t="s">
        <v>246</v>
      </c>
      <c r="C5649" s="24" t="s">
        <v>240</v>
      </c>
      <c r="D5649" s="24">
        <v>4.3799999999999999E-2</v>
      </c>
    </row>
    <row r="5650" spans="1:4" hidden="1">
      <c r="A5650" s="25">
        <v>43209</v>
      </c>
      <c r="B5650" s="24" t="s">
        <v>246</v>
      </c>
      <c r="C5650" s="24" t="s">
        <v>248</v>
      </c>
      <c r="D5650" s="24">
        <v>0.2135</v>
      </c>
    </row>
    <row r="5651" spans="1:4" hidden="1">
      <c r="A5651" s="25">
        <v>43209</v>
      </c>
      <c r="B5651" s="24" t="s">
        <v>246</v>
      </c>
      <c r="C5651" s="24" t="s">
        <v>242</v>
      </c>
      <c r="D5651" s="24">
        <v>0.21360000000000001</v>
      </c>
    </row>
    <row r="5652" spans="1:4" hidden="1">
      <c r="A5652" s="25">
        <v>43209</v>
      </c>
      <c r="B5652" s="24" t="s">
        <v>246</v>
      </c>
      <c r="C5652" s="24" t="s">
        <v>233</v>
      </c>
      <c r="D5652" s="24">
        <v>2.76E-2</v>
      </c>
    </row>
    <row r="5653" spans="1:4" hidden="1">
      <c r="A5653" s="25">
        <v>43209</v>
      </c>
      <c r="B5653" s="24" t="s">
        <v>246</v>
      </c>
      <c r="C5653" s="24" t="s">
        <v>234</v>
      </c>
      <c r="D5653" s="24">
        <v>2.4E-2</v>
      </c>
    </row>
    <row r="5654" spans="1:4" hidden="1">
      <c r="A5654" s="25">
        <v>43209</v>
      </c>
      <c r="B5654" s="24" t="s">
        <v>246</v>
      </c>
      <c r="C5654" s="24" t="s">
        <v>243</v>
      </c>
      <c r="D5654" s="24">
        <v>0.26719999999999999</v>
      </c>
    </row>
    <row r="5655" spans="1:4" hidden="1">
      <c r="A5655" s="25">
        <v>43209</v>
      </c>
      <c r="B5655" s="24" t="s">
        <v>246</v>
      </c>
      <c r="C5655" s="24" t="s">
        <v>79</v>
      </c>
      <c r="D5655" s="24">
        <v>3.6560000000000001</v>
      </c>
    </row>
    <row r="5656" spans="1:4" hidden="1">
      <c r="A5656" s="25">
        <v>43209</v>
      </c>
      <c r="B5656" s="24" t="s">
        <v>246</v>
      </c>
      <c r="C5656" s="24" t="s">
        <v>244</v>
      </c>
      <c r="D5656" s="24">
        <v>36.227400000000003</v>
      </c>
    </row>
    <row r="5657" spans="1:4" hidden="1">
      <c r="A5657" s="25">
        <v>43209</v>
      </c>
      <c r="B5657" s="24" t="s">
        <v>246</v>
      </c>
      <c r="C5657" s="24" t="s">
        <v>238</v>
      </c>
      <c r="D5657" s="24">
        <v>3.4000000000000002E-2</v>
      </c>
    </row>
    <row r="5658" spans="1:4" hidden="1">
      <c r="A5658" s="25">
        <v>43209</v>
      </c>
      <c r="B5658" s="24" t="s">
        <v>266</v>
      </c>
      <c r="C5658" s="24" t="s">
        <v>238</v>
      </c>
      <c r="D5658" s="24">
        <v>3.8199999999999998E-2</v>
      </c>
    </row>
    <row r="5659" spans="1:4" hidden="1">
      <c r="A5659" s="25">
        <v>43209</v>
      </c>
      <c r="B5659" s="24" t="s">
        <v>238</v>
      </c>
      <c r="C5659" s="24" t="s">
        <v>230</v>
      </c>
      <c r="D5659" s="24">
        <v>3.6728999999999998</v>
      </c>
    </row>
    <row r="5660" spans="1:4" hidden="1">
      <c r="A5660" s="25">
        <v>43209</v>
      </c>
      <c r="B5660" s="24" t="s">
        <v>238</v>
      </c>
      <c r="C5660" s="24" t="s">
        <v>240</v>
      </c>
      <c r="D5660" s="24">
        <v>1.2870999999999999</v>
      </c>
    </row>
    <row r="5661" spans="1:4" hidden="1">
      <c r="A5661" s="25">
        <v>43209</v>
      </c>
      <c r="B5661" s="24" t="s">
        <v>238</v>
      </c>
      <c r="C5661" s="24" t="s">
        <v>247</v>
      </c>
      <c r="D5661" s="24">
        <v>1.7878000000000001</v>
      </c>
    </row>
    <row r="5662" spans="1:4" hidden="1">
      <c r="A5662" s="25">
        <v>43209</v>
      </c>
      <c r="B5662" s="24" t="s">
        <v>238</v>
      </c>
      <c r="C5662" s="24" t="s">
        <v>241</v>
      </c>
      <c r="D5662" s="24">
        <v>1.2633000000000001</v>
      </c>
    </row>
    <row r="5663" spans="1:4" hidden="1">
      <c r="A5663" s="25">
        <v>43209</v>
      </c>
      <c r="B5663" s="24" t="s">
        <v>238</v>
      </c>
      <c r="C5663" s="24" t="s">
        <v>250</v>
      </c>
      <c r="D5663" s="24">
        <v>1593.1564000000001</v>
      </c>
    </row>
    <row r="5664" spans="1:4" hidden="1">
      <c r="A5664" s="25">
        <v>43209</v>
      </c>
      <c r="B5664" s="24" t="s">
        <v>238</v>
      </c>
      <c r="C5664" s="24" t="s">
        <v>231</v>
      </c>
      <c r="D5664" s="24">
        <v>0.96950000000000003</v>
      </c>
    </row>
    <row r="5665" spans="1:4" hidden="1">
      <c r="A5665" s="25">
        <v>43209</v>
      </c>
      <c r="B5665" s="24" t="s">
        <v>238</v>
      </c>
      <c r="C5665" s="24" t="s">
        <v>248</v>
      </c>
      <c r="D5665" s="24">
        <v>6.2714999999999996</v>
      </c>
    </row>
    <row r="5666" spans="1:4" hidden="1">
      <c r="A5666" s="25">
        <v>43209</v>
      </c>
      <c r="B5666" s="24" t="s">
        <v>238</v>
      </c>
      <c r="C5666" s="24" t="s">
        <v>242</v>
      </c>
      <c r="D5666" s="24">
        <v>6.2758000000000003</v>
      </c>
    </row>
    <row r="5667" spans="1:4" hidden="1">
      <c r="A5667" s="25">
        <v>43209</v>
      </c>
      <c r="B5667" s="24" t="s">
        <v>238</v>
      </c>
      <c r="C5667" s="24" t="s">
        <v>254</v>
      </c>
      <c r="D5667" s="24">
        <v>20.4788</v>
      </c>
    </row>
    <row r="5668" spans="1:4" hidden="1">
      <c r="A5668" s="25">
        <v>43209</v>
      </c>
      <c r="B5668" s="24" t="s">
        <v>238</v>
      </c>
      <c r="C5668" s="24" t="s">
        <v>232</v>
      </c>
      <c r="D5668" s="24">
        <v>6.0236000000000001</v>
      </c>
    </row>
    <row r="5669" spans="1:4" hidden="1">
      <c r="A5669" s="25">
        <v>43209</v>
      </c>
      <c r="B5669" s="24" t="s">
        <v>238</v>
      </c>
      <c r="C5669" s="24" t="s">
        <v>233</v>
      </c>
      <c r="D5669" s="24">
        <v>0.80879999999999996</v>
      </c>
    </row>
    <row r="5670" spans="1:4" hidden="1">
      <c r="A5670" s="25">
        <v>43209</v>
      </c>
      <c r="B5670" s="24" t="s">
        <v>238</v>
      </c>
      <c r="C5670" s="24" t="s">
        <v>263</v>
      </c>
      <c r="D5670" s="24">
        <v>2.0228999999999999</v>
      </c>
    </row>
    <row r="5671" spans="1:4" hidden="1">
      <c r="A5671" s="25">
        <v>43209</v>
      </c>
      <c r="B5671" s="24" t="s">
        <v>238</v>
      </c>
      <c r="C5671" s="24" t="s">
        <v>234</v>
      </c>
      <c r="D5671" s="24">
        <v>0.7056</v>
      </c>
    </row>
    <row r="5672" spans="1:4" hidden="1">
      <c r="A5672" s="25">
        <v>43209</v>
      </c>
      <c r="B5672" s="24" t="s">
        <v>238</v>
      </c>
      <c r="C5672" s="24" t="s">
        <v>243</v>
      </c>
      <c r="D5672" s="24">
        <v>7.8483000000000001</v>
      </c>
    </row>
    <row r="5673" spans="1:4" hidden="1">
      <c r="A5673" s="25">
        <v>43209</v>
      </c>
      <c r="B5673" s="24" t="s">
        <v>238</v>
      </c>
      <c r="C5673" s="24" t="s">
        <v>256</v>
      </c>
      <c r="D5673" s="24">
        <v>5.9955999999999996</v>
      </c>
    </row>
    <row r="5674" spans="1:4" hidden="1">
      <c r="A5674" s="25">
        <v>43209</v>
      </c>
      <c r="B5674" s="24" t="s">
        <v>238</v>
      </c>
      <c r="C5674" s="24" t="s">
        <v>258</v>
      </c>
      <c r="D5674" s="24">
        <v>3.5150999999999999</v>
      </c>
    </row>
    <row r="5675" spans="1:4" hidden="1">
      <c r="A5675" s="25">
        <v>43209</v>
      </c>
      <c r="B5675" s="24" t="s">
        <v>238</v>
      </c>
      <c r="C5675" s="24" t="s">
        <v>259</v>
      </c>
      <c r="D5675" s="24">
        <v>99.7226</v>
      </c>
    </row>
    <row r="5676" spans="1:4" hidden="1">
      <c r="A5676" s="25">
        <v>43209</v>
      </c>
      <c r="B5676" s="24" t="s">
        <v>238</v>
      </c>
      <c r="C5676" s="24" t="s">
        <v>235</v>
      </c>
      <c r="D5676" s="24">
        <v>0.70940000000000003</v>
      </c>
    </row>
    <row r="5677" spans="1:4">
      <c r="A5677" s="25">
        <v>43209</v>
      </c>
      <c r="B5677" s="24" t="s">
        <v>238</v>
      </c>
      <c r="C5677" s="24" t="s">
        <v>79</v>
      </c>
      <c r="D5677" s="24">
        <v>107.38939999999999</v>
      </c>
    </row>
    <row r="5678" spans="1:4" hidden="1">
      <c r="A5678" s="25">
        <v>43209</v>
      </c>
      <c r="B5678" s="24" t="s">
        <v>238</v>
      </c>
      <c r="C5678" s="24" t="s">
        <v>244</v>
      </c>
      <c r="D5678" s="24">
        <v>1064.1176</v>
      </c>
    </row>
    <row r="5679" spans="1:4" hidden="1">
      <c r="A5679" s="25">
        <v>43209</v>
      </c>
      <c r="B5679" s="24" t="s">
        <v>238</v>
      </c>
      <c r="C5679" s="24" t="s">
        <v>251</v>
      </c>
      <c r="D5679" s="24">
        <v>8.0833999999999993</v>
      </c>
    </row>
    <row r="5680" spans="1:4" hidden="1">
      <c r="A5680" s="25">
        <v>43209</v>
      </c>
      <c r="B5680" s="24" t="s">
        <v>238</v>
      </c>
      <c r="C5680" s="24" t="s">
        <v>249</v>
      </c>
      <c r="D5680" s="24">
        <v>18.230799999999999</v>
      </c>
    </row>
    <row r="5681" spans="1:4" hidden="1">
      <c r="A5681" s="25">
        <v>43209</v>
      </c>
      <c r="B5681" s="24" t="s">
        <v>238</v>
      </c>
      <c r="C5681" s="24" t="s">
        <v>252</v>
      </c>
      <c r="D5681" s="24">
        <v>3.8881999999999999</v>
      </c>
    </row>
    <row r="5682" spans="1:4" hidden="1">
      <c r="A5682" s="25">
        <v>43209</v>
      </c>
      <c r="B5682" s="24" t="s">
        <v>238</v>
      </c>
      <c r="C5682" s="24" t="s">
        <v>236</v>
      </c>
      <c r="D5682" s="24">
        <v>7.7687999999999997</v>
      </c>
    </row>
    <row r="5683" spans="1:4" hidden="1">
      <c r="A5683" s="25">
        <v>43209</v>
      </c>
      <c r="B5683" s="24" t="s">
        <v>238</v>
      </c>
      <c r="C5683" s="24" t="s">
        <v>245</v>
      </c>
      <c r="D5683" s="24">
        <v>1.3703000000000001</v>
      </c>
    </row>
    <row r="5684" spans="1:4" hidden="1">
      <c r="A5684" s="25">
        <v>43209</v>
      </c>
      <c r="B5684" s="24" t="s">
        <v>238</v>
      </c>
      <c r="C5684" s="24" t="s">
        <v>264</v>
      </c>
      <c r="D5684" s="24">
        <v>52.106999999999999</v>
      </c>
    </row>
    <row r="5685" spans="1:4" hidden="1">
      <c r="A5685" s="25">
        <v>43209</v>
      </c>
      <c r="B5685" s="24" t="s">
        <v>238</v>
      </c>
      <c r="C5685" s="24" t="s">
        <v>260</v>
      </c>
      <c r="D5685" s="24">
        <v>3.3691</v>
      </c>
    </row>
    <row r="5686" spans="1:4" hidden="1">
      <c r="A5686" s="25">
        <v>43209</v>
      </c>
      <c r="B5686" s="24" t="s">
        <v>238</v>
      </c>
      <c r="C5686" s="24" t="s">
        <v>261</v>
      </c>
      <c r="D5686" s="24">
        <v>60.921999999999997</v>
      </c>
    </row>
    <row r="5687" spans="1:4" hidden="1">
      <c r="A5687" s="25">
        <v>43209</v>
      </c>
      <c r="B5687" s="24" t="s">
        <v>238</v>
      </c>
      <c r="C5687" s="24" t="s">
        <v>237</v>
      </c>
      <c r="D5687" s="24">
        <v>8.3973999999999993</v>
      </c>
    </row>
    <row r="5688" spans="1:4" hidden="1">
      <c r="A5688" s="25">
        <v>43209</v>
      </c>
      <c r="B5688" s="24" t="s">
        <v>238</v>
      </c>
      <c r="C5688" s="24" t="s">
        <v>253</v>
      </c>
      <c r="D5688" s="24">
        <v>1.3102</v>
      </c>
    </row>
    <row r="5689" spans="1:4" hidden="1">
      <c r="A5689" s="25">
        <v>43209</v>
      </c>
      <c r="B5689" s="24" t="s">
        <v>238</v>
      </c>
      <c r="C5689" s="24" t="s">
        <v>265</v>
      </c>
      <c r="D5689" s="24">
        <v>31.224799999999998</v>
      </c>
    </row>
    <row r="5690" spans="1:4" hidden="1">
      <c r="A5690" s="25">
        <v>43209</v>
      </c>
      <c r="B5690" s="24" t="s">
        <v>238</v>
      </c>
      <c r="C5690" s="24" t="s">
        <v>262</v>
      </c>
      <c r="D5690" s="24">
        <v>4.0305999999999997</v>
      </c>
    </row>
    <row r="5691" spans="1:4" hidden="1">
      <c r="A5691" s="25">
        <v>43209</v>
      </c>
      <c r="B5691" s="24" t="s">
        <v>238</v>
      </c>
      <c r="C5691" s="24" t="s">
        <v>246</v>
      </c>
      <c r="D5691" s="24">
        <v>29.3733</v>
      </c>
    </row>
    <row r="5692" spans="1:4" hidden="1">
      <c r="A5692" s="25">
        <v>43209</v>
      </c>
      <c r="B5692" s="24" t="s">
        <v>238</v>
      </c>
      <c r="C5692" s="24" t="s">
        <v>266</v>
      </c>
      <c r="D5692" s="24">
        <v>26.2334</v>
      </c>
    </row>
    <row r="5693" spans="1:4" hidden="1">
      <c r="A5693" s="25">
        <v>43209</v>
      </c>
      <c r="B5693" s="24" t="s">
        <v>238</v>
      </c>
      <c r="C5693" s="24" t="s">
        <v>267</v>
      </c>
      <c r="D5693" s="24">
        <v>530.51670000000001</v>
      </c>
    </row>
    <row r="5694" spans="1:4" hidden="1">
      <c r="A5694" s="25">
        <v>43209</v>
      </c>
      <c r="B5694" s="24" t="s">
        <v>238</v>
      </c>
      <c r="C5694" s="24" t="s">
        <v>268</v>
      </c>
      <c r="D5694" s="24">
        <v>2.7</v>
      </c>
    </row>
    <row r="5695" spans="1:4" hidden="1">
      <c r="A5695" s="25">
        <v>43209</v>
      </c>
      <c r="B5695" s="24" t="s">
        <v>238</v>
      </c>
      <c r="C5695" s="24" t="s">
        <v>239</v>
      </c>
      <c r="D5695" s="24">
        <v>11.948399999999999</v>
      </c>
    </row>
    <row r="5696" spans="1:4" hidden="1">
      <c r="A5696" s="25">
        <v>43209</v>
      </c>
      <c r="B5696" s="24" t="s">
        <v>267</v>
      </c>
      <c r="C5696" s="24" t="s">
        <v>238</v>
      </c>
      <c r="D5696" s="24">
        <v>1.9E-3</v>
      </c>
    </row>
    <row r="5697" spans="1:4" hidden="1">
      <c r="A5697" s="25">
        <v>43209</v>
      </c>
      <c r="B5697" s="24" t="s">
        <v>268</v>
      </c>
      <c r="C5697" s="24" t="s">
        <v>238</v>
      </c>
      <c r="D5697" s="24">
        <v>0.37040000000000001</v>
      </c>
    </row>
    <row r="5698" spans="1:4" hidden="1">
      <c r="A5698" s="25">
        <v>43209</v>
      </c>
      <c r="B5698" s="24" t="s">
        <v>239</v>
      </c>
      <c r="C5698" s="24" t="s">
        <v>230</v>
      </c>
      <c r="D5698" s="24">
        <v>0.30740000000000001</v>
      </c>
    </row>
    <row r="5699" spans="1:4" hidden="1">
      <c r="A5699" s="25">
        <v>43209</v>
      </c>
      <c r="B5699" s="24" t="s">
        <v>239</v>
      </c>
      <c r="C5699" s="24" t="s">
        <v>233</v>
      </c>
      <c r="D5699" s="24">
        <v>6.7699999999999996E-2</v>
      </c>
    </row>
    <row r="5700" spans="1:4" hidden="1">
      <c r="A5700" s="25">
        <v>43209</v>
      </c>
      <c r="B5700" s="24" t="s">
        <v>239</v>
      </c>
      <c r="C5700" s="24" t="s">
        <v>234</v>
      </c>
      <c r="D5700" s="24">
        <v>5.8999999999999997E-2</v>
      </c>
    </row>
    <row r="5701" spans="1:4" hidden="1">
      <c r="A5701" s="25">
        <v>43209</v>
      </c>
      <c r="B5701" s="24" t="s">
        <v>239</v>
      </c>
      <c r="C5701" s="24" t="s">
        <v>238</v>
      </c>
      <c r="D5701" s="24">
        <v>8.3699999999999997E-2</v>
      </c>
    </row>
    <row r="5702" spans="1:4" hidden="1">
      <c r="A5702" s="25">
        <v>43210</v>
      </c>
      <c r="B5702" s="24" t="s">
        <v>230</v>
      </c>
      <c r="C5702" s="24" t="s">
        <v>231</v>
      </c>
      <c r="D5702" s="24">
        <v>0.26500000000000001</v>
      </c>
    </row>
    <row r="5703" spans="1:4" hidden="1">
      <c r="A5703" s="25">
        <v>43210</v>
      </c>
      <c r="B5703" s="24" t="s">
        <v>230</v>
      </c>
      <c r="C5703" s="24" t="s">
        <v>232</v>
      </c>
      <c r="D5703" s="24">
        <v>1.6474</v>
      </c>
    </row>
    <row r="5704" spans="1:4" hidden="1">
      <c r="A5704" s="25">
        <v>43210</v>
      </c>
      <c r="B5704" s="24" t="s">
        <v>230</v>
      </c>
      <c r="C5704" s="24" t="s">
        <v>233</v>
      </c>
      <c r="D5704" s="24">
        <v>0.22120000000000001</v>
      </c>
    </row>
    <row r="5705" spans="1:4" hidden="1">
      <c r="A5705" s="25">
        <v>43210</v>
      </c>
      <c r="B5705" s="24" t="s">
        <v>230</v>
      </c>
      <c r="C5705" s="24" t="s">
        <v>234</v>
      </c>
      <c r="D5705" s="24">
        <v>0.1938</v>
      </c>
    </row>
    <row r="5706" spans="1:4" hidden="1">
      <c r="A5706" s="25">
        <v>43210</v>
      </c>
      <c r="B5706" s="24" t="s">
        <v>230</v>
      </c>
      <c r="C5706" s="24" t="s">
        <v>235</v>
      </c>
      <c r="D5706" s="24">
        <v>0.19320000000000001</v>
      </c>
    </row>
    <row r="5707" spans="1:4" hidden="1">
      <c r="A5707" s="25">
        <v>43210</v>
      </c>
      <c r="B5707" s="24" t="s">
        <v>230</v>
      </c>
      <c r="C5707" s="24" t="s">
        <v>236</v>
      </c>
      <c r="D5707" s="24">
        <v>2.1272000000000002</v>
      </c>
    </row>
    <row r="5708" spans="1:4" hidden="1">
      <c r="A5708" s="25">
        <v>43210</v>
      </c>
      <c r="B5708" s="24" t="s">
        <v>230</v>
      </c>
      <c r="C5708" s="24" t="s">
        <v>237</v>
      </c>
      <c r="D5708" s="24">
        <v>2.2957000000000001</v>
      </c>
    </row>
    <row r="5709" spans="1:4" hidden="1">
      <c r="A5709" s="25">
        <v>43210</v>
      </c>
      <c r="B5709" s="24" t="s">
        <v>230</v>
      </c>
      <c r="C5709" s="24" t="s">
        <v>238</v>
      </c>
      <c r="D5709" s="24">
        <v>0.2722</v>
      </c>
    </row>
    <row r="5710" spans="1:4" hidden="1">
      <c r="A5710" s="25">
        <v>43210</v>
      </c>
      <c r="B5710" s="24" t="s">
        <v>230</v>
      </c>
      <c r="C5710" s="24" t="s">
        <v>239</v>
      </c>
      <c r="D5710" s="24">
        <v>3.2772000000000001</v>
      </c>
    </row>
    <row r="5711" spans="1:4" hidden="1">
      <c r="A5711" s="25">
        <v>43210</v>
      </c>
      <c r="B5711" s="24" t="s">
        <v>240</v>
      </c>
      <c r="C5711" s="24" t="s">
        <v>241</v>
      </c>
      <c r="D5711" s="24">
        <v>0.97689999999999999</v>
      </c>
    </row>
    <row r="5712" spans="1:4" hidden="1">
      <c r="A5712" s="25">
        <v>43210</v>
      </c>
      <c r="B5712" s="24" t="s">
        <v>240</v>
      </c>
      <c r="C5712" s="24" t="s">
        <v>231</v>
      </c>
      <c r="D5712" s="24">
        <v>0.74860000000000004</v>
      </c>
    </row>
    <row r="5713" spans="1:4" hidden="1">
      <c r="A5713" s="25">
        <v>43210</v>
      </c>
      <c r="B5713" s="24" t="s">
        <v>240</v>
      </c>
      <c r="C5713" s="24" t="s">
        <v>242</v>
      </c>
      <c r="D5713" s="24">
        <v>4.8377999999999997</v>
      </c>
    </row>
    <row r="5714" spans="1:4" hidden="1">
      <c r="A5714" s="25">
        <v>43210</v>
      </c>
      <c r="B5714" s="24" t="s">
        <v>240</v>
      </c>
      <c r="C5714" s="24" t="s">
        <v>232</v>
      </c>
      <c r="D5714" s="24">
        <v>4.6532</v>
      </c>
    </row>
    <row r="5715" spans="1:4" hidden="1">
      <c r="A5715" s="25">
        <v>43210</v>
      </c>
      <c r="B5715" s="24" t="s">
        <v>240</v>
      </c>
      <c r="C5715" s="24" t="s">
        <v>233</v>
      </c>
      <c r="D5715" s="24">
        <v>0.62480000000000002</v>
      </c>
    </row>
    <row r="5716" spans="1:4" hidden="1">
      <c r="A5716" s="25">
        <v>43210</v>
      </c>
      <c r="B5716" s="24" t="s">
        <v>240</v>
      </c>
      <c r="C5716" s="24" t="s">
        <v>234</v>
      </c>
      <c r="D5716" s="24">
        <v>0.54759999999999998</v>
      </c>
    </row>
    <row r="5717" spans="1:4" hidden="1">
      <c r="A5717" s="25">
        <v>43210</v>
      </c>
      <c r="B5717" s="24" t="s">
        <v>240</v>
      </c>
      <c r="C5717" s="24" t="s">
        <v>243</v>
      </c>
      <c r="D5717" s="24">
        <v>6.0332999999999997</v>
      </c>
    </row>
    <row r="5718" spans="1:4" hidden="1">
      <c r="A5718" s="25">
        <v>43210</v>
      </c>
      <c r="B5718" s="24" t="s">
        <v>240</v>
      </c>
      <c r="C5718" s="24" t="s">
        <v>79</v>
      </c>
      <c r="D5718" s="24">
        <v>82.758799999999994</v>
      </c>
    </row>
    <row r="5719" spans="1:4" hidden="1">
      <c r="A5719" s="25">
        <v>43210</v>
      </c>
      <c r="B5719" s="24" t="s">
        <v>240</v>
      </c>
      <c r="C5719" s="24" t="s">
        <v>244</v>
      </c>
      <c r="D5719" s="24">
        <v>822.53840000000002</v>
      </c>
    </row>
    <row r="5720" spans="1:4" hidden="1">
      <c r="A5720" s="25">
        <v>43210</v>
      </c>
      <c r="B5720" s="24" t="s">
        <v>240</v>
      </c>
      <c r="C5720" s="24" t="s">
        <v>236</v>
      </c>
      <c r="D5720" s="24">
        <v>6.0084</v>
      </c>
    </row>
    <row r="5721" spans="1:4" hidden="1">
      <c r="A5721" s="25">
        <v>43210</v>
      </c>
      <c r="B5721" s="24" t="s">
        <v>240</v>
      </c>
      <c r="C5721" s="24" t="s">
        <v>245</v>
      </c>
      <c r="D5721" s="24">
        <v>1.0646</v>
      </c>
    </row>
    <row r="5722" spans="1:4" hidden="1">
      <c r="A5722" s="25">
        <v>43210</v>
      </c>
      <c r="B5722" s="24" t="s">
        <v>240</v>
      </c>
      <c r="C5722" s="24" t="s">
        <v>237</v>
      </c>
      <c r="D5722" s="24">
        <v>6.4843999999999999</v>
      </c>
    </row>
    <row r="5723" spans="1:4" hidden="1">
      <c r="A5723" s="25">
        <v>43210</v>
      </c>
      <c r="B5723" s="24" t="s">
        <v>240</v>
      </c>
      <c r="C5723" s="24" t="s">
        <v>246</v>
      </c>
      <c r="D5723" s="24">
        <v>22.644600000000001</v>
      </c>
    </row>
    <row r="5724" spans="1:4" hidden="1">
      <c r="A5724" s="25">
        <v>43210</v>
      </c>
      <c r="B5724" s="24" t="s">
        <v>240</v>
      </c>
      <c r="C5724" s="24" t="s">
        <v>238</v>
      </c>
      <c r="D5724" s="24">
        <v>0.76900000000000002</v>
      </c>
    </row>
    <row r="5725" spans="1:4" hidden="1">
      <c r="A5725" s="25">
        <v>43210</v>
      </c>
      <c r="B5725" s="24" t="s">
        <v>247</v>
      </c>
      <c r="C5725" s="24" t="s">
        <v>238</v>
      </c>
      <c r="D5725" s="24">
        <v>0.55920000000000003</v>
      </c>
    </row>
    <row r="5726" spans="1:4" hidden="1">
      <c r="A5726" s="25">
        <v>43210</v>
      </c>
      <c r="B5726" s="24" t="s">
        <v>241</v>
      </c>
      <c r="C5726" s="24" t="s">
        <v>240</v>
      </c>
      <c r="D5726" s="24">
        <v>1.0236000000000001</v>
      </c>
    </row>
    <row r="5727" spans="1:4" hidden="1">
      <c r="A5727" s="25">
        <v>43210</v>
      </c>
      <c r="B5727" s="24" t="s">
        <v>241</v>
      </c>
      <c r="C5727" s="24" t="s">
        <v>231</v>
      </c>
      <c r="D5727" s="24">
        <v>0.76619999999999999</v>
      </c>
    </row>
    <row r="5728" spans="1:4" hidden="1">
      <c r="A5728" s="25">
        <v>43210</v>
      </c>
      <c r="B5728" s="24" t="s">
        <v>241</v>
      </c>
      <c r="C5728" s="24" t="s">
        <v>248</v>
      </c>
      <c r="D5728" s="24">
        <v>4.9450000000000003</v>
      </c>
    </row>
    <row r="5729" spans="1:4" hidden="1">
      <c r="A5729" s="25">
        <v>43210</v>
      </c>
      <c r="B5729" s="24" t="s">
        <v>241</v>
      </c>
      <c r="C5729" s="24" t="s">
        <v>242</v>
      </c>
      <c r="D5729" s="24">
        <v>4.9522000000000004</v>
      </c>
    </row>
    <row r="5730" spans="1:4" hidden="1">
      <c r="A5730" s="25">
        <v>43210</v>
      </c>
      <c r="B5730" s="24" t="s">
        <v>241</v>
      </c>
      <c r="C5730" s="24" t="s">
        <v>233</v>
      </c>
      <c r="D5730" s="24">
        <v>0.63959999999999995</v>
      </c>
    </row>
    <row r="5731" spans="1:4" hidden="1">
      <c r="A5731" s="25">
        <v>43210</v>
      </c>
      <c r="B5731" s="24" t="s">
        <v>241</v>
      </c>
      <c r="C5731" s="24" t="s">
        <v>234</v>
      </c>
      <c r="D5731" s="24">
        <v>0.56040000000000001</v>
      </c>
    </row>
    <row r="5732" spans="1:4" hidden="1">
      <c r="A5732" s="25">
        <v>43210</v>
      </c>
      <c r="B5732" s="24" t="s">
        <v>241</v>
      </c>
      <c r="C5732" s="24" t="s">
        <v>243</v>
      </c>
      <c r="D5732" s="24">
        <v>6.1759000000000004</v>
      </c>
    </row>
    <row r="5733" spans="1:4" hidden="1">
      <c r="A5733" s="25">
        <v>43210</v>
      </c>
      <c r="B5733" s="24" t="s">
        <v>241</v>
      </c>
      <c r="C5733" s="24" t="s">
        <v>79</v>
      </c>
      <c r="D5733" s="24">
        <v>84.714699999999993</v>
      </c>
    </row>
    <row r="5734" spans="1:4" hidden="1">
      <c r="A5734" s="25">
        <v>43210</v>
      </c>
      <c r="B5734" s="24" t="s">
        <v>241</v>
      </c>
      <c r="C5734" s="24" t="s">
        <v>249</v>
      </c>
      <c r="D5734" s="24">
        <v>14.5715</v>
      </c>
    </row>
    <row r="5735" spans="1:4" hidden="1">
      <c r="A5735" s="25">
        <v>43210</v>
      </c>
      <c r="B5735" s="24" t="s">
        <v>241</v>
      </c>
      <c r="C5735" s="24" t="s">
        <v>236</v>
      </c>
      <c r="D5735" s="24">
        <v>6.1504000000000003</v>
      </c>
    </row>
    <row r="5736" spans="1:4" hidden="1">
      <c r="A5736" s="25">
        <v>43210</v>
      </c>
      <c r="B5736" s="24" t="s">
        <v>241</v>
      </c>
      <c r="C5736" s="24" t="s">
        <v>238</v>
      </c>
      <c r="D5736" s="24">
        <v>0.78720000000000001</v>
      </c>
    </row>
    <row r="5737" spans="1:4" hidden="1">
      <c r="A5737" s="25">
        <v>43210</v>
      </c>
      <c r="B5737" s="24" t="s">
        <v>250</v>
      </c>
      <c r="C5737" s="24" t="s">
        <v>238</v>
      </c>
      <c r="D5737" s="24">
        <v>5.9999999999999995E-4</v>
      </c>
    </row>
    <row r="5738" spans="1:4" hidden="1">
      <c r="A5738" s="25">
        <v>43210</v>
      </c>
      <c r="B5738" s="24" t="s">
        <v>231</v>
      </c>
      <c r="C5738" s="24" t="s">
        <v>230</v>
      </c>
      <c r="D5738" s="24">
        <v>3.7732000000000001</v>
      </c>
    </row>
    <row r="5739" spans="1:4" hidden="1">
      <c r="A5739" s="25">
        <v>43210</v>
      </c>
      <c r="B5739" s="24" t="s">
        <v>231</v>
      </c>
      <c r="C5739" s="24" t="s">
        <v>240</v>
      </c>
      <c r="D5739" s="24">
        <v>1.3359000000000001</v>
      </c>
    </row>
    <row r="5740" spans="1:4" hidden="1">
      <c r="A5740" s="25">
        <v>43210</v>
      </c>
      <c r="B5740" s="24" t="s">
        <v>231</v>
      </c>
      <c r="C5740" s="24" t="s">
        <v>241</v>
      </c>
      <c r="D5740" s="24">
        <v>1.3049999999999999</v>
      </c>
    </row>
    <row r="5741" spans="1:4" hidden="1">
      <c r="A5741" s="25">
        <v>43210</v>
      </c>
      <c r="B5741" s="24" t="s">
        <v>231</v>
      </c>
      <c r="C5741" s="24" t="s">
        <v>232</v>
      </c>
      <c r="D5741" s="24">
        <v>6.2160000000000002</v>
      </c>
    </row>
    <row r="5742" spans="1:4" hidden="1">
      <c r="A5742" s="25">
        <v>43210</v>
      </c>
      <c r="B5742" s="24" t="s">
        <v>231</v>
      </c>
      <c r="C5742" s="24" t="s">
        <v>233</v>
      </c>
      <c r="D5742" s="24">
        <v>0.83460000000000001</v>
      </c>
    </row>
    <row r="5743" spans="1:4" hidden="1">
      <c r="A5743" s="25">
        <v>43210</v>
      </c>
      <c r="B5743" s="24" t="s">
        <v>231</v>
      </c>
      <c r="C5743" s="24" t="s">
        <v>234</v>
      </c>
      <c r="D5743" s="24">
        <v>0.73140000000000005</v>
      </c>
    </row>
    <row r="5744" spans="1:4" hidden="1">
      <c r="A5744" s="25">
        <v>43210</v>
      </c>
      <c r="B5744" s="24" t="s">
        <v>231</v>
      </c>
      <c r="C5744" s="24" t="s">
        <v>243</v>
      </c>
      <c r="D5744" s="24">
        <v>8.0595999999999997</v>
      </c>
    </row>
    <row r="5745" spans="1:4" hidden="1">
      <c r="A5745" s="25">
        <v>43210</v>
      </c>
      <c r="B5745" s="24" t="s">
        <v>231</v>
      </c>
      <c r="C5745" s="24" t="s">
        <v>235</v>
      </c>
      <c r="D5745" s="24">
        <v>0.7288</v>
      </c>
    </row>
    <row r="5746" spans="1:4" hidden="1">
      <c r="A5746" s="25">
        <v>43210</v>
      </c>
      <c r="B5746" s="24" t="s">
        <v>231</v>
      </c>
      <c r="C5746" s="24" t="s">
        <v>79</v>
      </c>
      <c r="D5746" s="24">
        <v>110.5538</v>
      </c>
    </row>
    <row r="5747" spans="1:4" hidden="1">
      <c r="A5747" s="25">
        <v>43210</v>
      </c>
      <c r="B5747" s="24" t="s">
        <v>231</v>
      </c>
      <c r="C5747" s="24" t="s">
        <v>236</v>
      </c>
      <c r="D5747" s="24">
        <v>8.0264000000000006</v>
      </c>
    </row>
    <row r="5748" spans="1:4" hidden="1">
      <c r="A5748" s="25">
        <v>43210</v>
      </c>
      <c r="B5748" s="24" t="s">
        <v>231</v>
      </c>
      <c r="C5748" s="24" t="s">
        <v>237</v>
      </c>
      <c r="D5748" s="24">
        <v>8.6622000000000003</v>
      </c>
    </row>
    <row r="5749" spans="1:4" hidden="1">
      <c r="A5749" s="25">
        <v>43210</v>
      </c>
      <c r="B5749" s="24" t="s">
        <v>231</v>
      </c>
      <c r="C5749" s="24" t="s">
        <v>238</v>
      </c>
      <c r="D5749" s="24">
        <v>1.0271999999999999</v>
      </c>
    </row>
    <row r="5750" spans="1:4" hidden="1">
      <c r="A5750" s="25">
        <v>43210</v>
      </c>
      <c r="B5750" s="24" t="s">
        <v>248</v>
      </c>
      <c r="C5750" s="24" t="s">
        <v>241</v>
      </c>
      <c r="D5750" s="24">
        <v>0.20219999999999999</v>
      </c>
    </row>
    <row r="5751" spans="1:4" hidden="1">
      <c r="A5751" s="25">
        <v>43210</v>
      </c>
      <c r="B5751" s="24" t="s">
        <v>248</v>
      </c>
      <c r="C5751" s="24" t="s">
        <v>233</v>
      </c>
      <c r="D5751" s="24">
        <v>0.12939999999999999</v>
      </c>
    </row>
    <row r="5752" spans="1:4" hidden="1">
      <c r="A5752" s="25">
        <v>43210</v>
      </c>
      <c r="B5752" s="24" t="s">
        <v>248</v>
      </c>
      <c r="C5752" s="24" t="s">
        <v>246</v>
      </c>
      <c r="D5752" s="24">
        <v>4.6874000000000002</v>
      </c>
    </row>
    <row r="5753" spans="1:4" hidden="1">
      <c r="A5753" s="25">
        <v>43210</v>
      </c>
      <c r="B5753" s="24" t="s">
        <v>248</v>
      </c>
      <c r="C5753" s="24" t="s">
        <v>238</v>
      </c>
      <c r="D5753" s="24">
        <v>0.15920000000000001</v>
      </c>
    </row>
    <row r="5754" spans="1:4" hidden="1">
      <c r="A5754" s="25">
        <v>43210</v>
      </c>
      <c r="B5754" s="24" t="s">
        <v>242</v>
      </c>
      <c r="C5754" s="24" t="s">
        <v>240</v>
      </c>
      <c r="D5754" s="24">
        <v>0.20669999999999999</v>
      </c>
    </row>
    <row r="5755" spans="1:4" hidden="1">
      <c r="A5755" s="25">
        <v>43210</v>
      </c>
      <c r="B5755" s="24" t="s">
        <v>242</v>
      </c>
      <c r="C5755" s="24" t="s">
        <v>241</v>
      </c>
      <c r="D5755" s="24">
        <v>0.20200000000000001</v>
      </c>
    </row>
    <row r="5756" spans="1:4" hidden="1">
      <c r="A5756" s="25">
        <v>43210</v>
      </c>
      <c r="B5756" s="24" t="s">
        <v>242</v>
      </c>
      <c r="C5756" s="24" t="s">
        <v>232</v>
      </c>
      <c r="D5756" s="24">
        <v>0.96179999999999999</v>
      </c>
    </row>
    <row r="5757" spans="1:4" hidden="1">
      <c r="A5757" s="25">
        <v>43210</v>
      </c>
      <c r="B5757" s="24" t="s">
        <v>242</v>
      </c>
      <c r="C5757" s="24" t="s">
        <v>233</v>
      </c>
      <c r="D5757" s="24">
        <v>0.12920000000000001</v>
      </c>
    </row>
    <row r="5758" spans="1:4" hidden="1">
      <c r="A5758" s="25">
        <v>43210</v>
      </c>
      <c r="B5758" s="24" t="s">
        <v>242</v>
      </c>
      <c r="C5758" s="24" t="s">
        <v>234</v>
      </c>
      <c r="D5758" s="24">
        <v>0.1132</v>
      </c>
    </row>
    <row r="5759" spans="1:4" hidden="1">
      <c r="A5759" s="25">
        <v>43210</v>
      </c>
      <c r="B5759" s="24" t="s">
        <v>242</v>
      </c>
      <c r="C5759" s="24" t="s">
        <v>243</v>
      </c>
      <c r="D5759" s="24">
        <v>1.2471000000000001</v>
      </c>
    </row>
    <row r="5760" spans="1:4" hidden="1">
      <c r="A5760" s="25">
        <v>43210</v>
      </c>
      <c r="B5760" s="24" t="s">
        <v>242</v>
      </c>
      <c r="C5760" s="24" t="s">
        <v>79</v>
      </c>
      <c r="D5760" s="24">
        <v>17.106400000000001</v>
      </c>
    </row>
    <row r="5761" spans="1:4" hidden="1">
      <c r="A5761" s="25">
        <v>43210</v>
      </c>
      <c r="B5761" s="24" t="s">
        <v>242</v>
      </c>
      <c r="C5761" s="24" t="s">
        <v>244</v>
      </c>
      <c r="D5761" s="24">
        <v>170.0204</v>
      </c>
    </row>
    <row r="5762" spans="1:4" hidden="1">
      <c r="A5762" s="25">
        <v>43210</v>
      </c>
      <c r="B5762" s="24" t="s">
        <v>242</v>
      </c>
      <c r="C5762" s="24" t="s">
        <v>251</v>
      </c>
      <c r="D5762" s="24">
        <v>1.2851999999999999</v>
      </c>
    </row>
    <row r="5763" spans="1:4" hidden="1">
      <c r="A5763" s="25">
        <v>43210</v>
      </c>
      <c r="B5763" s="24" t="s">
        <v>242</v>
      </c>
      <c r="C5763" s="24" t="s">
        <v>252</v>
      </c>
      <c r="D5763" s="24">
        <v>0.61919999999999997</v>
      </c>
    </row>
    <row r="5764" spans="1:4" hidden="1">
      <c r="A5764" s="25">
        <v>43210</v>
      </c>
      <c r="B5764" s="24" t="s">
        <v>242</v>
      </c>
      <c r="C5764" s="24" t="s">
        <v>236</v>
      </c>
      <c r="D5764" s="24">
        <v>1.242</v>
      </c>
    </row>
    <row r="5765" spans="1:4" hidden="1">
      <c r="A5765" s="25">
        <v>43210</v>
      </c>
      <c r="B5765" s="24" t="s">
        <v>242</v>
      </c>
      <c r="C5765" s="24" t="s">
        <v>245</v>
      </c>
      <c r="D5765" s="24">
        <v>0.22009999999999999</v>
      </c>
    </row>
    <row r="5766" spans="1:4" hidden="1">
      <c r="A5766" s="25">
        <v>43210</v>
      </c>
      <c r="B5766" s="24" t="s">
        <v>242</v>
      </c>
      <c r="C5766" s="24" t="s">
        <v>253</v>
      </c>
      <c r="D5766" s="24">
        <v>0.2089</v>
      </c>
    </row>
    <row r="5767" spans="1:4" hidden="1">
      <c r="A5767" s="25">
        <v>43210</v>
      </c>
      <c r="B5767" s="24" t="s">
        <v>242</v>
      </c>
      <c r="C5767" s="24" t="s">
        <v>246</v>
      </c>
      <c r="D5767" s="24">
        <v>4.6806999999999999</v>
      </c>
    </row>
    <row r="5768" spans="1:4" hidden="1">
      <c r="A5768" s="25">
        <v>43210</v>
      </c>
      <c r="B5768" s="24" t="s">
        <v>242</v>
      </c>
      <c r="C5768" s="24" t="s">
        <v>238</v>
      </c>
      <c r="D5768" s="24">
        <v>0.159</v>
      </c>
    </row>
    <row r="5769" spans="1:4" hidden="1">
      <c r="A5769" s="25">
        <v>43210</v>
      </c>
      <c r="B5769" s="24" t="s">
        <v>254</v>
      </c>
      <c r="C5769" s="24" t="s">
        <v>233</v>
      </c>
      <c r="D5769" s="24">
        <v>3.9399999999999998E-2</v>
      </c>
    </row>
    <row r="5770" spans="1:4" hidden="1">
      <c r="A5770" s="25">
        <v>43210</v>
      </c>
      <c r="B5770" s="24" t="s">
        <v>254</v>
      </c>
      <c r="C5770" s="24" t="s">
        <v>234</v>
      </c>
      <c r="D5770" s="24">
        <v>3.4599999999999999E-2</v>
      </c>
    </row>
    <row r="5771" spans="1:4" hidden="1">
      <c r="A5771" s="25">
        <v>43210</v>
      </c>
      <c r="B5771" s="24" t="s">
        <v>254</v>
      </c>
      <c r="C5771" s="24" t="s">
        <v>238</v>
      </c>
      <c r="D5771" s="24">
        <v>4.8599999999999997E-2</v>
      </c>
    </row>
    <row r="5772" spans="1:4" hidden="1">
      <c r="A5772" s="25">
        <v>43210</v>
      </c>
      <c r="B5772" s="24" t="s">
        <v>232</v>
      </c>
      <c r="C5772" s="24" t="s">
        <v>230</v>
      </c>
      <c r="D5772" s="24">
        <v>0.60699999999999998</v>
      </c>
    </row>
    <row r="5773" spans="1:4" hidden="1">
      <c r="A5773" s="25">
        <v>43210</v>
      </c>
      <c r="B5773" s="24" t="s">
        <v>232</v>
      </c>
      <c r="C5773" s="24" t="s">
        <v>240</v>
      </c>
      <c r="D5773" s="24">
        <v>0.21490000000000001</v>
      </c>
    </row>
    <row r="5774" spans="1:4" hidden="1">
      <c r="A5774" s="25">
        <v>43210</v>
      </c>
      <c r="B5774" s="24" t="s">
        <v>232</v>
      </c>
      <c r="C5774" s="24" t="s">
        <v>231</v>
      </c>
      <c r="D5774" s="24">
        <v>0.1608</v>
      </c>
    </row>
    <row r="5775" spans="1:4" hidden="1">
      <c r="A5775" s="25">
        <v>43210</v>
      </c>
      <c r="B5775" s="24" t="s">
        <v>232</v>
      </c>
      <c r="C5775" s="24" t="s">
        <v>242</v>
      </c>
      <c r="D5775" s="24">
        <v>1.0397000000000001</v>
      </c>
    </row>
    <row r="5776" spans="1:4" hidden="1">
      <c r="A5776" s="25">
        <v>43210</v>
      </c>
      <c r="B5776" s="24" t="s">
        <v>232</v>
      </c>
      <c r="C5776" s="24" t="s">
        <v>233</v>
      </c>
      <c r="D5776" s="24">
        <v>0.1343</v>
      </c>
    </row>
    <row r="5777" spans="1:4" hidden="1">
      <c r="A5777" s="25">
        <v>43210</v>
      </c>
      <c r="B5777" s="24" t="s">
        <v>232</v>
      </c>
      <c r="C5777" s="24" t="s">
        <v>234</v>
      </c>
      <c r="D5777" s="24">
        <v>0.1176</v>
      </c>
    </row>
    <row r="5778" spans="1:4" hidden="1">
      <c r="A5778" s="25">
        <v>43210</v>
      </c>
      <c r="B5778" s="24" t="s">
        <v>232</v>
      </c>
      <c r="C5778" s="24" t="s">
        <v>235</v>
      </c>
      <c r="D5778" s="24">
        <v>0.1172</v>
      </c>
    </row>
    <row r="5779" spans="1:4" hidden="1">
      <c r="A5779" s="25">
        <v>43210</v>
      </c>
      <c r="B5779" s="24" t="s">
        <v>232</v>
      </c>
      <c r="C5779" s="24" t="s">
        <v>236</v>
      </c>
      <c r="D5779" s="24">
        <v>1.2911999999999999</v>
      </c>
    </row>
    <row r="5780" spans="1:4" hidden="1">
      <c r="A5780" s="25">
        <v>43210</v>
      </c>
      <c r="B5780" s="24" t="s">
        <v>232</v>
      </c>
      <c r="C5780" s="24" t="s">
        <v>237</v>
      </c>
      <c r="D5780" s="24">
        <v>1.3935</v>
      </c>
    </row>
    <row r="5781" spans="1:4" hidden="1">
      <c r="A5781" s="25">
        <v>43210</v>
      </c>
      <c r="B5781" s="24" t="s">
        <v>232</v>
      </c>
      <c r="C5781" s="24" t="s">
        <v>238</v>
      </c>
      <c r="D5781" s="24">
        <v>0.16520000000000001</v>
      </c>
    </row>
    <row r="5782" spans="1:4" hidden="1">
      <c r="A5782" s="25">
        <v>43210</v>
      </c>
      <c r="B5782" s="24" t="s">
        <v>255</v>
      </c>
      <c r="C5782" s="24" t="s">
        <v>233</v>
      </c>
      <c r="D5782" s="24">
        <v>5.4199999999999998E-2</v>
      </c>
    </row>
    <row r="5783" spans="1:4" hidden="1">
      <c r="A5783" s="25">
        <v>43210</v>
      </c>
      <c r="B5783" s="24" t="s">
        <v>233</v>
      </c>
      <c r="C5783" s="24" t="s">
        <v>230</v>
      </c>
      <c r="D5783" s="24">
        <v>4.5208000000000004</v>
      </c>
    </row>
    <row r="5784" spans="1:4" hidden="1">
      <c r="A5784" s="25">
        <v>43210</v>
      </c>
      <c r="B5784" s="24" t="s">
        <v>233</v>
      </c>
      <c r="C5784" s="24" t="s">
        <v>240</v>
      </c>
      <c r="D5784" s="24">
        <v>1.6006</v>
      </c>
    </row>
    <row r="5785" spans="1:4" hidden="1">
      <c r="A5785" s="25">
        <v>43210</v>
      </c>
      <c r="B5785" s="24" t="s">
        <v>233</v>
      </c>
      <c r="C5785" s="24" t="s">
        <v>241</v>
      </c>
      <c r="D5785" s="24">
        <v>1.5636000000000001</v>
      </c>
    </row>
    <row r="5786" spans="1:4" hidden="1">
      <c r="A5786" s="25">
        <v>43210</v>
      </c>
      <c r="B5786" s="24" t="s">
        <v>233</v>
      </c>
      <c r="C5786" s="24" t="s">
        <v>231</v>
      </c>
      <c r="D5786" s="24">
        <v>1.1981999999999999</v>
      </c>
    </row>
    <row r="5787" spans="1:4" hidden="1">
      <c r="A5787" s="25">
        <v>43210</v>
      </c>
      <c r="B5787" s="24" t="s">
        <v>233</v>
      </c>
      <c r="C5787" s="24" t="s">
        <v>248</v>
      </c>
      <c r="D5787" s="24">
        <v>7.7320000000000002</v>
      </c>
    </row>
    <row r="5788" spans="1:4" hidden="1">
      <c r="A5788" s="25">
        <v>43210</v>
      </c>
      <c r="B5788" s="24" t="s">
        <v>233</v>
      </c>
      <c r="C5788" s="24" t="s">
        <v>242</v>
      </c>
      <c r="D5788" s="24">
        <v>7.7431999999999999</v>
      </c>
    </row>
    <row r="5789" spans="1:4" hidden="1">
      <c r="A5789" s="25">
        <v>43210</v>
      </c>
      <c r="B5789" s="24" t="s">
        <v>233</v>
      </c>
      <c r="C5789" s="24" t="s">
        <v>254</v>
      </c>
      <c r="D5789" s="24">
        <v>25.347200000000001</v>
      </c>
    </row>
    <row r="5790" spans="1:4" hidden="1">
      <c r="A5790" s="25">
        <v>43210</v>
      </c>
      <c r="B5790" s="24" t="s">
        <v>233</v>
      </c>
      <c r="C5790" s="24" t="s">
        <v>232</v>
      </c>
      <c r="D5790" s="24">
        <v>7.4478</v>
      </c>
    </row>
    <row r="5791" spans="1:4" hidden="1">
      <c r="A5791" s="25">
        <v>43210</v>
      </c>
      <c r="B5791" s="24" t="s">
        <v>233</v>
      </c>
      <c r="C5791" s="24" t="s">
        <v>255</v>
      </c>
      <c r="D5791" s="24">
        <v>18.462299999999999</v>
      </c>
    </row>
    <row r="5792" spans="1:4" hidden="1">
      <c r="A5792" s="25">
        <v>43210</v>
      </c>
      <c r="B5792" s="24" t="s">
        <v>233</v>
      </c>
      <c r="C5792" s="24" t="s">
        <v>234</v>
      </c>
      <c r="D5792" s="24">
        <v>0.87639999999999996</v>
      </c>
    </row>
    <row r="5793" spans="1:4" hidden="1">
      <c r="A5793" s="25">
        <v>43210</v>
      </c>
      <c r="B5793" s="24" t="s">
        <v>233</v>
      </c>
      <c r="C5793" s="24" t="s">
        <v>243</v>
      </c>
      <c r="D5793" s="24">
        <v>9.6568000000000005</v>
      </c>
    </row>
    <row r="5794" spans="1:4" hidden="1">
      <c r="A5794" s="25">
        <v>43210</v>
      </c>
      <c r="B5794" s="24" t="s">
        <v>233</v>
      </c>
      <c r="C5794" s="24" t="s">
        <v>256</v>
      </c>
      <c r="D5794" s="24">
        <v>7.4114000000000004</v>
      </c>
    </row>
    <row r="5795" spans="1:4" hidden="1">
      <c r="A5795" s="25">
        <v>43210</v>
      </c>
      <c r="B5795" s="24" t="s">
        <v>233</v>
      </c>
      <c r="C5795" s="24" t="s">
        <v>257</v>
      </c>
      <c r="D5795" s="24">
        <v>310.51760000000002</v>
      </c>
    </row>
    <row r="5796" spans="1:4" hidden="1">
      <c r="A5796" s="25">
        <v>43210</v>
      </c>
      <c r="B5796" s="24" t="s">
        <v>233</v>
      </c>
      <c r="C5796" s="24" t="s">
        <v>258</v>
      </c>
      <c r="D5796" s="24">
        <v>4.3411999999999997</v>
      </c>
    </row>
    <row r="5797" spans="1:4" hidden="1">
      <c r="A5797" s="25">
        <v>43210</v>
      </c>
      <c r="B5797" s="24" t="s">
        <v>233</v>
      </c>
      <c r="C5797" s="24" t="s">
        <v>259</v>
      </c>
      <c r="D5797" s="24">
        <v>123.2188</v>
      </c>
    </row>
    <row r="5798" spans="1:4" hidden="1">
      <c r="A5798" s="25">
        <v>43210</v>
      </c>
      <c r="B5798" s="24" t="s">
        <v>233</v>
      </c>
      <c r="C5798" s="24" t="s">
        <v>235</v>
      </c>
      <c r="D5798" s="24">
        <v>0.87319999999999998</v>
      </c>
    </row>
    <row r="5799" spans="1:4" hidden="1">
      <c r="A5799" s="25">
        <v>43210</v>
      </c>
      <c r="B5799" s="24" t="s">
        <v>233</v>
      </c>
      <c r="C5799" s="24" t="s">
        <v>79</v>
      </c>
      <c r="D5799" s="24">
        <v>132.46010000000001</v>
      </c>
    </row>
    <row r="5800" spans="1:4" hidden="1">
      <c r="A5800" s="25">
        <v>43210</v>
      </c>
      <c r="B5800" s="24" t="s">
        <v>233</v>
      </c>
      <c r="C5800" s="24" t="s">
        <v>244</v>
      </c>
      <c r="D5800" s="24">
        <v>1316.5038</v>
      </c>
    </row>
    <row r="5801" spans="1:4" hidden="1">
      <c r="A5801" s="25">
        <v>43210</v>
      </c>
      <c r="B5801" s="24" t="s">
        <v>233</v>
      </c>
      <c r="C5801" s="24" t="s">
        <v>251</v>
      </c>
      <c r="D5801" s="24">
        <v>9.952</v>
      </c>
    </row>
    <row r="5802" spans="1:4" hidden="1">
      <c r="A5802" s="25">
        <v>43210</v>
      </c>
      <c r="B5802" s="24" t="s">
        <v>233</v>
      </c>
      <c r="C5802" s="24" t="s">
        <v>249</v>
      </c>
      <c r="D5802" s="24">
        <v>22.783799999999999</v>
      </c>
    </row>
    <row r="5803" spans="1:4" hidden="1">
      <c r="A5803" s="25">
        <v>43210</v>
      </c>
      <c r="B5803" s="24" t="s">
        <v>233</v>
      </c>
      <c r="C5803" s="24" t="s">
        <v>252</v>
      </c>
      <c r="D5803" s="24">
        <v>4.7944000000000004</v>
      </c>
    </row>
    <row r="5804" spans="1:4" hidden="1">
      <c r="A5804" s="25">
        <v>43210</v>
      </c>
      <c r="B5804" s="24" t="s">
        <v>233</v>
      </c>
      <c r="C5804" s="24" t="s">
        <v>236</v>
      </c>
      <c r="D5804" s="24">
        <v>9.6166999999999998</v>
      </c>
    </row>
    <row r="5805" spans="1:4" hidden="1">
      <c r="A5805" s="25">
        <v>43210</v>
      </c>
      <c r="B5805" s="24" t="s">
        <v>233</v>
      </c>
      <c r="C5805" s="24" t="s">
        <v>245</v>
      </c>
      <c r="D5805" s="24">
        <v>1.704</v>
      </c>
    </row>
    <row r="5806" spans="1:4" hidden="1">
      <c r="A5806" s="25">
        <v>43210</v>
      </c>
      <c r="B5806" s="24" t="s">
        <v>233</v>
      </c>
      <c r="C5806" s="24" t="s">
        <v>260</v>
      </c>
      <c r="D5806" s="24">
        <v>4.1695000000000002</v>
      </c>
    </row>
    <row r="5807" spans="1:4" hidden="1">
      <c r="A5807" s="25">
        <v>43210</v>
      </c>
      <c r="B5807" s="24" t="s">
        <v>233</v>
      </c>
      <c r="C5807" s="24" t="s">
        <v>261</v>
      </c>
      <c r="D5807" s="24">
        <v>75.417500000000004</v>
      </c>
    </row>
    <row r="5808" spans="1:4" hidden="1">
      <c r="A5808" s="25">
        <v>43210</v>
      </c>
      <c r="B5808" s="24" t="s">
        <v>233</v>
      </c>
      <c r="C5808" s="24" t="s">
        <v>237</v>
      </c>
      <c r="D5808" s="24">
        <v>10.3786</v>
      </c>
    </row>
    <row r="5809" spans="1:4" hidden="1">
      <c r="A5809" s="25">
        <v>43210</v>
      </c>
      <c r="B5809" s="24" t="s">
        <v>233</v>
      </c>
      <c r="C5809" s="24" t="s">
        <v>253</v>
      </c>
      <c r="D5809" s="24">
        <v>1.6177999999999999</v>
      </c>
    </row>
    <row r="5810" spans="1:4" hidden="1">
      <c r="A5810" s="25">
        <v>43210</v>
      </c>
      <c r="B5810" s="24" t="s">
        <v>233</v>
      </c>
      <c r="C5810" s="24" t="s">
        <v>262</v>
      </c>
      <c r="D5810" s="24">
        <v>4.9912000000000001</v>
      </c>
    </row>
    <row r="5811" spans="1:4" hidden="1">
      <c r="A5811" s="25">
        <v>43210</v>
      </c>
      <c r="B5811" s="24" t="s">
        <v>233</v>
      </c>
      <c r="C5811" s="24" t="s">
        <v>246</v>
      </c>
      <c r="D5811" s="24">
        <v>36.243600000000001</v>
      </c>
    </row>
    <row r="5812" spans="1:4" hidden="1">
      <c r="A5812" s="25">
        <v>43210</v>
      </c>
      <c r="B5812" s="24" t="s">
        <v>233</v>
      </c>
      <c r="C5812" s="24" t="s">
        <v>238</v>
      </c>
      <c r="D5812" s="24">
        <v>1.2307999999999999</v>
      </c>
    </row>
    <row r="5813" spans="1:4" hidden="1">
      <c r="A5813" s="25">
        <v>43210</v>
      </c>
      <c r="B5813" s="24" t="s">
        <v>233</v>
      </c>
      <c r="C5813" s="24" t="s">
        <v>239</v>
      </c>
      <c r="D5813" s="24">
        <v>14.815200000000001</v>
      </c>
    </row>
    <row r="5814" spans="1:4" hidden="1">
      <c r="A5814" s="25">
        <v>43210</v>
      </c>
      <c r="B5814" s="24" t="s">
        <v>263</v>
      </c>
      <c r="C5814" s="24" t="s">
        <v>238</v>
      </c>
      <c r="D5814" s="24">
        <v>0.4914</v>
      </c>
    </row>
    <row r="5815" spans="1:4" hidden="1">
      <c r="A5815" s="25">
        <v>43210</v>
      </c>
      <c r="B5815" s="24" t="s">
        <v>234</v>
      </c>
      <c r="C5815" s="24" t="s">
        <v>230</v>
      </c>
      <c r="D5815" s="24">
        <v>5.1585999999999999</v>
      </c>
    </row>
    <row r="5816" spans="1:4" hidden="1">
      <c r="A5816" s="25">
        <v>43210</v>
      </c>
      <c r="B5816" s="24" t="s">
        <v>234</v>
      </c>
      <c r="C5816" s="24" t="s">
        <v>240</v>
      </c>
      <c r="D5816" s="24">
        <v>1.8264</v>
      </c>
    </row>
    <row r="5817" spans="1:4" hidden="1">
      <c r="A5817" s="25">
        <v>43210</v>
      </c>
      <c r="B5817" s="24" t="s">
        <v>234</v>
      </c>
      <c r="C5817" s="24" t="s">
        <v>241</v>
      </c>
      <c r="D5817" s="24">
        <v>1.7842</v>
      </c>
    </row>
    <row r="5818" spans="1:4" hidden="1">
      <c r="A5818" s="25">
        <v>43210</v>
      </c>
      <c r="B5818" s="24" t="s">
        <v>234</v>
      </c>
      <c r="C5818" s="24" t="s">
        <v>231</v>
      </c>
      <c r="D5818" s="24">
        <v>1.3672</v>
      </c>
    </row>
    <row r="5819" spans="1:4" hidden="1">
      <c r="A5819" s="25">
        <v>43210</v>
      </c>
      <c r="B5819" s="24" t="s">
        <v>234</v>
      </c>
      <c r="C5819" s="24" t="s">
        <v>242</v>
      </c>
      <c r="D5819" s="24">
        <v>8.8358000000000008</v>
      </c>
    </row>
    <row r="5820" spans="1:4" hidden="1">
      <c r="A5820" s="25">
        <v>43210</v>
      </c>
      <c r="B5820" s="24" t="s">
        <v>234</v>
      </c>
      <c r="C5820" s="24" t="s">
        <v>254</v>
      </c>
      <c r="D5820" s="24">
        <v>28.923500000000001</v>
      </c>
    </row>
    <row r="5821" spans="1:4" hidden="1">
      <c r="A5821" s="25">
        <v>43210</v>
      </c>
      <c r="B5821" s="24" t="s">
        <v>234</v>
      </c>
      <c r="C5821" s="24" t="s">
        <v>232</v>
      </c>
      <c r="D5821" s="24">
        <v>8.4985999999999997</v>
      </c>
    </row>
    <row r="5822" spans="1:4" hidden="1">
      <c r="A5822" s="25">
        <v>43210</v>
      </c>
      <c r="B5822" s="24" t="s">
        <v>234</v>
      </c>
      <c r="C5822" s="24" t="s">
        <v>233</v>
      </c>
      <c r="D5822" s="24">
        <v>1.141</v>
      </c>
    </row>
    <row r="5823" spans="1:4" hidden="1">
      <c r="A5823" s="25">
        <v>43210</v>
      </c>
      <c r="B5823" s="24" t="s">
        <v>234</v>
      </c>
      <c r="C5823" s="24" t="s">
        <v>243</v>
      </c>
      <c r="D5823" s="24">
        <v>11.0191</v>
      </c>
    </row>
    <row r="5824" spans="1:4" hidden="1">
      <c r="A5824" s="25">
        <v>43210</v>
      </c>
      <c r="B5824" s="24" t="s">
        <v>234</v>
      </c>
      <c r="C5824" s="24" t="s">
        <v>235</v>
      </c>
      <c r="D5824" s="24">
        <v>0.99629999999999996</v>
      </c>
    </row>
    <row r="5825" spans="1:4" hidden="1">
      <c r="A5825" s="25">
        <v>43210</v>
      </c>
      <c r="B5825" s="24" t="s">
        <v>234</v>
      </c>
      <c r="C5825" s="24" t="s">
        <v>79</v>
      </c>
      <c r="D5825" s="24">
        <v>151.14660000000001</v>
      </c>
    </row>
    <row r="5826" spans="1:4" hidden="1">
      <c r="A5826" s="25">
        <v>43210</v>
      </c>
      <c r="B5826" s="24" t="s">
        <v>234</v>
      </c>
      <c r="C5826" s="24" t="s">
        <v>244</v>
      </c>
      <c r="D5826" s="24">
        <v>1502.2603999999999</v>
      </c>
    </row>
    <row r="5827" spans="1:4" hidden="1">
      <c r="A5827" s="25">
        <v>43210</v>
      </c>
      <c r="B5827" s="24" t="s">
        <v>234</v>
      </c>
      <c r="C5827" s="24" t="s">
        <v>249</v>
      </c>
      <c r="D5827" s="24">
        <v>25.9986</v>
      </c>
    </row>
    <row r="5828" spans="1:4" hidden="1">
      <c r="A5828" s="25">
        <v>43210</v>
      </c>
      <c r="B5828" s="24" t="s">
        <v>234</v>
      </c>
      <c r="C5828" s="24" t="s">
        <v>252</v>
      </c>
      <c r="D5828" s="24">
        <v>5.4707999999999997</v>
      </c>
    </row>
    <row r="5829" spans="1:4" hidden="1">
      <c r="A5829" s="25">
        <v>43210</v>
      </c>
      <c r="B5829" s="24" t="s">
        <v>234</v>
      </c>
      <c r="C5829" s="24" t="s">
        <v>236</v>
      </c>
      <c r="D5829" s="24">
        <v>10.973599999999999</v>
      </c>
    </row>
    <row r="5830" spans="1:4" hidden="1">
      <c r="A5830" s="25">
        <v>43210</v>
      </c>
      <c r="B5830" s="24" t="s">
        <v>234</v>
      </c>
      <c r="C5830" s="24" t="s">
        <v>245</v>
      </c>
      <c r="D5830" s="24">
        <v>1.9443999999999999</v>
      </c>
    </row>
    <row r="5831" spans="1:4" hidden="1">
      <c r="A5831" s="25">
        <v>43210</v>
      </c>
      <c r="B5831" s="24" t="s">
        <v>234</v>
      </c>
      <c r="C5831" s="24" t="s">
        <v>237</v>
      </c>
      <c r="D5831" s="24">
        <v>11.8428</v>
      </c>
    </row>
    <row r="5832" spans="1:4" hidden="1">
      <c r="A5832" s="25">
        <v>43210</v>
      </c>
      <c r="B5832" s="24" t="s">
        <v>234</v>
      </c>
      <c r="C5832" s="24" t="s">
        <v>253</v>
      </c>
      <c r="D5832" s="24">
        <v>1.8460000000000001</v>
      </c>
    </row>
    <row r="5833" spans="1:4" hidden="1">
      <c r="A5833" s="25">
        <v>43210</v>
      </c>
      <c r="B5833" s="24" t="s">
        <v>234</v>
      </c>
      <c r="C5833" s="24" t="s">
        <v>246</v>
      </c>
      <c r="D5833" s="24">
        <v>41.357599999999998</v>
      </c>
    </row>
    <row r="5834" spans="1:4" hidden="1">
      <c r="A5834" s="25">
        <v>43210</v>
      </c>
      <c r="B5834" s="24" t="s">
        <v>234</v>
      </c>
      <c r="C5834" s="24" t="s">
        <v>238</v>
      </c>
      <c r="D5834" s="24">
        <v>1.4045000000000001</v>
      </c>
    </row>
    <row r="5835" spans="1:4" hidden="1">
      <c r="A5835" s="25">
        <v>43210</v>
      </c>
      <c r="B5835" s="24" t="s">
        <v>234</v>
      </c>
      <c r="C5835" s="24" t="s">
        <v>239</v>
      </c>
      <c r="D5835" s="24">
        <v>16.9057</v>
      </c>
    </row>
    <row r="5836" spans="1:4" hidden="1">
      <c r="A5836" s="25">
        <v>43210</v>
      </c>
      <c r="B5836" s="24" t="s">
        <v>243</v>
      </c>
      <c r="C5836" s="24" t="s">
        <v>240</v>
      </c>
      <c r="D5836" s="24">
        <v>0.1658</v>
      </c>
    </row>
    <row r="5837" spans="1:4" hidden="1">
      <c r="A5837" s="25">
        <v>43210</v>
      </c>
      <c r="B5837" s="24" t="s">
        <v>243</v>
      </c>
      <c r="C5837" s="24" t="s">
        <v>241</v>
      </c>
      <c r="D5837" s="24">
        <v>0.16189999999999999</v>
      </c>
    </row>
    <row r="5838" spans="1:4" hidden="1">
      <c r="A5838" s="25">
        <v>43210</v>
      </c>
      <c r="B5838" s="24" t="s">
        <v>243</v>
      </c>
      <c r="C5838" s="24" t="s">
        <v>231</v>
      </c>
      <c r="D5838" s="24">
        <v>0.1241</v>
      </c>
    </row>
    <row r="5839" spans="1:4" hidden="1">
      <c r="A5839" s="25">
        <v>43210</v>
      </c>
      <c r="B5839" s="24" t="s">
        <v>243</v>
      </c>
      <c r="C5839" s="24" t="s">
        <v>242</v>
      </c>
      <c r="D5839" s="24">
        <v>0.80179999999999996</v>
      </c>
    </row>
    <row r="5840" spans="1:4" hidden="1">
      <c r="A5840" s="25">
        <v>43210</v>
      </c>
      <c r="B5840" s="24" t="s">
        <v>243</v>
      </c>
      <c r="C5840" s="24" t="s">
        <v>233</v>
      </c>
      <c r="D5840" s="24">
        <v>0.1036</v>
      </c>
    </row>
    <row r="5841" spans="1:4" hidden="1">
      <c r="A5841" s="25">
        <v>43210</v>
      </c>
      <c r="B5841" s="24" t="s">
        <v>243</v>
      </c>
      <c r="C5841" s="24" t="s">
        <v>234</v>
      </c>
      <c r="D5841" s="24">
        <v>9.0800000000000006E-2</v>
      </c>
    </row>
    <row r="5842" spans="1:4" hidden="1">
      <c r="A5842" s="25">
        <v>43210</v>
      </c>
      <c r="B5842" s="24" t="s">
        <v>243</v>
      </c>
      <c r="C5842" s="24" t="s">
        <v>79</v>
      </c>
      <c r="D5842" s="24">
        <v>13.717000000000001</v>
      </c>
    </row>
    <row r="5843" spans="1:4" hidden="1">
      <c r="A5843" s="25">
        <v>43210</v>
      </c>
      <c r="B5843" s="24" t="s">
        <v>243</v>
      </c>
      <c r="C5843" s="24" t="s">
        <v>244</v>
      </c>
      <c r="D5843" s="24">
        <v>136.33250000000001</v>
      </c>
    </row>
    <row r="5844" spans="1:4" hidden="1">
      <c r="A5844" s="25">
        <v>43210</v>
      </c>
      <c r="B5844" s="24" t="s">
        <v>243</v>
      </c>
      <c r="C5844" s="24" t="s">
        <v>251</v>
      </c>
      <c r="D5844" s="24">
        <v>1.0306</v>
      </c>
    </row>
    <row r="5845" spans="1:4" hidden="1">
      <c r="A5845" s="25">
        <v>43210</v>
      </c>
      <c r="B5845" s="24" t="s">
        <v>243</v>
      </c>
      <c r="C5845" s="24" t="s">
        <v>252</v>
      </c>
      <c r="D5845" s="24">
        <v>0.4965</v>
      </c>
    </row>
    <row r="5846" spans="1:4" hidden="1">
      <c r="A5846" s="25">
        <v>43210</v>
      </c>
      <c r="B5846" s="24" t="s">
        <v>243</v>
      </c>
      <c r="C5846" s="24" t="s">
        <v>236</v>
      </c>
      <c r="D5846" s="24">
        <v>0.99580000000000002</v>
      </c>
    </row>
    <row r="5847" spans="1:4" hidden="1">
      <c r="A5847" s="25">
        <v>43210</v>
      </c>
      <c r="B5847" s="24" t="s">
        <v>243</v>
      </c>
      <c r="C5847" s="24" t="s">
        <v>245</v>
      </c>
      <c r="D5847" s="24">
        <v>0.1764</v>
      </c>
    </row>
    <row r="5848" spans="1:4" hidden="1">
      <c r="A5848" s="25">
        <v>43210</v>
      </c>
      <c r="B5848" s="24" t="s">
        <v>243</v>
      </c>
      <c r="C5848" s="24" t="s">
        <v>253</v>
      </c>
      <c r="D5848" s="24">
        <v>0.1676</v>
      </c>
    </row>
    <row r="5849" spans="1:4" hidden="1">
      <c r="A5849" s="25">
        <v>43210</v>
      </c>
      <c r="B5849" s="24" t="s">
        <v>243</v>
      </c>
      <c r="C5849" s="24" t="s">
        <v>246</v>
      </c>
      <c r="D5849" s="24">
        <v>3.7532000000000001</v>
      </c>
    </row>
    <row r="5850" spans="1:4" hidden="1">
      <c r="A5850" s="25">
        <v>43210</v>
      </c>
      <c r="B5850" s="24" t="s">
        <v>243</v>
      </c>
      <c r="C5850" s="24" t="s">
        <v>238</v>
      </c>
      <c r="D5850" s="24">
        <v>0.1275</v>
      </c>
    </row>
    <row r="5851" spans="1:4" hidden="1">
      <c r="A5851" s="25">
        <v>43210</v>
      </c>
      <c r="B5851" s="24" t="s">
        <v>256</v>
      </c>
      <c r="C5851" s="24" t="s">
        <v>233</v>
      </c>
      <c r="D5851" s="24">
        <v>0.13489999999999999</v>
      </c>
    </row>
    <row r="5852" spans="1:4" hidden="1">
      <c r="A5852" s="25">
        <v>43210</v>
      </c>
      <c r="B5852" s="24" t="s">
        <v>256</v>
      </c>
      <c r="C5852" s="24" t="s">
        <v>238</v>
      </c>
      <c r="D5852" s="24">
        <v>0.16600000000000001</v>
      </c>
    </row>
    <row r="5853" spans="1:4" hidden="1">
      <c r="A5853" s="25">
        <v>43210</v>
      </c>
      <c r="B5853" s="24" t="s">
        <v>257</v>
      </c>
      <c r="C5853" s="24" t="s">
        <v>233</v>
      </c>
      <c r="D5853" s="24">
        <v>3.2000000000000002E-3</v>
      </c>
    </row>
    <row r="5854" spans="1:4" hidden="1">
      <c r="A5854" s="25">
        <v>43210</v>
      </c>
      <c r="B5854" s="24" t="s">
        <v>258</v>
      </c>
      <c r="C5854" s="24" t="s">
        <v>233</v>
      </c>
      <c r="D5854" s="24">
        <v>0.23039999999999999</v>
      </c>
    </row>
    <row r="5855" spans="1:4" hidden="1">
      <c r="A5855" s="25">
        <v>43210</v>
      </c>
      <c r="B5855" s="24" t="s">
        <v>258</v>
      </c>
      <c r="C5855" s="24" t="s">
        <v>238</v>
      </c>
      <c r="D5855" s="24">
        <v>0.28349999999999997</v>
      </c>
    </row>
    <row r="5856" spans="1:4" hidden="1">
      <c r="A5856" s="25">
        <v>43210</v>
      </c>
      <c r="B5856" s="24" t="s">
        <v>259</v>
      </c>
      <c r="C5856" s="24" t="s">
        <v>233</v>
      </c>
      <c r="D5856" s="24">
        <v>8.0999999999999996E-3</v>
      </c>
    </row>
    <row r="5857" spans="1:4" hidden="1">
      <c r="A5857" s="25">
        <v>43210</v>
      </c>
      <c r="B5857" s="24" t="s">
        <v>259</v>
      </c>
      <c r="C5857" s="24" t="s">
        <v>238</v>
      </c>
      <c r="D5857" s="24">
        <v>0.01</v>
      </c>
    </row>
    <row r="5858" spans="1:4" hidden="1">
      <c r="A5858" s="25">
        <v>43210</v>
      </c>
      <c r="B5858" s="24" t="s">
        <v>235</v>
      </c>
      <c r="C5858" s="24" t="s">
        <v>230</v>
      </c>
      <c r="D5858" s="24">
        <v>5.1776999999999997</v>
      </c>
    </row>
    <row r="5859" spans="1:4" hidden="1">
      <c r="A5859" s="25">
        <v>43210</v>
      </c>
      <c r="B5859" s="24" t="s">
        <v>235</v>
      </c>
      <c r="C5859" s="24" t="s">
        <v>231</v>
      </c>
      <c r="D5859" s="24">
        <v>1.3722000000000001</v>
      </c>
    </row>
    <row r="5860" spans="1:4" hidden="1">
      <c r="A5860" s="25">
        <v>43210</v>
      </c>
      <c r="B5860" s="24" t="s">
        <v>235</v>
      </c>
      <c r="C5860" s="24" t="s">
        <v>232</v>
      </c>
      <c r="D5860" s="24">
        <v>8.5299999999999994</v>
      </c>
    </row>
    <row r="5861" spans="1:4" hidden="1">
      <c r="A5861" s="25">
        <v>43210</v>
      </c>
      <c r="B5861" s="24" t="s">
        <v>235</v>
      </c>
      <c r="C5861" s="24" t="s">
        <v>233</v>
      </c>
      <c r="D5861" s="24">
        <v>1.1453</v>
      </c>
    </row>
    <row r="5862" spans="1:4" hidden="1">
      <c r="A5862" s="25">
        <v>43210</v>
      </c>
      <c r="B5862" s="24" t="s">
        <v>235</v>
      </c>
      <c r="C5862" s="24" t="s">
        <v>234</v>
      </c>
      <c r="D5862" s="24">
        <v>1.0037</v>
      </c>
    </row>
    <row r="5863" spans="1:4" hidden="1">
      <c r="A5863" s="25">
        <v>43210</v>
      </c>
      <c r="B5863" s="24" t="s">
        <v>235</v>
      </c>
      <c r="C5863" s="24" t="s">
        <v>236</v>
      </c>
      <c r="D5863" s="24">
        <v>11.014200000000001</v>
      </c>
    </row>
    <row r="5864" spans="1:4" hidden="1">
      <c r="A5864" s="25">
        <v>43210</v>
      </c>
      <c r="B5864" s="24" t="s">
        <v>235</v>
      </c>
      <c r="C5864" s="24" t="s">
        <v>237</v>
      </c>
      <c r="D5864" s="24">
        <v>11.8866</v>
      </c>
    </row>
    <row r="5865" spans="1:4" hidden="1">
      <c r="A5865" s="25">
        <v>43210</v>
      </c>
      <c r="B5865" s="24" t="s">
        <v>235</v>
      </c>
      <c r="C5865" s="24" t="s">
        <v>238</v>
      </c>
      <c r="D5865" s="24">
        <v>1.4097</v>
      </c>
    </row>
    <row r="5866" spans="1:4" hidden="1">
      <c r="A5866" s="25">
        <v>43210</v>
      </c>
      <c r="B5866" s="24" t="s">
        <v>79</v>
      </c>
      <c r="C5866" s="24" t="s">
        <v>240</v>
      </c>
      <c r="D5866" s="24">
        <v>1.21E-2</v>
      </c>
    </row>
    <row r="5867" spans="1:4" hidden="1">
      <c r="A5867" s="25">
        <v>43210</v>
      </c>
      <c r="B5867" s="24" t="s">
        <v>79</v>
      </c>
      <c r="C5867" s="24" t="s">
        <v>241</v>
      </c>
      <c r="D5867" s="24">
        <v>1.18E-2</v>
      </c>
    </row>
    <row r="5868" spans="1:4" hidden="1">
      <c r="A5868" s="25">
        <v>43210</v>
      </c>
      <c r="B5868" s="24" t="s">
        <v>79</v>
      </c>
      <c r="C5868" s="24" t="s">
        <v>231</v>
      </c>
      <c r="D5868" s="24">
        <v>8.9999999999999993E-3</v>
      </c>
    </row>
    <row r="5869" spans="1:4" hidden="1">
      <c r="A5869" s="25">
        <v>43210</v>
      </c>
      <c r="B5869" s="24" t="s">
        <v>79</v>
      </c>
      <c r="C5869" s="24" t="s">
        <v>242</v>
      </c>
      <c r="D5869" s="24">
        <v>5.8400000000000001E-2</v>
      </c>
    </row>
    <row r="5870" spans="1:4" hidden="1">
      <c r="A5870" s="25">
        <v>43210</v>
      </c>
      <c r="B5870" s="24" t="s">
        <v>79</v>
      </c>
      <c r="C5870" s="24" t="s">
        <v>233</v>
      </c>
      <c r="D5870" s="24">
        <v>7.6E-3</v>
      </c>
    </row>
    <row r="5871" spans="1:4" hidden="1">
      <c r="A5871" s="25">
        <v>43210</v>
      </c>
      <c r="B5871" s="24" t="s">
        <v>79</v>
      </c>
      <c r="C5871" s="24" t="s">
        <v>234</v>
      </c>
      <c r="D5871" s="24">
        <v>6.6E-3</v>
      </c>
    </row>
    <row r="5872" spans="1:4" hidden="1">
      <c r="A5872" s="25">
        <v>43210</v>
      </c>
      <c r="B5872" s="24" t="s">
        <v>79</v>
      </c>
      <c r="C5872" s="24" t="s">
        <v>243</v>
      </c>
      <c r="D5872" s="24">
        <v>7.2900000000000006E-2</v>
      </c>
    </row>
    <row r="5873" spans="1:4" hidden="1">
      <c r="A5873" s="25">
        <v>43210</v>
      </c>
      <c r="B5873" s="24" t="s">
        <v>79</v>
      </c>
      <c r="C5873" s="24" t="s">
        <v>244</v>
      </c>
      <c r="D5873" s="24">
        <v>9.9390000000000001</v>
      </c>
    </row>
    <row r="5874" spans="1:4" hidden="1">
      <c r="A5874" s="25">
        <v>43210</v>
      </c>
      <c r="B5874" s="24" t="s">
        <v>79</v>
      </c>
      <c r="C5874" s="24" t="s">
        <v>251</v>
      </c>
      <c r="D5874" s="24">
        <v>7.5200000000000003E-2</v>
      </c>
    </row>
    <row r="5875" spans="1:4" hidden="1">
      <c r="A5875" s="25">
        <v>43210</v>
      </c>
      <c r="B5875" s="24" t="s">
        <v>79</v>
      </c>
      <c r="C5875" s="24" t="s">
        <v>236</v>
      </c>
      <c r="D5875" s="24">
        <v>7.2599999999999998E-2</v>
      </c>
    </row>
    <row r="5876" spans="1:4" hidden="1">
      <c r="A5876" s="25">
        <v>43210</v>
      </c>
      <c r="B5876" s="24" t="s">
        <v>79</v>
      </c>
      <c r="C5876" s="24" t="s">
        <v>245</v>
      </c>
      <c r="D5876" s="24">
        <v>1.29E-2</v>
      </c>
    </row>
    <row r="5877" spans="1:4" hidden="1">
      <c r="A5877" s="25">
        <v>43210</v>
      </c>
      <c r="B5877" s="24" t="s">
        <v>79</v>
      </c>
      <c r="C5877" s="24" t="s">
        <v>246</v>
      </c>
      <c r="D5877" s="24">
        <v>0.27360000000000001</v>
      </c>
    </row>
    <row r="5878" spans="1:4" hidden="1">
      <c r="A5878" s="25">
        <v>43210</v>
      </c>
      <c r="B5878" s="24" t="s">
        <v>79</v>
      </c>
      <c r="C5878" s="24" t="s">
        <v>238</v>
      </c>
      <c r="D5878" s="24">
        <v>9.2999999999999992E-3</v>
      </c>
    </row>
    <row r="5879" spans="1:4" hidden="1">
      <c r="A5879" s="25">
        <v>43210</v>
      </c>
      <c r="B5879" s="24" t="s">
        <v>244</v>
      </c>
      <c r="C5879" s="24" t="s">
        <v>240</v>
      </c>
      <c r="D5879" s="24">
        <v>1.1999999999999999E-3</v>
      </c>
    </row>
    <row r="5880" spans="1:4" hidden="1">
      <c r="A5880" s="25">
        <v>43210</v>
      </c>
      <c r="B5880" s="24" t="s">
        <v>244</v>
      </c>
      <c r="C5880" s="24" t="s">
        <v>242</v>
      </c>
      <c r="D5880" s="24">
        <v>5.8999999999999999E-3</v>
      </c>
    </row>
    <row r="5881" spans="1:4" hidden="1">
      <c r="A5881" s="25">
        <v>43210</v>
      </c>
      <c r="B5881" s="24" t="s">
        <v>244</v>
      </c>
      <c r="C5881" s="24" t="s">
        <v>233</v>
      </c>
      <c r="D5881" s="24">
        <v>8.0000000000000004E-4</v>
      </c>
    </row>
    <row r="5882" spans="1:4" hidden="1">
      <c r="A5882" s="25">
        <v>43210</v>
      </c>
      <c r="B5882" s="24" t="s">
        <v>244</v>
      </c>
      <c r="C5882" s="24" t="s">
        <v>234</v>
      </c>
      <c r="D5882" s="24">
        <v>6.9999999999999999E-4</v>
      </c>
    </row>
    <row r="5883" spans="1:4" hidden="1">
      <c r="A5883" s="25">
        <v>43210</v>
      </c>
      <c r="B5883" s="24" t="s">
        <v>244</v>
      </c>
      <c r="C5883" s="24" t="s">
        <v>243</v>
      </c>
      <c r="D5883" s="24">
        <v>7.3000000000000001E-3</v>
      </c>
    </row>
    <row r="5884" spans="1:4" hidden="1">
      <c r="A5884" s="25">
        <v>43210</v>
      </c>
      <c r="B5884" s="24" t="s">
        <v>244</v>
      </c>
      <c r="C5884" s="24" t="s">
        <v>79</v>
      </c>
      <c r="D5884" s="24">
        <v>0.10059999999999999</v>
      </c>
    </row>
    <row r="5885" spans="1:4" hidden="1">
      <c r="A5885" s="25">
        <v>43210</v>
      </c>
      <c r="B5885" s="24" t="s">
        <v>244</v>
      </c>
      <c r="C5885" s="24" t="s">
        <v>236</v>
      </c>
      <c r="D5885" s="24">
        <v>7.3000000000000001E-3</v>
      </c>
    </row>
    <row r="5886" spans="1:4" hidden="1">
      <c r="A5886" s="25">
        <v>43210</v>
      </c>
      <c r="B5886" s="24" t="s">
        <v>244</v>
      </c>
      <c r="C5886" s="24" t="s">
        <v>246</v>
      </c>
      <c r="D5886" s="24">
        <v>2.76E-2</v>
      </c>
    </row>
    <row r="5887" spans="1:4" hidden="1">
      <c r="A5887" s="25">
        <v>43210</v>
      </c>
      <c r="B5887" s="24" t="s">
        <v>244</v>
      </c>
      <c r="C5887" s="24" t="s">
        <v>238</v>
      </c>
      <c r="D5887" s="24">
        <v>8.9999999999999998E-4</v>
      </c>
    </row>
    <row r="5888" spans="1:4" hidden="1">
      <c r="A5888" s="25">
        <v>43210</v>
      </c>
      <c r="B5888" s="24" t="s">
        <v>251</v>
      </c>
      <c r="C5888" s="24" t="s">
        <v>242</v>
      </c>
      <c r="D5888" s="24">
        <v>0.7782</v>
      </c>
    </row>
    <row r="5889" spans="1:4" hidden="1">
      <c r="A5889" s="25">
        <v>43210</v>
      </c>
      <c r="B5889" s="24" t="s">
        <v>251</v>
      </c>
      <c r="C5889" s="24" t="s">
        <v>233</v>
      </c>
      <c r="D5889" s="24">
        <v>0.10050000000000001</v>
      </c>
    </row>
    <row r="5890" spans="1:4" hidden="1">
      <c r="A5890" s="25">
        <v>43210</v>
      </c>
      <c r="B5890" s="24" t="s">
        <v>251</v>
      </c>
      <c r="C5890" s="24" t="s">
        <v>243</v>
      </c>
      <c r="D5890" s="24">
        <v>0.97040000000000004</v>
      </c>
    </row>
    <row r="5891" spans="1:4" hidden="1">
      <c r="A5891" s="25">
        <v>43210</v>
      </c>
      <c r="B5891" s="24" t="s">
        <v>251</v>
      </c>
      <c r="C5891" s="24" t="s">
        <v>79</v>
      </c>
      <c r="D5891" s="24">
        <v>13.311199999999999</v>
      </c>
    </row>
    <row r="5892" spans="1:4" hidden="1">
      <c r="A5892" s="25">
        <v>43210</v>
      </c>
      <c r="B5892" s="24" t="s">
        <v>251</v>
      </c>
      <c r="C5892" s="24" t="s">
        <v>236</v>
      </c>
      <c r="D5892" s="24">
        <v>0.96640000000000004</v>
      </c>
    </row>
    <row r="5893" spans="1:4" hidden="1">
      <c r="A5893" s="25">
        <v>43210</v>
      </c>
      <c r="B5893" s="24" t="s">
        <v>251</v>
      </c>
      <c r="C5893" s="24" t="s">
        <v>238</v>
      </c>
      <c r="D5893" s="24">
        <v>0.1236</v>
      </c>
    </row>
    <row r="5894" spans="1:4" hidden="1">
      <c r="A5894" s="25">
        <v>43210</v>
      </c>
      <c r="B5894" s="24" t="s">
        <v>249</v>
      </c>
      <c r="C5894" s="24" t="s">
        <v>241</v>
      </c>
      <c r="D5894" s="24">
        <v>6.8599999999999994E-2</v>
      </c>
    </row>
    <row r="5895" spans="1:4" hidden="1">
      <c r="A5895" s="25">
        <v>43210</v>
      </c>
      <c r="B5895" s="24" t="s">
        <v>249</v>
      </c>
      <c r="C5895" s="24" t="s">
        <v>233</v>
      </c>
      <c r="D5895" s="24">
        <v>4.3900000000000002E-2</v>
      </c>
    </row>
    <row r="5896" spans="1:4" hidden="1">
      <c r="A5896" s="25">
        <v>43210</v>
      </c>
      <c r="B5896" s="24" t="s">
        <v>249</v>
      </c>
      <c r="C5896" s="24" t="s">
        <v>234</v>
      </c>
      <c r="D5896" s="24">
        <v>3.8399999999999997E-2</v>
      </c>
    </row>
    <row r="5897" spans="1:4" hidden="1">
      <c r="A5897" s="25">
        <v>43210</v>
      </c>
      <c r="B5897" s="24" t="s">
        <v>249</v>
      </c>
      <c r="C5897" s="24" t="s">
        <v>238</v>
      </c>
      <c r="D5897" s="24">
        <v>5.3999999999999999E-2</v>
      </c>
    </row>
    <row r="5898" spans="1:4" hidden="1">
      <c r="A5898" s="25">
        <v>43210</v>
      </c>
      <c r="B5898" s="24" t="s">
        <v>252</v>
      </c>
      <c r="C5898" s="24" t="s">
        <v>242</v>
      </c>
      <c r="D5898" s="24">
        <v>1.615</v>
      </c>
    </row>
    <row r="5899" spans="1:4" hidden="1">
      <c r="A5899" s="25">
        <v>43210</v>
      </c>
      <c r="B5899" s="24" t="s">
        <v>252</v>
      </c>
      <c r="C5899" s="24" t="s">
        <v>233</v>
      </c>
      <c r="D5899" s="24">
        <v>0.20860000000000001</v>
      </c>
    </row>
    <row r="5900" spans="1:4" hidden="1">
      <c r="A5900" s="25">
        <v>43210</v>
      </c>
      <c r="B5900" s="24" t="s">
        <v>252</v>
      </c>
      <c r="C5900" s="24" t="s">
        <v>234</v>
      </c>
      <c r="D5900" s="24">
        <v>0.18279999999999999</v>
      </c>
    </row>
    <row r="5901" spans="1:4" hidden="1">
      <c r="A5901" s="25">
        <v>43210</v>
      </c>
      <c r="B5901" s="24" t="s">
        <v>252</v>
      </c>
      <c r="C5901" s="24" t="s">
        <v>243</v>
      </c>
      <c r="D5901" s="24">
        <v>2.0142000000000002</v>
      </c>
    </row>
    <row r="5902" spans="1:4" hidden="1">
      <c r="A5902" s="25">
        <v>43210</v>
      </c>
      <c r="B5902" s="24" t="s">
        <v>252</v>
      </c>
      <c r="C5902" s="24" t="s">
        <v>238</v>
      </c>
      <c r="D5902" s="24">
        <v>0.25679999999999997</v>
      </c>
    </row>
    <row r="5903" spans="1:4" hidden="1">
      <c r="A5903" s="25">
        <v>43210</v>
      </c>
      <c r="B5903" s="24" t="s">
        <v>236</v>
      </c>
      <c r="C5903" s="24" t="s">
        <v>230</v>
      </c>
      <c r="D5903" s="24">
        <v>0.47010000000000002</v>
      </c>
    </row>
    <row r="5904" spans="1:4" hidden="1">
      <c r="A5904" s="25">
        <v>43210</v>
      </c>
      <c r="B5904" s="24" t="s">
        <v>236</v>
      </c>
      <c r="C5904" s="24" t="s">
        <v>240</v>
      </c>
      <c r="D5904" s="24">
        <v>0.16639999999999999</v>
      </c>
    </row>
    <row r="5905" spans="1:4" hidden="1">
      <c r="A5905" s="25">
        <v>43210</v>
      </c>
      <c r="B5905" s="24" t="s">
        <v>236</v>
      </c>
      <c r="C5905" s="24" t="s">
        <v>241</v>
      </c>
      <c r="D5905" s="24">
        <v>0.16259999999999999</v>
      </c>
    </row>
    <row r="5906" spans="1:4" hidden="1">
      <c r="A5906" s="25">
        <v>43210</v>
      </c>
      <c r="B5906" s="24" t="s">
        <v>236</v>
      </c>
      <c r="C5906" s="24" t="s">
        <v>231</v>
      </c>
      <c r="D5906" s="24">
        <v>0.1246</v>
      </c>
    </row>
    <row r="5907" spans="1:4" hidden="1">
      <c r="A5907" s="25">
        <v>43210</v>
      </c>
      <c r="B5907" s="24" t="s">
        <v>236</v>
      </c>
      <c r="C5907" s="24" t="s">
        <v>242</v>
      </c>
      <c r="D5907" s="24">
        <v>0.80520000000000003</v>
      </c>
    </row>
    <row r="5908" spans="1:4" hidden="1">
      <c r="A5908" s="25">
        <v>43210</v>
      </c>
      <c r="B5908" s="24" t="s">
        <v>236</v>
      </c>
      <c r="C5908" s="24" t="s">
        <v>232</v>
      </c>
      <c r="D5908" s="24">
        <v>0.77439999999999998</v>
      </c>
    </row>
    <row r="5909" spans="1:4" hidden="1">
      <c r="A5909" s="25">
        <v>43210</v>
      </c>
      <c r="B5909" s="24" t="s">
        <v>236</v>
      </c>
      <c r="C5909" s="24" t="s">
        <v>233</v>
      </c>
      <c r="D5909" s="24">
        <v>0.104</v>
      </c>
    </row>
    <row r="5910" spans="1:4" hidden="1">
      <c r="A5910" s="25">
        <v>43210</v>
      </c>
      <c r="B5910" s="24" t="s">
        <v>236</v>
      </c>
      <c r="C5910" s="24" t="s">
        <v>234</v>
      </c>
      <c r="D5910" s="24">
        <v>9.1200000000000003E-2</v>
      </c>
    </row>
    <row r="5911" spans="1:4" hidden="1">
      <c r="A5911" s="25">
        <v>43210</v>
      </c>
      <c r="B5911" s="24" t="s">
        <v>236</v>
      </c>
      <c r="C5911" s="24" t="s">
        <v>243</v>
      </c>
      <c r="D5911" s="24">
        <v>1.0042</v>
      </c>
    </row>
    <row r="5912" spans="1:4" hidden="1">
      <c r="A5912" s="25">
        <v>43210</v>
      </c>
      <c r="B5912" s="24" t="s">
        <v>236</v>
      </c>
      <c r="C5912" s="24" t="s">
        <v>235</v>
      </c>
      <c r="D5912" s="24">
        <v>9.0800000000000006E-2</v>
      </c>
    </row>
    <row r="5913" spans="1:4" hidden="1">
      <c r="A5913" s="25">
        <v>43210</v>
      </c>
      <c r="B5913" s="24" t="s">
        <v>236</v>
      </c>
      <c r="C5913" s="24" t="s">
        <v>79</v>
      </c>
      <c r="D5913" s="24">
        <v>13.773899999999999</v>
      </c>
    </row>
    <row r="5914" spans="1:4" hidden="1">
      <c r="A5914" s="25">
        <v>43210</v>
      </c>
      <c r="B5914" s="24" t="s">
        <v>236</v>
      </c>
      <c r="C5914" s="24" t="s">
        <v>244</v>
      </c>
      <c r="D5914" s="24">
        <v>136.898</v>
      </c>
    </row>
    <row r="5915" spans="1:4" hidden="1">
      <c r="A5915" s="25">
        <v>43210</v>
      </c>
      <c r="B5915" s="24" t="s">
        <v>236</v>
      </c>
      <c r="C5915" s="24" t="s">
        <v>251</v>
      </c>
      <c r="D5915" s="24">
        <v>1.0348999999999999</v>
      </c>
    </row>
    <row r="5916" spans="1:4" hidden="1">
      <c r="A5916" s="25">
        <v>43210</v>
      </c>
      <c r="B5916" s="24" t="s">
        <v>236</v>
      </c>
      <c r="C5916" s="24" t="s">
        <v>237</v>
      </c>
      <c r="D5916" s="24">
        <v>1.0791999999999999</v>
      </c>
    </row>
    <row r="5917" spans="1:4" hidden="1">
      <c r="A5917" s="25">
        <v>43210</v>
      </c>
      <c r="B5917" s="24" t="s">
        <v>236</v>
      </c>
      <c r="C5917" s="24" t="s">
        <v>238</v>
      </c>
      <c r="D5917" s="24">
        <v>0.128</v>
      </c>
    </row>
    <row r="5918" spans="1:4" hidden="1">
      <c r="A5918" s="25">
        <v>43210</v>
      </c>
      <c r="B5918" s="24" t="s">
        <v>245</v>
      </c>
      <c r="C5918" s="24" t="s">
        <v>240</v>
      </c>
      <c r="D5918" s="24">
        <v>0.93920000000000003</v>
      </c>
    </row>
    <row r="5919" spans="1:4" hidden="1">
      <c r="A5919" s="25">
        <v>43210</v>
      </c>
      <c r="B5919" s="24" t="s">
        <v>245</v>
      </c>
      <c r="C5919" s="24" t="s">
        <v>242</v>
      </c>
      <c r="D5919" s="24">
        <v>4.5442999999999998</v>
      </c>
    </row>
    <row r="5920" spans="1:4" hidden="1">
      <c r="A5920" s="25">
        <v>43210</v>
      </c>
      <c r="B5920" s="24" t="s">
        <v>245</v>
      </c>
      <c r="C5920" s="24" t="s">
        <v>233</v>
      </c>
      <c r="D5920" s="24">
        <v>0.58679999999999999</v>
      </c>
    </row>
    <row r="5921" spans="1:4" hidden="1">
      <c r="A5921" s="25">
        <v>43210</v>
      </c>
      <c r="B5921" s="24" t="s">
        <v>245</v>
      </c>
      <c r="C5921" s="24" t="s">
        <v>234</v>
      </c>
      <c r="D5921" s="24">
        <v>0.51439999999999997</v>
      </c>
    </row>
    <row r="5922" spans="1:4" hidden="1">
      <c r="A5922" s="25">
        <v>43210</v>
      </c>
      <c r="B5922" s="24" t="s">
        <v>245</v>
      </c>
      <c r="C5922" s="24" t="s">
        <v>243</v>
      </c>
      <c r="D5922" s="24">
        <v>5.6672000000000002</v>
      </c>
    </row>
    <row r="5923" spans="1:4" hidden="1">
      <c r="A5923" s="25">
        <v>43210</v>
      </c>
      <c r="B5923" s="24" t="s">
        <v>245</v>
      </c>
      <c r="C5923" s="24" t="s">
        <v>79</v>
      </c>
      <c r="D5923" s="24">
        <v>77.736999999999995</v>
      </c>
    </row>
    <row r="5924" spans="1:4" hidden="1">
      <c r="A5924" s="25">
        <v>43210</v>
      </c>
      <c r="B5924" s="24" t="s">
        <v>245</v>
      </c>
      <c r="C5924" s="24" t="s">
        <v>238</v>
      </c>
      <c r="D5924" s="24">
        <v>0.72240000000000004</v>
      </c>
    </row>
    <row r="5925" spans="1:4" hidden="1">
      <c r="A5925" s="25">
        <v>43210</v>
      </c>
      <c r="B5925" s="24" t="s">
        <v>264</v>
      </c>
      <c r="C5925" s="24" t="s">
        <v>238</v>
      </c>
      <c r="D5925" s="24">
        <v>1.9199999999999998E-2</v>
      </c>
    </row>
    <row r="5926" spans="1:4" hidden="1">
      <c r="A5926" s="25">
        <v>43210</v>
      </c>
      <c r="B5926" s="24" t="s">
        <v>260</v>
      </c>
      <c r="C5926" s="24" t="s">
        <v>233</v>
      </c>
      <c r="D5926" s="24">
        <v>0.23980000000000001</v>
      </c>
    </row>
    <row r="5927" spans="1:4" hidden="1">
      <c r="A5927" s="25">
        <v>43210</v>
      </c>
      <c r="B5927" s="24" t="s">
        <v>260</v>
      </c>
      <c r="C5927" s="24" t="s">
        <v>238</v>
      </c>
      <c r="D5927" s="24">
        <v>0.29520000000000002</v>
      </c>
    </row>
    <row r="5928" spans="1:4" hidden="1">
      <c r="A5928" s="25">
        <v>43210</v>
      </c>
      <c r="B5928" s="24" t="s">
        <v>261</v>
      </c>
      <c r="C5928" s="24" t="s">
        <v>233</v>
      </c>
      <c r="D5928" s="24">
        <v>1.3299999999999999E-2</v>
      </c>
    </row>
    <row r="5929" spans="1:4" hidden="1">
      <c r="A5929" s="25">
        <v>43210</v>
      </c>
      <c r="B5929" s="24" t="s">
        <v>261</v>
      </c>
      <c r="C5929" s="24" t="s">
        <v>238</v>
      </c>
      <c r="D5929" s="24">
        <v>1.6299999999999999E-2</v>
      </c>
    </row>
    <row r="5930" spans="1:4" hidden="1">
      <c r="A5930" s="25">
        <v>43210</v>
      </c>
      <c r="B5930" s="24" t="s">
        <v>237</v>
      </c>
      <c r="C5930" s="24" t="s">
        <v>230</v>
      </c>
      <c r="D5930" s="24">
        <v>0.43559999999999999</v>
      </c>
    </row>
    <row r="5931" spans="1:4" hidden="1">
      <c r="A5931" s="25">
        <v>43210</v>
      </c>
      <c r="B5931" s="24" t="s">
        <v>237</v>
      </c>
      <c r="C5931" s="24" t="s">
        <v>240</v>
      </c>
      <c r="D5931" s="24">
        <v>0.1542</v>
      </c>
    </row>
    <row r="5932" spans="1:4" hidden="1">
      <c r="A5932" s="25">
        <v>43210</v>
      </c>
      <c r="B5932" s="24" t="s">
        <v>237</v>
      </c>
      <c r="C5932" s="24" t="s">
        <v>231</v>
      </c>
      <c r="D5932" s="24">
        <v>0.1154</v>
      </c>
    </row>
    <row r="5933" spans="1:4" hidden="1">
      <c r="A5933" s="25">
        <v>43210</v>
      </c>
      <c r="B5933" s="24" t="s">
        <v>237</v>
      </c>
      <c r="C5933" s="24" t="s">
        <v>232</v>
      </c>
      <c r="D5933" s="24">
        <v>0.71760000000000002</v>
      </c>
    </row>
    <row r="5934" spans="1:4" hidden="1">
      <c r="A5934" s="25">
        <v>43210</v>
      </c>
      <c r="B5934" s="24" t="s">
        <v>237</v>
      </c>
      <c r="C5934" s="24" t="s">
        <v>233</v>
      </c>
      <c r="D5934" s="24">
        <v>9.64E-2</v>
      </c>
    </row>
    <row r="5935" spans="1:4" hidden="1">
      <c r="A5935" s="25">
        <v>43210</v>
      </c>
      <c r="B5935" s="24" t="s">
        <v>237</v>
      </c>
      <c r="C5935" s="24" t="s">
        <v>234</v>
      </c>
      <c r="D5935" s="24">
        <v>8.4400000000000003E-2</v>
      </c>
    </row>
    <row r="5936" spans="1:4" hidden="1">
      <c r="A5936" s="25">
        <v>43210</v>
      </c>
      <c r="B5936" s="24" t="s">
        <v>237</v>
      </c>
      <c r="C5936" s="24" t="s">
        <v>235</v>
      </c>
      <c r="D5936" s="24">
        <v>8.4199999999999997E-2</v>
      </c>
    </row>
    <row r="5937" spans="1:4" hidden="1">
      <c r="A5937" s="25">
        <v>43210</v>
      </c>
      <c r="B5937" s="24" t="s">
        <v>237</v>
      </c>
      <c r="C5937" s="24" t="s">
        <v>236</v>
      </c>
      <c r="D5937" s="24">
        <v>0.92659999999999998</v>
      </c>
    </row>
    <row r="5938" spans="1:4" hidden="1">
      <c r="A5938" s="25">
        <v>43210</v>
      </c>
      <c r="B5938" s="24" t="s">
        <v>237</v>
      </c>
      <c r="C5938" s="24" t="s">
        <v>262</v>
      </c>
      <c r="D5938" s="24">
        <v>0.48089999999999999</v>
      </c>
    </row>
    <row r="5939" spans="1:4" hidden="1">
      <c r="A5939" s="25">
        <v>43210</v>
      </c>
      <c r="B5939" s="24" t="s">
        <v>237</v>
      </c>
      <c r="C5939" s="24" t="s">
        <v>238</v>
      </c>
      <c r="D5939" s="24">
        <v>0.1186</v>
      </c>
    </row>
    <row r="5940" spans="1:4" hidden="1">
      <c r="A5940" s="25">
        <v>43210</v>
      </c>
      <c r="B5940" s="24" t="s">
        <v>253</v>
      </c>
      <c r="C5940" s="24" t="s">
        <v>242</v>
      </c>
      <c r="D5940" s="24">
        <v>4.7862999999999998</v>
      </c>
    </row>
    <row r="5941" spans="1:4" hidden="1">
      <c r="A5941" s="25">
        <v>43210</v>
      </c>
      <c r="B5941" s="24" t="s">
        <v>253</v>
      </c>
      <c r="C5941" s="24" t="s">
        <v>233</v>
      </c>
      <c r="D5941" s="24">
        <v>0.61819999999999997</v>
      </c>
    </row>
    <row r="5942" spans="1:4" hidden="1">
      <c r="A5942" s="25">
        <v>43210</v>
      </c>
      <c r="B5942" s="24" t="s">
        <v>253</v>
      </c>
      <c r="C5942" s="24" t="s">
        <v>234</v>
      </c>
      <c r="D5942" s="24">
        <v>0.54169999999999996</v>
      </c>
    </row>
    <row r="5943" spans="1:4" hidden="1">
      <c r="A5943" s="25">
        <v>43210</v>
      </c>
      <c r="B5943" s="24" t="s">
        <v>253</v>
      </c>
      <c r="C5943" s="24" t="s">
        <v>243</v>
      </c>
      <c r="D5943" s="24">
        <v>5.9690000000000003</v>
      </c>
    </row>
    <row r="5944" spans="1:4" hidden="1">
      <c r="A5944" s="25">
        <v>43210</v>
      </c>
      <c r="B5944" s="24" t="s">
        <v>253</v>
      </c>
      <c r="C5944" s="24" t="s">
        <v>238</v>
      </c>
      <c r="D5944" s="24">
        <v>0.76080000000000003</v>
      </c>
    </row>
    <row r="5945" spans="1:4" hidden="1">
      <c r="A5945" s="25">
        <v>43210</v>
      </c>
      <c r="B5945" s="24" t="s">
        <v>265</v>
      </c>
      <c r="C5945" s="24" t="s">
        <v>238</v>
      </c>
      <c r="D5945" s="24">
        <v>3.2000000000000001E-2</v>
      </c>
    </row>
    <row r="5946" spans="1:4" hidden="1">
      <c r="A5946" s="25">
        <v>43210</v>
      </c>
      <c r="B5946" s="24" t="s">
        <v>262</v>
      </c>
      <c r="C5946" s="24" t="s">
        <v>233</v>
      </c>
      <c r="D5946" s="24">
        <v>0.20039999999999999</v>
      </c>
    </row>
    <row r="5947" spans="1:4" hidden="1">
      <c r="A5947" s="25">
        <v>43210</v>
      </c>
      <c r="B5947" s="24" t="s">
        <v>262</v>
      </c>
      <c r="C5947" s="24" t="s">
        <v>237</v>
      </c>
      <c r="D5947" s="24">
        <v>2.0794000000000001</v>
      </c>
    </row>
    <row r="5948" spans="1:4" hidden="1">
      <c r="A5948" s="25">
        <v>43210</v>
      </c>
      <c r="B5948" s="24" t="s">
        <v>262</v>
      </c>
      <c r="C5948" s="24" t="s">
        <v>238</v>
      </c>
      <c r="D5948" s="24">
        <v>0.24660000000000001</v>
      </c>
    </row>
    <row r="5949" spans="1:4" hidden="1">
      <c r="A5949" s="25">
        <v>43210</v>
      </c>
      <c r="B5949" s="24" t="s">
        <v>246</v>
      </c>
      <c r="C5949" s="24" t="s">
        <v>240</v>
      </c>
      <c r="D5949" s="24">
        <v>4.4200000000000003E-2</v>
      </c>
    </row>
    <row r="5950" spans="1:4" hidden="1">
      <c r="A5950" s="25">
        <v>43210</v>
      </c>
      <c r="B5950" s="24" t="s">
        <v>246</v>
      </c>
      <c r="C5950" s="24" t="s">
        <v>248</v>
      </c>
      <c r="D5950" s="24">
        <v>0.21340000000000001</v>
      </c>
    </row>
    <row r="5951" spans="1:4" hidden="1">
      <c r="A5951" s="25">
        <v>43210</v>
      </c>
      <c r="B5951" s="24" t="s">
        <v>246</v>
      </c>
      <c r="C5951" s="24" t="s">
        <v>242</v>
      </c>
      <c r="D5951" s="24">
        <v>0.21360000000000001</v>
      </c>
    </row>
    <row r="5952" spans="1:4" hidden="1">
      <c r="A5952" s="25">
        <v>43210</v>
      </c>
      <c r="B5952" s="24" t="s">
        <v>246</v>
      </c>
      <c r="C5952" s="24" t="s">
        <v>233</v>
      </c>
      <c r="D5952" s="24">
        <v>2.76E-2</v>
      </c>
    </row>
    <row r="5953" spans="1:4" hidden="1">
      <c r="A5953" s="25">
        <v>43210</v>
      </c>
      <c r="B5953" s="24" t="s">
        <v>246</v>
      </c>
      <c r="C5953" s="24" t="s">
        <v>234</v>
      </c>
      <c r="D5953" s="24">
        <v>2.4199999999999999E-2</v>
      </c>
    </row>
    <row r="5954" spans="1:4" hidden="1">
      <c r="A5954" s="25">
        <v>43210</v>
      </c>
      <c r="B5954" s="24" t="s">
        <v>246</v>
      </c>
      <c r="C5954" s="24" t="s">
        <v>243</v>
      </c>
      <c r="D5954" s="24">
        <v>0.26640000000000003</v>
      </c>
    </row>
    <row r="5955" spans="1:4" hidden="1">
      <c r="A5955" s="25">
        <v>43210</v>
      </c>
      <c r="B5955" s="24" t="s">
        <v>246</v>
      </c>
      <c r="C5955" s="24" t="s">
        <v>79</v>
      </c>
      <c r="D5955" s="24">
        <v>3.6547000000000001</v>
      </c>
    </row>
    <row r="5956" spans="1:4" hidden="1">
      <c r="A5956" s="25">
        <v>43210</v>
      </c>
      <c r="B5956" s="24" t="s">
        <v>246</v>
      </c>
      <c r="C5956" s="24" t="s">
        <v>244</v>
      </c>
      <c r="D5956" s="24">
        <v>36.323799999999999</v>
      </c>
    </row>
    <row r="5957" spans="1:4" hidden="1">
      <c r="A5957" s="25">
        <v>43210</v>
      </c>
      <c r="B5957" s="24" t="s">
        <v>246</v>
      </c>
      <c r="C5957" s="24" t="s">
        <v>238</v>
      </c>
      <c r="D5957" s="24">
        <v>3.4000000000000002E-2</v>
      </c>
    </row>
    <row r="5958" spans="1:4" hidden="1">
      <c r="A5958" s="25">
        <v>43210</v>
      </c>
      <c r="B5958" s="24" t="s">
        <v>266</v>
      </c>
      <c r="C5958" s="24" t="s">
        <v>238</v>
      </c>
      <c r="D5958" s="24">
        <v>3.7999999999999999E-2</v>
      </c>
    </row>
    <row r="5959" spans="1:4" hidden="1">
      <c r="A5959" s="25">
        <v>43210</v>
      </c>
      <c r="B5959" s="24" t="s">
        <v>238</v>
      </c>
      <c r="C5959" s="24" t="s">
        <v>230</v>
      </c>
      <c r="D5959" s="24">
        <v>3.673</v>
      </c>
    </row>
    <row r="5960" spans="1:4" hidden="1">
      <c r="A5960" s="25">
        <v>43210</v>
      </c>
      <c r="B5960" s="24" t="s">
        <v>238</v>
      </c>
      <c r="C5960" s="24" t="s">
        <v>240</v>
      </c>
      <c r="D5960" s="24">
        <v>1.3004</v>
      </c>
    </row>
    <row r="5961" spans="1:4" hidden="1">
      <c r="A5961" s="25">
        <v>43210</v>
      </c>
      <c r="B5961" s="24" t="s">
        <v>238</v>
      </c>
      <c r="C5961" s="24" t="s">
        <v>247</v>
      </c>
      <c r="D5961" s="24">
        <v>1.7883</v>
      </c>
    </row>
    <row r="5962" spans="1:4" hidden="1">
      <c r="A5962" s="25">
        <v>43210</v>
      </c>
      <c r="B5962" s="24" t="s">
        <v>238</v>
      </c>
      <c r="C5962" s="24" t="s">
        <v>241</v>
      </c>
      <c r="D5962" s="24">
        <v>1.2704</v>
      </c>
    </row>
    <row r="5963" spans="1:4" hidden="1">
      <c r="A5963" s="25">
        <v>43210</v>
      </c>
      <c r="B5963" s="24" t="s">
        <v>238</v>
      </c>
      <c r="C5963" s="24" t="s">
        <v>250</v>
      </c>
      <c r="D5963" s="24">
        <v>1593.1043999999999</v>
      </c>
    </row>
    <row r="5964" spans="1:4" hidden="1">
      <c r="A5964" s="25">
        <v>43210</v>
      </c>
      <c r="B5964" s="24" t="s">
        <v>238</v>
      </c>
      <c r="C5964" s="24" t="s">
        <v>231</v>
      </c>
      <c r="D5964" s="24">
        <v>0.97340000000000004</v>
      </c>
    </row>
    <row r="5965" spans="1:4" hidden="1">
      <c r="A5965" s="25">
        <v>43210</v>
      </c>
      <c r="B5965" s="24" t="s">
        <v>238</v>
      </c>
      <c r="C5965" s="24" t="s">
        <v>248</v>
      </c>
      <c r="D5965" s="24">
        <v>6.282</v>
      </c>
    </row>
    <row r="5966" spans="1:4" hidden="1">
      <c r="A5966" s="25">
        <v>43210</v>
      </c>
      <c r="B5966" s="24" t="s">
        <v>238</v>
      </c>
      <c r="C5966" s="24" t="s">
        <v>242</v>
      </c>
      <c r="D5966" s="24">
        <v>6.2911000000000001</v>
      </c>
    </row>
    <row r="5967" spans="1:4" hidden="1">
      <c r="A5967" s="25">
        <v>43210</v>
      </c>
      <c r="B5967" s="24" t="s">
        <v>238</v>
      </c>
      <c r="C5967" s="24" t="s">
        <v>254</v>
      </c>
      <c r="D5967" s="24">
        <v>20.593599999999999</v>
      </c>
    </row>
    <row r="5968" spans="1:4" hidden="1">
      <c r="A5968" s="25">
        <v>43210</v>
      </c>
      <c r="B5968" s="24" t="s">
        <v>238</v>
      </c>
      <c r="C5968" s="24" t="s">
        <v>232</v>
      </c>
      <c r="D5968" s="24">
        <v>6.0510000000000002</v>
      </c>
    </row>
    <row r="5969" spans="1:4" hidden="1">
      <c r="A5969" s="25">
        <v>43210</v>
      </c>
      <c r="B5969" s="24" t="s">
        <v>238</v>
      </c>
      <c r="C5969" s="24" t="s">
        <v>233</v>
      </c>
      <c r="D5969" s="24">
        <v>0.81240000000000001</v>
      </c>
    </row>
    <row r="5970" spans="1:4" hidden="1">
      <c r="A5970" s="25">
        <v>43210</v>
      </c>
      <c r="B5970" s="24" t="s">
        <v>238</v>
      </c>
      <c r="C5970" s="24" t="s">
        <v>263</v>
      </c>
      <c r="D5970" s="24">
        <v>2.0348000000000002</v>
      </c>
    </row>
    <row r="5971" spans="1:4" hidden="1">
      <c r="A5971" s="25">
        <v>43210</v>
      </c>
      <c r="B5971" s="24" t="s">
        <v>238</v>
      </c>
      <c r="C5971" s="24" t="s">
        <v>234</v>
      </c>
      <c r="D5971" s="24">
        <v>0.71199999999999997</v>
      </c>
    </row>
    <row r="5972" spans="1:4" hidden="1">
      <c r="A5972" s="25">
        <v>43210</v>
      </c>
      <c r="B5972" s="24" t="s">
        <v>238</v>
      </c>
      <c r="C5972" s="24" t="s">
        <v>243</v>
      </c>
      <c r="D5972" s="24">
        <v>7.8456000000000001</v>
      </c>
    </row>
    <row r="5973" spans="1:4" hidden="1">
      <c r="A5973" s="25">
        <v>43210</v>
      </c>
      <c r="B5973" s="24" t="s">
        <v>238</v>
      </c>
      <c r="C5973" s="24" t="s">
        <v>256</v>
      </c>
      <c r="D5973" s="24">
        <v>6.0216000000000003</v>
      </c>
    </row>
    <row r="5974" spans="1:4" hidden="1">
      <c r="A5974" s="25">
        <v>43210</v>
      </c>
      <c r="B5974" s="24" t="s">
        <v>238</v>
      </c>
      <c r="C5974" s="24" t="s">
        <v>258</v>
      </c>
      <c r="D5974" s="24">
        <v>3.5270999999999999</v>
      </c>
    </row>
    <row r="5975" spans="1:4" hidden="1">
      <c r="A5975" s="25">
        <v>43210</v>
      </c>
      <c r="B5975" s="24" t="s">
        <v>238</v>
      </c>
      <c r="C5975" s="24" t="s">
        <v>259</v>
      </c>
      <c r="D5975" s="24">
        <v>100.111</v>
      </c>
    </row>
    <row r="5976" spans="1:4" hidden="1">
      <c r="A5976" s="25">
        <v>43210</v>
      </c>
      <c r="B5976" s="24" t="s">
        <v>238</v>
      </c>
      <c r="C5976" s="24" t="s">
        <v>235</v>
      </c>
      <c r="D5976" s="24">
        <v>0.70940000000000003</v>
      </c>
    </row>
    <row r="5977" spans="1:4">
      <c r="A5977" s="25">
        <v>43210</v>
      </c>
      <c r="B5977" s="24" t="s">
        <v>238</v>
      </c>
      <c r="C5977" s="24" t="s">
        <v>79</v>
      </c>
      <c r="D5977" s="24">
        <v>107.61839999999999</v>
      </c>
    </row>
    <row r="5978" spans="1:4" hidden="1">
      <c r="A5978" s="25">
        <v>43210</v>
      </c>
      <c r="B5978" s="24" t="s">
        <v>238</v>
      </c>
      <c r="C5978" s="24" t="s">
        <v>244</v>
      </c>
      <c r="D5978" s="24">
        <v>1069.6138000000001</v>
      </c>
    </row>
    <row r="5979" spans="1:4" hidden="1">
      <c r="A5979" s="25">
        <v>43210</v>
      </c>
      <c r="B5979" s="24" t="s">
        <v>238</v>
      </c>
      <c r="C5979" s="24" t="s">
        <v>251</v>
      </c>
      <c r="D5979" s="24">
        <v>8.0855999999999995</v>
      </c>
    </row>
    <row r="5980" spans="1:4" hidden="1">
      <c r="A5980" s="25">
        <v>43210</v>
      </c>
      <c r="B5980" s="24" t="s">
        <v>238</v>
      </c>
      <c r="C5980" s="24" t="s">
        <v>249</v>
      </c>
      <c r="D5980" s="24">
        <v>18.511099999999999</v>
      </c>
    </row>
    <row r="5981" spans="1:4" hidden="1">
      <c r="A5981" s="25">
        <v>43210</v>
      </c>
      <c r="B5981" s="24" t="s">
        <v>238</v>
      </c>
      <c r="C5981" s="24" t="s">
        <v>252</v>
      </c>
      <c r="D5981" s="24">
        <v>3.8952</v>
      </c>
    </row>
    <row r="5982" spans="1:4" hidden="1">
      <c r="A5982" s="25">
        <v>43210</v>
      </c>
      <c r="B5982" s="24" t="s">
        <v>238</v>
      </c>
      <c r="C5982" s="24" t="s">
        <v>236</v>
      </c>
      <c r="D5982" s="24">
        <v>7.8132000000000001</v>
      </c>
    </row>
    <row r="5983" spans="1:4" hidden="1">
      <c r="A5983" s="25">
        <v>43210</v>
      </c>
      <c r="B5983" s="24" t="s">
        <v>238</v>
      </c>
      <c r="C5983" s="24" t="s">
        <v>245</v>
      </c>
      <c r="D5983" s="24">
        <v>1.3844000000000001</v>
      </c>
    </row>
    <row r="5984" spans="1:4" hidden="1">
      <c r="A5984" s="25">
        <v>43210</v>
      </c>
      <c r="B5984" s="24" t="s">
        <v>238</v>
      </c>
      <c r="C5984" s="24" t="s">
        <v>264</v>
      </c>
      <c r="D5984" s="24">
        <v>52.164999999999999</v>
      </c>
    </row>
    <row r="5985" spans="1:4" hidden="1">
      <c r="A5985" s="25">
        <v>43210</v>
      </c>
      <c r="B5985" s="24" t="s">
        <v>238</v>
      </c>
      <c r="C5985" s="24" t="s">
        <v>260</v>
      </c>
      <c r="D5985" s="24">
        <v>3.3875999999999999</v>
      </c>
    </row>
    <row r="5986" spans="1:4" hidden="1">
      <c r="A5986" s="25">
        <v>43210</v>
      </c>
      <c r="B5986" s="24" t="s">
        <v>238</v>
      </c>
      <c r="C5986" s="24" t="s">
        <v>261</v>
      </c>
      <c r="D5986" s="24">
        <v>61.2742</v>
      </c>
    </row>
    <row r="5987" spans="1:4" hidden="1">
      <c r="A5987" s="25">
        <v>43210</v>
      </c>
      <c r="B5987" s="24" t="s">
        <v>238</v>
      </c>
      <c r="C5987" s="24" t="s">
        <v>237</v>
      </c>
      <c r="D5987" s="24">
        <v>8.4321000000000002</v>
      </c>
    </row>
    <row r="5988" spans="1:4" hidden="1">
      <c r="A5988" s="25">
        <v>43210</v>
      </c>
      <c r="B5988" s="24" t="s">
        <v>238</v>
      </c>
      <c r="C5988" s="24" t="s">
        <v>253</v>
      </c>
      <c r="D5988" s="24">
        <v>1.3144</v>
      </c>
    </row>
    <row r="5989" spans="1:4" hidden="1">
      <c r="A5989" s="25">
        <v>43210</v>
      </c>
      <c r="B5989" s="24" t="s">
        <v>238</v>
      </c>
      <c r="C5989" s="24" t="s">
        <v>265</v>
      </c>
      <c r="D5989" s="24">
        <v>31.3096</v>
      </c>
    </row>
    <row r="5990" spans="1:4" hidden="1">
      <c r="A5990" s="25">
        <v>43210</v>
      </c>
      <c r="B5990" s="24" t="s">
        <v>238</v>
      </c>
      <c r="C5990" s="24" t="s">
        <v>262</v>
      </c>
      <c r="D5990" s="24">
        <v>4.0552000000000001</v>
      </c>
    </row>
    <row r="5991" spans="1:4" hidden="1">
      <c r="A5991" s="25">
        <v>43210</v>
      </c>
      <c r="B5991" s="24" t="s">
        <v>238</v>
      </c>
      <c r="C5991" s="24" t="s">
        <v>246</v>
      </c>
      <c r="D5991" s="24">
        <v>29.4467</v>
      </c>
    </row>
    <row r="5992" spans="1:4" hidden="1">
      <c r="A5992" s="25">
        <v>43210</v>
      </c>
      <c r="B5992" s="24" t="s">
        <v>238</v>
      </c>
      <c r="C5992" s="24" t="s">
        <v>266</v>
      </c>
      <c r="D5992" s="24">
        <v>26.2578</v>
      </c>
    </row>
    <row r="5993" spans="1:4" hidden="1">
      <c r="A5993" s="25">
        <v>43210</v>
      </c>
      <c r="B5993" s="24" t="s">
        <v>238</v>
      </c>
      <c r="C5993" s="24" t="s">
        <v>267</v>
      </c>
      <c r="D5993" s="24">
        <v>532.94240000000002</v>
      </c>
    </row>
    <row r="5994" spans="1:4" hidden="1">
      <c r="A5994" s="25">
        <v>43210</v>
      </c>
      <c r="B5994" s="24" t="s">
        <v>238</v>
      </c>
      <c r="C5994" s="24" t="s">
        <v>268</v>
      </c>
      <c r="D5994" s="24">
        <v>2.7</v>
      </c>
    </row>
    <row r="5995" spans="1:4" hidden="1">
      <c r="A5995" s="25">
        <v>43210</v>
      </c>
      <c r="B5995" s="24" t="s">
        <v>238</v>
      </c>
      <c r="C5995" s="24" t="s">
        <v>239</v>
      </c>
      <c r="D5995" s="24">
        <v>12.036899999999999</v>
      </c>
    </row>
    <row r="5996" spans="1:4" hidden="1">
      <c r="A5996" s="25">
        <v>43210</v>
      </c>
      <c r="B5996" s="24" t="s">
        <v>267</v>
      </c>
      <c r="C5996" s="24" t="s">
        <v>238</v>
      </c>
      <c r="D5996" s="24">
        <v>1.9E-3</v>
      </c>
    </row>
    <row r="5997" spans="1:4" hidden="1">
      <c r="A5997" s="25">
        <v>43210</v>
      </c>
      <c r="B5997" s="24" t="s">
        <v>268</v>
      </c>
      <c r="C5997" s="24" t="s">
        <v>238</v>
      </c>
      <c r="D5997" s="24">
        <v>0.37040000000000001</v>
      </c>
    </row>
    <row r="5998" spans="1:4" hidden="1">
      <c r="A5998" s="25">
        <v>43210</v>
      </c>
      <c r="B5998" s="24" t="s">
        <v>239</v>
      </c>
      <c r="C5998" s="24" t="s">
        <v>230</v>
      </c>
      <c r="D5998" s="24">
        <v>0.30520000000000003</v>
      </c>
    </row>
    <row r="5999" spans="1:4" hidden="1">
      <c r="A5999" s="25">
        <v>43210</v>
      </c>
      <c r="B5999" s="24" t="s">
        <v>239</v>
      </c>
      <c r="C5999" s="24" t="s">
        <v>233</v>
      </c>
      <c r="D5999" s="24">
        <v>6.7500000000000004E-2</v>
      </c>
    </row>
    <row r="6000" spans="1:4" hidden="1">
      <c r="A6000" s="25">
        <v>43210</v>
      </c>
      <c r="B6000" s="24" t="s">
        <v>239</v>
      </c>
      <c r="C6000" s="24" t="s">
        <v>234</v>
      </c>
      <c r="D6000" s="24">
        <v>5.9200000000000003E-2</v>
      </c>
    </row>
    <row r="6001" spans="1:4" hidden="1">
      <c r="A6001" s="25">
        <v>43210</v>
      </c>
      <c r="B6001" s="24" t="s">
        <v>239</v>
      </c>
      <c r="C6001" s="24" t="s">
        <v>238</v>
      </c>
      <c r="D6001" s="24">
        <v>8.3000000000000004E-2</v>
      </c>
    </row>
    <row r="6002" spans="1:4" hidden="1">
      <c r="A6002" s="25">
        <v>43211</v>
      </c>
      <c r="B6002" s="24" t="s">
        <v>230</v>
      </c>
      <c r="C6002" s="24" t="s">
        <v>231</v>
      </c>
      <c r="D6002" s="24">
        <v>0.26540000000000002</v>
      </c>
    </row>
    <row r="6003" spans="1:4" hidden="1">
      <c r="A6003" s="25">
        <v>43211</v>
      </c>
      <c r="B6003" s="24" t="s">
        <v>230</v>
      </c>
      <c r="C6003" s="24" t="s">
        <v>232</v>
      </c>
      <c r="D6003" s="24">
        <v>1.6501999999999999</v>
      </c>
    </row>
    <row r="6004" spans="1:4" hidden="1">
      <c r="A6004" s="25">
        <v>43211</v>
      </c>
      <c r="B6004" s="24" t="s">
        <v>230</v>
      </c>
      <c r="C6004" s="24" t="s">
        <v>233</v>
      </c>
      <c r="D6004" s="24">
        <v>0.22159999999999999</v>
      </c>
    </row>
    <row r="6005" spans="1:4" hidden="1">
      <c r="A6005" s="25">
        <v>43211</v>
      </c>
      <c r="B6005" s="24" t="s">
        <v>230</v>
      </c>
      <c r="C6005" s="24" t="s">
        <v>234</v>
      </c>
      <c r="D6005" s="24">
        <v>0.19439999999999999</v>
      </c>
    </row>
    <row r="6006" spans="1:4" hidden="1">
      <c r="A6006" s="25">
        <v>43211</v>
      </c>
      <c r="B6006" s="24" t="s">
        <v>230</v>
      </c>
      <c r="C6006" s="24" t="s">
        <v>235</v>
      </c>
      <c r="D6006" s="24">
        <v>0.19320000000000001</v>
      </c>
    </row>
    <row r="6007" spans="1:4" hidden="1">
      <c r="A6007" s="25">
        <v>43211</v>
      </c>
      <c r="B6007" s="24" t="s">
        <v>230</v>
      </c>
      <c r="C6007" s="24" t="s">
        <v>236</v>
      </c>
      <c r="D6007" s="24">
        <v>2.1301999999999999</v>
      </c>
    </row>
    <row r="6008" spans="1:4" hidden="1">
      <c r="A6008" s="25">
        <v>43211</v>
      </c>
      <c r="B6008" s="24" t="s">
        <v>230</v>
      </c>
      <c r="C6008" s="24" t="s">
        <v>237</v>
      </c>
      <c r="D6008" s="24">
        <v>2.2993999999999999</v>
      </c>
    </row>
    <row r="6009" spans="1:4" hidden="1">
      <c r="A6009" s="25">
        <v>43211</v>
      </c>
      <c r="B6009" s="24" t="s">
        <v>230</v>
      </c>
      <c r="C6009" s="24" t="s">
        <v>238</v>
      </c>
      <c r="D6009" s="24">
        <v>0.2722</v>
      </c>
    </row>
    <row r="6010" spans="1:4" hidden="1">
      <c r="A6010" s="25">
        <v>43211</v>
      </c>
      <c r="B6010" s="24" t="s">
        <v>230</v>
      </c>
      <c r="C6010" s="24" t="s">
        <v>239</v>
      </c>
      <c r="D6010" s="24">
        <v>3.2957000000000001</v>
      </c>
    </row>
    <row r="6011" spans="1:4" hidden="1">
      <c r="A6011" s="25">
        <v>43211</v>
      </c>
      <c r="B6011" s="24" t="s">
        <v>240</v>
      </c>
      <c r="C6011" s="24" t="s">
        <v>241</v>
      </c>
      <c r="D6011" s="24">
        <v>0.97919999999999996</v>
      </c>
    </row>
    <row r="6012" spans="1:4" hidden="1">
      <c r="A6012" s="25">
        <v>43211</v>
      </c>
      <c r="B6012" s="24" t="s">
        <v>240</v>
      </c>
      <c r="C6012" s="24" t="s">
        <v>231</v>
      </c>
      <c r="D6012" s="24">
        <v>0.74780000000000002</v>
      </c>
    </row>
    <row r="6013" spans="1:4" hidden="1">
      <c r="A6013" s="25">
        <v>43211</v>
      </c>
      <c r="B6013" s="24" t="s">
        <v>240</v>
      </c>
      <c r="C6013" s="24" t="s">
        <v>242</v>
      </c>
      <c r="D6013" s="24">
        <v>4.8289</v>
      </c>
    </row>
    <row r="6014" spans="1:4" hidden="1">
      <c r="A6014" s="25">
        <v>43211</v>
      </c>
      <c r="B6014" s="24" t="s">
        <v>240</v>
      </c>
      <c r="C6014" s="24" t="s">
        <v>232</v>
      </c>
      <c r="D6014" s="24">
        <v>4.6492000000000004</v>
      </c>
    </row>
    <row r="6015" spans="1:4" hidden="1">
      <c r="A6015" s="25">
        <v>43211</v>
      </c>
      <c r="B6015" s="24" t="s">
        <v>240</v>
      </c>
      <c r="C6015" s="24" t="s">
        <v>233</v>
      </c>
      <c r="D6015" s="24">
        <v>0.62419999999999998</v>
      </c>
    </row>
    <row r="6016" spans="1:4" hidden="1">
      <c r="A6016" s="25">
        <v>43211</v>
      </c>
      <c r="B6016" s="24" t="s">
        <v>240</v>
      </c>
      <c r="C6016" s="24" t="s">
        <v>234</v>
      </c>
      <c r="D6016" s="24">
        <v>0.54779999999999995</v>
      </c>
    </row>
    <row r="6017" spans="1:4" hidden="1">
      <c r="A6017" s="25">
        <v>43211</v>
      </c>
      <c r="B6017" s="24" t="s">
        <v>240</v>
      </c>
      <c r="C6017" s="24" t="s">
        <v>243</v>
      </c>
      <c r="D6017" s="24">
        <v>6.0167999999999999</v>
      </c>
    </row>
    <row r="6018" spans="1:4" hidden="1">
      <c r="A6018" s="25">
        <v>43211</v>
      </c>
      <c r="B6018" s="24" t="s">
        <v>240</v>
      </c>
      <c r="C6018" s="24" t="s">
        <v>79</v>
      </c>
      <c r="D6018" s="24">
        <v>82.57</v>
      </c>
    </row>
    <row r="6019" spans="1:4" hidden="1">
      <c r="A6019" s="25">
        <v>43211</v>
      </c>
      <c r="B6019" s="24" t="s">
        <v>240</v>
      </c>
      <c r="C6019" s="24" t="s">
        <v>244</v>
      </c>
      <c r="D6019" s="24">
        <v>821.5367</v>
      </c>
    </row>
    <row r="6020" spans="1:4" hidden="1">
      <c r="A6020" s="25">
        <v>43211</v>
      </c>
      <c r="B6020" s="24" t="s">
        <v>240</v>
      </c>
      <c r="C6020" s="24" t="s">
        <v>236</v>
      </c>
      <c r="D6020" s="24">
        <v>6.0014000000000003</v>
      </c>
    </row>
    <row r="6021" spans="1:4" hidden="1">
      <c r="A6021" s="25">
        <v>43211</v>
      </c>
      <c r="B6021" s="24" t="s">
        <v>240</v>
      </c>
      <c r="C6021" s="24" t="s">
        <v>245</v>
      </c>
      <c r="D6021" s="24">
        <v>1.0640000000000001</v>
      </c>
    </row>
    <row r="6022" spans="1:4" hidden="1">
      <c r="A6022" s="25">
        <v>43211</v>
      </c>
      <c r="B6022" s="24" t="s">
        <v>240</v>
      </c>
      <c r="C6022" s="24" t="s">
        <v>237</v>
      </c>
      <c r="D6022" s="24">
        <v>6.4782999999999999</v>
      </c>
    </row>
    <row r="6023" spans="1:4" hidden="1">
      <c r="A6023" s="25">
        <v>43211</v>
      </c>
      <c r="B6023" s="24" t="s">
        <v>240</v>
      </c>
      <c r="C6023" s="24" t="s">
        <v>246</v>
      </c>
      <c r="D6023" s="24">
        <v>22.5974</v>
      </c>
    </row>
    <row r="6024" spans="1:4" hidden="1">
      <c r="A6024" s="25">
        <v>43211</v>
      </c>
      <c r="B6024" s="24" t="s">
        <v>240</v>
      </c>
      <c r="C6024" s="24" t="s">
        <v>238</v>
      </c>
      <c r="D6024" s="24">
        <v>0.76700000000000002</v>
      </c>
    </row>
    <row r="6025" spans="1:4" hidden="1">
      <c r="A6025" s="25">
        <v>43211</v>
      </c>
      <c r="B6025" s="24" t="s">
        <v>247</v>
      </c>
      <c r="C6025" s="24" t="s">
        <v>238</v>
      </c>
      <c r="D6025" s="24">
        <v>0.55869999999999997</v>
      </c>
    </row>
    <row r="6026" spans="1:4" hidden="1">
      <c r="A6026" s="25">
        <v>43211</v>
      </c>
      <c r="B6026" s="24" t="s">
        <v>241</v>
      </c>
      <c r="C6026" s="24" t="s">
        <v>240</v>
      </c>
      <c r="D6026" s="24">
        <v>1.0212000000000001</v>
      </c>
    </row>
    <row r="6027" spans="1:4" hidden="1">
      <c r="A6027" s="25">
        <v>43211</v>
      </c>
      <c r="B6027" s="24" t="s">
        <v>241</v>
      </c>
      <c r="C6027" s="24" t="s">
        <v>231</v>
      </c>
      <c r="D6027" s="24">
        <v>0.76359999999999995</v>
      </c>
    </row>
    <row r="6028" spans="1:4" hidden="1">
      <c r="A6028" s="25">
        <v>43211</v>
      </c>
      <c r="B6028" s="24" t="s">
        <v>241</v>
      </c>
      <c r="C6028" s="24" t="s">
        <v>248</v>
      </c>
      <c r="D6028" s="24">
        <v>4.9188999999999998</v>
      </c>
    </row>
    <row r="6029" spans="1:4" hidden="1">
      <c r="A6029" s="25">
        <v>43211</v>
      </c>
      <c r="B6029" s="24" t="s">
        <v>241</v>
      </c>
      <c r="C6029" s="24" t="s">
        <v>242</v>
      </c>
      <c r="D6029" s="24">
        <v>4.9311999999999996</v>
      </c>
    </row>
    <row r="6030" spans="1:4" hidden="1">
      <c r="A6030" s="25">
        <v>43211</v>
      </c>
      <c r="B6030" s="24" t="s">
        <v>241</v>
      </c>
      <c r="C6030" s="24" t="s">
        <v>233</v>
      </c>
      <c r="D6030" s="24">
        <v>0.63749999999999996</v>
      </c>
    </row>
    <row r="6031" spans="1:4" hidden="1">
      <c r="A6031" s="25">
        <v>43211</v>
      </c>
      <c r="B6031" s="24" t="s">
        <v>241</v>
      </c>
      <c r="C6031" s="24" t="s">
        <v>234</v>
      </c>
      <c r="D6031" s="24">
        <v>0.55930000000000002</v>
      </c>
    </row>
    <row r="6032" spans="1:4" hidden="1">
      <c r="A6032" s="25">
        <v>43211</v>
      </c>
      <c r="B6032" s="24" t="s">
        <v>241</v>
      </c>
      <c r="C6032" s="24" t="s">
        <v>243</v>
      </c>
      <c r="D6032" s="24">
        <v>6.1444000000000001</v>
      </c>
    </row>
    <row r="6033" spans="1:4" hidden="1">
      <c r="A6033" s="25">
        <v>43211</v>
      </c>
      <c r="B6033" s="24" t="s">
        <v>241</v>
      </c>
      <c r="C6033" s="24" t="s">
        <v>79</v>
      </c>
      <c r="D6033" s="24">
        <v>84.322299999999998</v>
      </c>
    </row>
    <row r="6034" spans="1:4" hidden="1">
      <c r="A6034" s="25">
        <v>43211</v>
      </c>
      <c r="B6034" s="24" t="s">
        <v>241</v>
      </c>
      <c r="C6034" s="24" t="s">
        <v>249</v>
      </c>
      <c r="D6034" s="24">
        <v>14.5146</v>
      </c>
    </row>
    <row r="6035" spans="1:4" hidden="1">
      <c r="A6035" s="25">
        <v>43211</v>
      </c>
      <c r="B6035" s="24" t="s">
        <v>241</v>
      </c>
      <c r="C6035" s="24" t="s">
        <v>236</v>
      </c>
      <c r="D6035" s="24">
        <v>6.1287000000000003</v>
      </c>
    </row>
    <row r="6036" spans="1:4" hidden="1">
      <c r="A6036" s="25">
        <v>43211</v>
      </c>
      <c r="B6036" s="24" t="s">
        <v>241</v>
      </c>
      <c r="C6036" s="24" t="s">
        <v>238</v>
      </c>
      <c r="D6036" s="24">
        <v>0.7833</v>
      </c>
    </row>
    <row r="6037" spans="1:4" hidden="1">
      <c r="A6037" s="25">
        <v>43211</v>
      </c>
      <c r="B6037" s="24" t="s">
        <v>250</v>
      </c>
      <c r="C6037" s="24" t="s">
        <v>238</v>
      </c>
      <c r="D6037" s="24">
        <v>5.9999999999999995E-4</v>
      </c>
    </row>
    <row r="6038" spans="1:4" hidden="1">
      <c r="A6038" s="25">
        <v>43211</v>
      </c>
      <c r="B6038" s="24" t="s">
        <v>231</v>
      </c>
      <c r="C6038" s="24" t="s">
        <v>230</v>
      </c>
      <c r="D6038" s="24">
        <v>3.7675999999999998</v>
      </c>
    </row>
    <row r="6039" spans="1:4" hidden="1">
      <c r="A6039" s="25">
        <v>43211</v>
      </c>
      <c r="B6039" s="24" t="s">
        <v>231</v>
      </c>
      <c r="C6039" s="24" t="s">
        <v>240</v>
      </c>
      <c r="D6039" s="24">
        <v>1.3372999999999999</v>
      </c>
    </row>
    <row r="6040" spans="1:4" hidden="1">
      <c r="A6040" s="25">
        <v>43211</v>
      </c>
      <c r="B6040" s="24" t="s">
        <v>231</v>
      </c>
      <c r="C6040" s="24" t="s">
        <v>241</v>
      </c>
      <c r="D6040" s="24">
        <v>1.3096000000000001</v>
      </c>
    </row>
    <row r="6041" spans="1:4" hidden="1">
      <c r="A6041" s="25">
        <v>43211</v>
      </c>
      <c r="B6041" s="24" t="s">
        <v>231</v>
      </c>
      <c r="C6041" s="24" t="s">
        <v>232</v>
      </c>
      <c r="D6041" s="24">
        <v>6.2173999999999996</v>
      </c>
    </row>
    <row r="6042" spans="1:4" hidden="1">
      <c r="A6042" s="25">
        <v>43211</v>
      </c>
      <c r="B6042" s="24" t="s">
        <v>231</v>
      </c>
      <c r="C6042" s="24" t="s">
        <v>233</v>
      </c>
      <c r="D6042" s="24">
        <v>0.8347</v>
      </c>
    </row>
    <row r="6043" spans="1:4" hidden="1">
      <c r="A6043" s="25">
        <v>43211</v>
      </c>
      <c r="B6043" s="24" t="s">
        <v>231</v>
      </c>
      <c r="C6043" s="24" t="s">
        <v>234</v>
      </c>
      <c r="D6043" s="24">
        <v>0.73260000000000003</v>
      </c>
    </row>
    <row r="6044" spans="1:4" hidden="1">
      <c r="A6044" s="25">
        <v>43211</v>
      </c>
      <c r="B6044" s="24" t="s">
        <v>231</v>
      </c>
      <c r="C6044" s="24" t="s">
        <v>243</v>
      </c>
      <c r="D6044" s="24">
        <v>8.0462000000000007</v>
      </c>
    </row>
    <row r="6045" spans="1:4" hidden="1">
      <c r="A6045" s="25">
        <v>43211</v>
      </c>
      <c r="B6045" s="24" t="s">
        <v>231</v>
      </c>
      <c r="C6045" s="24" t="s">
        <v>235</v>
      </c>
      <c r="D6045" s="24">
        <v>0.72760000000000002</v>
      </c>
    </row>
    <row r="6046" spans="1:4" hidden="1">
      <c r="A6046" s="25">
        <v>43211</v>
      </c>
      <c r="B6046" s="24" t="s">
        <v>231</v>
      </c>
      <c r="C6046" s="24" t="s">
        <v>79</v>
      </c>
      <c r="D6046" s="24">
        <v>110.419</v>
      </c>
    </row>
    <row r="6047" spans="1:4" hidden="1">
      <c r="A6047" s="25">
        <v>43211</v>
      </c>
      <c r="B6047" s="24" t="s">
        <v>231</v>
      </c>
      <c r="C6047" s="24" t="s">
        <v>236</v>
      </c>
      <c r="D6047" s="24">
        <v>8.0257000000000005</v>
      </c>
    </row>
    <row r="6048" spans="1:4" hidden="1">
      <c r="A6048" s="25">
        <v>43211</v>
      </c>
      <c r="B6048" s="24" t="s">
        <v>231</v>
      </c>
      <c r="C6048" s="24" t="s">
        <v>237</v>
      </c>
      <c r="D6048" s="24">
        <v>8.6633999999999993</v>
      </c>
    </row>
    <row r="6049" spans="1:4" hidden="1">
      <c r="A6049" s="25">
        <v>43211</v>
      </c>
      <c r="B6049" s="24" t="s">
        <v>231</v>
      </c>
      <c r="C6049" s="24" t="s">
        <v>238</v>
      </c>
      <c r="D6049" s="24">
        <v>1.0258</v>
      </c>
    </row>
    <row r="6050" spans="1:4" hidden="1">
      <c r="A6050" s="25">
        <v>43211</v>
      </c>
      <c r="B6050" s="24" t="s">
        <v>248</v>
      </c>
      <c r="C6050" s="24" t="s">
        <v>241</v>
      </c>
      <c r="D6050" s="24">
        <v>0.20330000000000001</v>
      </c>
    </row>
    <row r="6051" spans="1:4" hidden="1">
      <c r="A6051" s="25">
        <v>43211</v>
      </c>
      <c r="B6051" s="24" t="s">
        <v>248</v>
      </c>
      <c r="C6051" s="24" t="s">
        <v>233</v>
      </c>
      <c r="D6051" s="24">
        <v>0.12959999999999999</v>
      </c>
    </row>
    <row r="6052" spans="1:4" hidden="1">
      <c r="A6052" s="25">
        <v>43211</v>
      </c>
      <c r="B6052" s="24" t="s">
        <v>248</v>
      </c>
      <c r="C6052" s="24" t="s">
        <v>246</v>
      </c>
      <c r="D6052" s="24">
        <v>4.6913999999999998</v>
      </c>
    </row>
    <row r="6053" spans="1:4" hidden="1">
      <c r="A6053" s="25">
        <v>43211</v>
      </c>
      <c r="B6053" s="24" t="s">
        <v>248</v>
      </c>
      <c r="C6053" s="24" t="s">
        <v>238</v>
      </c>
      <c r="D6053" s="24">
        <v>0.15920000000000001</v>
      </c>
    </row>
    <row r="6054" spans="1:4" hidden="1">
      <c r="A6054" s="25">
        <v>43211</v>
      </c>
      <c r="B6054" s="24" t="s">
        <v>242</v>
      </c>
      <c r="C6054" s="24" t="s">
        <v>240</v>
      </c>
      <c r="D6054" s="24">
        <v>0.20710000000000001</v>
      </c>
    </row>
    <row r="6055" spans="1:4" hidden="1">
      <c r="A6055" s="25">
        <v>43211</v>
      </c>
      <c r="B6055" s="24" t="s">
        <v>242</v>
      </c>
      <c r="C6055" s="24" t="s">
        <v>241</v>
      </c>
      <c r="D6055" s="24">
        <v>0.20280000000000001</v>
      </c>
    </row>
    <row r="6056" spans="1:4" hidden="1">
      <c r="A6056" s="25">
        <v>43211</v>
      </c>
      <c r="B6056" s="24" t="s">
        <v>242</v>
      </c>
      <c r="C6056" s="24" t="s">
        <v>232</v>
      </c>
      <c r="D6056" s="24">
        <v>0.96279999999999999</v>
      </c>
    </row>
    <row r="6057" spans="1:4" hidden="1">
      <c r="A6057" s="25">
        <v>43211</v>
      </c>
      <c r="B6057" s="24" t="s">
        <v>242</v>
      </c>
      <c r="C6057" s="24" t="s">
        <v>233</v>
      </c>
      <c r="D6057" s="24">
        <v>0.12920000000000001</v>
      </c>
    </row>
    <row r="6058" spans="1:4" hidden="1">
      <c r="A6058" s="25">
        <v>43211</v>
      </c>
      <c r="B6058" s="24" t="s">
        <v>242</v>
      </c>
      <c r="C6058" s="24" t="s">
        <v>234</v>
      </c>
      <c r="D6058" s="24">
        <v>0.1134</v>
      </c>
    </row>
    <row r="6059" spans="1:4" hidden="1">
      <c r="A6059" s="25">
        <v>43211</v>
      </c>
      <c r="B6059" s="24" t="s">
        <v>242</v>
      </c>
      <c r="C6059" s="24" t="s">
        <v>243</v>
      </c>
      <c r="D6059" s="24">
        <v>1.246</v>
      </c>
    </row>
    <row r="6060" spans="1:4" hidden="1">
      <c r="A6060" s="25">
        <v>43211</v>
      </c>
      <c r="B6060" s="24" t="s">
        <v>242</v>
      </c>
      <c r="C6060" s="24" t="s">
        <v>79</v>
      </c>
      <c r="D6060" s="24">
        <v>17.099599999999999</v>
      </c>
    </row>
    <row r="6061" spans="1:4" hidden="1">
      <c r="A6061" s="25">
        <v>43211</v>
      </c>
      <c r="B6061" s="24" t="s">
        <v>242</v>
      </c>
      <c r="C6061" s="24" t="s">
        <v>244</v>
      </c>
      <c r="D6061" s="24">
        <v>170.12979999999999</v>
      </c>
    </row>
    <row r="6062" spans="1:4" hidden="1">
      <c r="A6062" s="25">
        <v>43211</v>
      </c>
      <c r="B6062" s="24" t="s">
        <v>242</v>
      </c>
      <c r="C6062" s="24" t="s">
        <v>251</v>
      </c>
      <c r="D6062" s="24">
        <v>1.2836000000000001</v>
      </c>
    </row>
    <row r="6063" spans="1:4" hidden="1">
      <c r="A6063" s="25">
        <v>43211</v>
      </c>
      <c r="B6063" s="24" t="s">
        <v>242</v>
      </c>
      <c r="C6063" s="24" t="s">
        <v>252</v>
      </c>
      <c r="D6063" s="24">
        <v>0.61919999999999997</v>
      </c>
    </row>
    <row r="6064" spans="1:4" hidden="1">
      <c r="A6064" s="25">
        <v>43211</v>
      </c>
      <c r="B6064" s="24" t="s">
        <v>242</v>
      </c>
      <c r="C6064" s="24" t="s">
        <v>236</v>
      </c>
      <c r="D6064" s="24">
        <v>1.2427999999999999</v>
      </c>
    </row>
    <row r="6065" spans="1:4" hidden="1">
      <c r="A6065" s="25">
        <v>43211</v>
      </c>
      <c r="B6065" s="24" t="s">
        <v>242</v>
      </c>
      <c r="C6065" s="24" t="s">
        <v>245</v>
      </c>
      <c r="D6065" s="24">
        <v>0.22020000000000001</v>
      </c>
    </row>
    <row r="6066" spans="1:4" hidden="1">
      <c r="A6066" s="25">
        <v>43211</v>
      </c>
      <c r="B6066" s="24" t="s">
        <v>242</v>
      </c>
      <c r="C6066" s="24" t="s">
        <v>253</v>
      </c>
      <c r="D6066" s="24">
        <v>0.20910000000000001</v>
      </c>
    </row>
    <row r="6067" spans="1:4" hidden="1">
      <c r="A6067" s="25">
        <v>43211</v>
      </c>
      <c r="B6067" s="24" t="s">
        <v>242</v>
      </c>
      <c r="C6067" s="24" t="s">
        <v>246</v>
      </c>
      <c r="D6067" s="24">
        <v>4.6795999999999998</v>
      </c>
    </row>
    <row r="6068" spans="1:4" hidden="1">
      <c r="A6068" s="25">
        <v>43211</v>
      </c>
      <c r="B6068" s="24" t="s">
        <v>242</v>
      </c>
      <c r="C6068" s="24" t="s">
        <v>238</v>
      </c>
      <c r="D6068" s="24">
        <v>0.1588</v>
      </c>
    </row>
    <row r="6069" spans="1:4" hidden="1">
      <c r="A6069" s="25">
        <v>43211</v>
      </c>
      <c r="B6069" s="24" t="s">
        <v>254</v>
      </c>
      <c r="C6069" s="24" t="s">
        <v>233</v>
      </c>
      <c r="D6069" s="24">
        <v>3.9399999999999998E-2</v>
      </c>
    </row>
    <row r="6070" spans="1:4" hidden="1">
      <c r="A6070" s="25">
        <v>43211</v>
      </c>
      <c r="B6070" s="24" t="s">
        <v>254</v>
      </c>
      <c r="C6070" s="24" t="s">
        <v>234</v>
      </c>
      <c r="D6070" s="24">
        <v>3.4599999999999999E-2</v>
      </c>
    </row>
    <row r="6071" spans="1:4" hidden="1">
      <c r="A6071" s="25">
        <v>43211</v>
      </c>
      <c r="B6071" s="24" t="s">
        <v>254</v>
      </c>
      <c r="C6071" s="24" t="s">
        <v>238</v>
      </c>
      <c r="D6071" s="24">
        <v>4.8500000000000001E-2</v>
      </c>
    </row>
    <row r="6072" spans="1:4" hidden="1">
      <c r="A6072" s="25">
        <v>43211</v>
      </c>
      <c r="B6072" s="24" t="s">
        <v>232</v>
      </c>
      <c r="C6072" s="24" t="s">
        <v>230</v>
      </c>
      <c r="D6072" s="24">
        <v>0.60599999999999998</v>
      </c>
    </row>
    <row r="6073" spans="1:4" hidden="1">
      <c r="A6073" s="25">
        <v>43211</v>
      </c>
      <c r="B6073" s="24" t="s">
        <v>232</v>
      </c>
      <c r="C6073" s="24" t="s">
        <v>240</v>
      </c>
      <c r="D6073" s="24">
        <v>0.21510000000000001</v>
      </c>
    </row>
    <row r="6074" spans="1:4" hidden="1">
      <c r="A6074" s="25">
        <v>43211</v>
      </c>
      <c r="B6074" s="24" t="s">
        <v>232</v>
      </c>
      <c r="C6074" s="24" t="s">
        <v>231</v>
      </c>
      <c r="D6074" s="24">
        <v>0.1608</v>
      </c>
    </row>
    <row r="6075" spans="1:4" hidden="1">
      <c r="A6075" s="25">
        <v>43211</v>
      </c>
      <c r="B6075" s="24" t="s">
        <v>232</v>
      </c>
      <c r="C6075" s="24" t="s">
        <v>242</v>
      </c>
      <c r="D6075" s="24">
        <v>1.0386</v>
      </c>
    </row>
    <row r="6076" spans="1:4" hidden="1">
      <c r="A6076" s="25">
        <v>43211</v>
      </c>
      <c r="B6076" s="24" t="s">
        <v>232</v>
      </c>
      <c r="C6076" s="24" t="s">
        <v>233</v>
      </c>
      <c r="D6076" s="24">
        <v>0.13420000000000001</v>
      </c>
    </row>
    <row r="6077" spans="1:4" hidden="1">
      <c r="A6077" s="25">
        <v>43211</v>
      </c>
      <c r="B6077" s="24" t="s">
        <v>232</v>
      </c>
      <c r="C6077" s="24" t="s">
        <v>234</v>
      </c>
      <c r="D6077" s="24">
        <v>0.1178</v>
      </c>
    </row>
    <row r="6078" spans="1:4" hidden="1">
      <c r="A6078" s="25">
        <v>43211</v>
      </c>
      <c r="B6078" s="24" t="s">
        <v>232</v>
      </c>
      <c r="C6078" s="24" t="s">
        <v>235</v>
      </c>
      <c r="D6078" s="24">
        <v>0.11700000000000001</v>
      </c>
    </row>
    <row r="6079" spans="1:4" hidden="1">
      <c r="A6079" s="25">
        <v>43211</v>
      </c>
      <c r="B6079" s="24" t="s">
        <v>232</v>
      </c>
      <c r="C6079" s="24" t="s">
        <v>236</v>
      </c>
      <c r="D6079" s="24">
        <v>1.2907999999999999</v>
      </c>
    </row>
    <row r="6080" spans="1:4" hidden="1">
      <c r="A6080" s="25">
        <v>43211</v>
      </c>
      <c r="B6080" s="24" t="s">
        <v>232</v>
      </c>
      <c r="C6080" s="24" t="s">
        <v>237</v>
      </c>
      <c r="D6080" s="24">
        <v>1.3934</v>
      </c>
    </row>
    <row r="6081" spans="1:4" hidden="1">
      <c r="A6081" s="25">
        <v>43211</v>
      </c>
      <c r="B6081" s="24" t="s">
        <v>232</v>
      </c>
      <c r="C6081" s="24" t="s">
        <v>238</v>
      </c>
      <c r="D6081" s="24">
        <v>0.16500000000000001</v>
      </c>
    </row>
    <row r="6082" spans="1:4" hidden="1">
      <c r="A6082" s="25">
        <v>43211</v>
      </c>
      <c r="B6082" s="24" t="s">
        <v>255</v>
      </c>
      <c r="C6082" s="24" t="s">
        <v>233</v>
      </c>
      <c r="D6082" s="24">
        <v>5.4199999999999998E-2</v>
      </c>
    </row>
    <row r="6083" spans="1:4" hidden="1">
      <c r="A6083" s="25">
        <v>43211</v>
      </c>
      <c r="B6083" s="24" t="s">
        <v>233</v>
      </c>
      <c r="C6083" s="24" t="s">
        <v>230</v>
      </c>
      <c r="D6083" s="24">
        <v>4.5130999999999997</v>
      </c>
    </row>
    <row r="6084" spans="1:4" hidden="1">
      <c r="A6084" s="25">
        <v>43211</v>
      </c>
      <c r="B6084" s="24" t="s">
        <v>233</v>
      </c>
      <c r="C6084" s="24" t="s">
        <v>240</v>
      </c>
      <c r="D6084" s="24">
        <v>1.6020000000000001</v>
      </c>
    </row>
    <row r="6085" spans="1:4" hidden="1">
      <c r="A6085" s="25">
        <v>43211</v>
      </c>
      <c r="B6085" s="24" t="s">
        <v>233</v>
      </c>
      <c r="C6085" s="24" t="s">
        <v>241</v>
      </c>
      <c r="D6085" s="24">
        <v>1.5686</v>
      </c>
    </row>
    <row r="6086" spans="1:4" hidden="1">
      <c r="A6086" s="25">
        <v>43211</v>
      </c>
      <c r="B6086" s="24" t="s">
        <v>233</v>
      </c>
      <c r="C6086" s="24" t="s">
        <v>231</v>
      </c>
      <c r="D6086" s="24">
        <v>1.198</v>
      </c>
    </row>
    <row r="6087" spans="1:4" hidden="1">
      <c r="A6087" s="25">
        <v>43211</v>
      </c>
      <c r="B6087" s="24" t="s">
        <v>233</v>
      </c>
      <c r="C6087" s="24" t="s">
        <v>248</v>
      </c>
      <c r="D6087" s="24">
        <v>7.7160000000000002</v>
      </c>
    </row>
    <row r="6088" spans="1:4" hidden="1">
      <c r="A6088" s="25">
        <v>43211</v>
      </c>
      <c r="B6088" s="24" t="s">
        <v>233</v>
      </c>
      <c r="C6088" s="24" t="s">
        <v>242</v>
      </c>
      <c r="D6088" s="24">
        <v>7.7354000000000003</v>
      </c>
    </row>
    <row r="6089" spans="1:4" hidden="1">
      <c r="A6089" s="25">
        <v>43211</v>
      </c>
      <c r="B6089" s="24" t="s">
        <v>233</v>
      </c>
      <c r="C6089" s="24" t="s">
        <v>254</v>
      </c>
      <c r="D6089" s="24">
        <v>25.360600000000002</v>
      </c>
    </row>
    <row r="6090" spans="1:4" hidden="1">
      <c r="A6090" s="25">
        <v>43211</v>
      </c>
      <c r="B6090" s="24" t="s">
        <v>233</v>
      </c>
      <c r="C6090" s="24" t="s">
        <v>232</v>
      </c>
      <c r="D6090" s="24">
        <v>7.4481999999999999</v>
      </c>
    </row>
    <row r="6091" spans="1:4" hidden="1">
      <c r="A6091" s="25">
        <v>43211</v>
      </c>
      <c r="B6091" s="24" t="s">
        <v>233</v>
      </c>
      <c r="C6091" s="24" t="s">
        <v>255</v>
      </c>
      <c r="D6091" s="24">
        <v>18.430700000000002</v>
      </c>
    </row>
    <row r="6092" spans="1:4" hidden="1">
      <c r="A6092" s="25">
        <v>43211</v>
      </c>
      <c r="B6092" s="24" t="s">
        <v>233</v>
      </c>
      <c r="C6092" s="24" t="s">
        <v>234</v>
      </c>
      <c r="D6092" s="24">
        <v>0.87760000000000005</v>
      </c>
    </row>
    <row r="6093" spans="1:4" hidden="1">
      <c r="A6093" s="25">
        <v>43211</v>
      </c>
      <c r="B6093" s="24" t="s">
        <v>233</v>
      </c>
      <c r="C6093" s="24" t="s">
        <v>243</v>
      </c>
      <c r="D6093" s="24">
        <v>9.6393000000000004</v>
      </c>
    </row>
    <row r="6094" spans="1:4" hidden="1">
      <c r="A6094" s="25">
        <v>43211</v>
      </c>
      <c r="B6094" s="24" t="s">
        <v>233</v>
      </c>
      <c r="C6094" s="24" t="s">
        <v>256</v>
      </c>
      <c r="D6094" s="24">
        <v>7.41</v>
      </c>
    </row>
    <row r="6095" spans="1:4" hidden="1">
      <c r="A6095" s="25">
        <v>43211</v>
      </c>
      <c r="B6095" s="24" t="s">
        <v>233</v>
      </c>
      <c r="C6095" s="24" t="s">
        <v>257</v>
      </c>
      <c r="D6095" s="24">
        <v>310.83600000000001</v>
      </c>
    </row>
    <row r="6096" spans="1:4" hidden="1">
      <c r="A6096" s="25">
        <v>43211</v>
      </c>
      <c r="B6096" s="24" t="s">
        <v>233</v>
      </c>
      <c r="C6096" s="24" t="s">
        <v>258</v>
      </c>
      <c r="D6096" s="24">
        <v>4.3357000000000001</v>
      </c>
    </row>
    <row r="6097" spans="1:4" hidden="1">
      <c r="A6097" s="25">
        <v>43211</v>
      </c>
      <c r="B6097" s="24" t="s">
        <v>233</v>
      </c>
      <c r="C6097" s="24" t="s">
        <v>259</v>
      </c>
      <c r="D6097" s="24">
        <v>123.2274</v>
      </c>
    </row>
    <row r="6098" spans="1:4" hidden="1">
      <c r="A6098" s="25">
        <v>43211</v>
      </c>
      <c r="B6098" s="24" t="s">
        <v>233</v>
      </c>
      <c r="C6098" s="24" t="s">
        <v>235</v>
      </c>
      <c r="D6098" s="24">
        <v>0.87160000000000004</v>
      </c>
    </row>
    <row r="6099" spans="1:4" hidden="1">
      <c r="A6099" s="25">
        <v>43211</v>
      </c>
      <c r="B6099" s="24" t="s">
        <v>233</v>
      </c>
      <c r="C6099" s="24" t="s">
        <v>79</v>
      </c>
      <c r="D6099" s="24">
        <v>132.27799999999999</v>
      </c>
    </row>
    <row r="6100" spans="1:4" hidden="1">
      <c r="A6100" s="25">
        <v>43211</v>
      </c>
      <c r="B6100" s="24" t="s">
        <v>233</v>
      </c>
      <c r="C6100" s="24" t="s">
        <v>244</v>
      </c>
      <c r="D6100" s="24">
        <v>1316.0071</v>
      </c>
    </row>
    <row r="6101" spans="1:4" hidden="1">
      <c r="A6101" s="25">
        <v>43211</v>
      </c>
      <c r="B6101" s="24" t="s">
        <v>233</v>
      </c>
      <c r="C6101" s="24" t="s">
        <v>251</v>
      </c>
      <c r="D6101" s="24">
        <v>9.9290000000000003</v>
      </c>
    </row>
    <row r="6102" spans="1:4" hidden="1">
      <c r="A6102" s="25">
        <v>43211</v>
      </c>
      <c r="B6102" s="24" t="s">
        <v>233</v>
      </c>
      <c r="C6102" s="24" t="s">
        <v>249</v>
      </c>
      <c r="D6102" s="24">
        <v>22.768000000000001</v>
      </c>
    </row>
    <row r="6103" spans="1:4" hidden="1">
      <c r="A6103" s="25">
        <v>43211</v>
      </c>
      <c r="B6103" s="24" t="s">
        <v>233</v>
      </c>
      <c r="C6103" s="24" t="s">
        <v>252</v>
      </c>
      <c r="D6103" s="24">
        <v>4.7896000000000001</v>
      </c>
    </row>
    <row r="6104" spans="1:4" hidden="1">
      <c r="A6104" s="25">
        <v>43211</v>
      </c>
      <c r="B6104" s="24" t="s">
        <v>233</v>
      </c>
      <c r="C6104" s="24" t="s">
        <v>236</v>
      </c>
      <c r="D6104" s="24">
        <v>9.6140000000000008</v>
      </c>
    </row>
    <row r="6105" spans="1:4" hidden="1">
      <c r="A6105" s="25">
        <v>43211</v>
      </c>
      <c r="B6105" s="24" t="s">
        <v>233</v>
      </c>
      <c r="C6105" s="24" t="s">
        <v>245</v>
      </c>
      <c r="D6105" s="24">
        <v>1.7038</v>
      </c>
    </row>
    <row r="6106" spans="1:4" hidden="1">
      <c r="A6106" s="25">
        <v>43211</v>
      </c>
      <c r="B6106" s="24" t="s">
        <v>233</v>
      </c>
      <c r="C6106" s="24" t="s">
        <v>260</v>
      </c>
      <c r="D6106" s="24">
        <v>4.1726000000000001</v>
      </c>
    </row>
    <row r="6107" spans="1:4" hidden="1">
      <c r="A6107" s="25">
        <v>43211</v>
      </c>
      <c r="B6107" s="24" t="s">
        <v>233</v>
      </c>
      <c r="C6107" s="24" t="s">
        <v>261</v>
      </c>
      <c r="D6107" s="24">
        <v>75.427800000000005</v>
      </c>
    </row>
    <row r="6108" spans="1:4" hidden="1">
      <c r="A6108" s="25">
        <v>43211</v>
      </c>
      <c r="B6108" s="24" t="s">
        <v>233</v>
      </c>
      <c r="C6108" s="24" t="s">
        <v>237</v>
      </c>
      <c r="D6108" s="24">
        <v>10.378399999999999</v>
      </c>
    </row>
    <row r="6109" spans="1:4" hidden="1">
      <c r="A6109" s="25">
        <v>43211</v>
      </c>
      <c r="B6109" s="24" t="s">
        <v>233</v>
      </c>
      <c r="C6109" s="24" t="s">
        <v>253</v>
      </c>
      <c r="D6109" s="24">
        <v>1.6175999999999999</v>
      </c>
    </row>
    <row r="6110" spans="1:4" hidden="1">
      <c r="A6110" s="25">
        <v>43211</v>
      </c>
      <c r="B6110" s="24" t="s">
        <v>233</v>
      </c>
      <c r="C6110" s="24" t="s">
        <v>262</v>
      </c>
      <c r="D6110" s="24">
        <v>5.0084</v>
      </c>
    </row>
    <row r="6111" spans="1:4" hidden="1">
      <c r="A6111" s="25">
        <v>43211</v>
      </c>
      <c r="B6111" s="24" t="s">
        <v>233</v>
      </c>
      <c r="C6111" s="24" t="s">
        <v>246</v>
      </c>
      <c r="D6111" s="24">
        <v>36.198399999999999</v>
      </c>
    </row>
    <row r="6112" spans="1:4" hidden="1">
      <c r="A6112" s="25">
        <v>43211</v>
      </c>
      <c r="B6112" s="24" t="s">
        <v>233</v>
      </c>
      <c r="C6112" s="24" t="s">
        <v>238</v>
      </c>
      <c r="D6112" s="24">
        <v>1.2286999999999999</v>
      </c>
    </row>
    <row r="6113" spans="1:4" hidden="1">
      <c r="A6113" s="25">
        <v>43211</v>
      </c>
      <c r="B6113" s="24" t="s">
        <v>233</v>
      </c>
      <c r="C6113" s="24" t="s">
        <v>239</v>
      </c>
      <c r="D6113" s="24">
        <v>14.873799999999999</v>
      </c>
    </row>
    <row r="6114" spans="1:4" hidden="1">
      <c r="A6114" s="25">
        <v>43211</v>
      </c>
      <c r="B6114" s="24" t="s">
        <v>263</v>
      </c>
      <c r="C6114" s="24" t="s">
        <v>238</v>
      </c>
      <c r="D6114" s="24">
        <v>0.49020000000000002</v>
      </c>
    </row>
    <row r="6115" spans="1:4" hidden="1">
      <c r="A6115" s="25">
        <v>43211</v>
      </c>
      <c r="B6115" s="24" t="s">
        <v>234</v>
      </c>
      <c r="C6115" s="24" t="s">
        <v>230</v>
      </c>
      <c r="D6115" s="24">
        <v>5.1437999999999997</v>
      </c>
    </row>
    <row r="6116" spans="1:4" hidden="1">
      <c r="A6116" s="25">
        <v>43211</v>
      </c>
      <c r="B6116" s="24" t="s">
        <v>234</v>
      </c>
      <c r="C6116" s="24" t="s">
        <v>240</v>
      </c>
      <c r="D6116" s="24">
        <v>1.8258000000000001</v>
      </c>
    </row>
    <row r="6117" spans="1:4" hidden="1">
      <c r="A6117" s="25">
        <v>43211</v>
      </c>
      <c r="B6117" s="24" t="s">
        <v>234</v>
      </c>
      <c r="C6117" s="24" t="s">
        <v>241</v>
      </c>
      <c r="D6117" s="24">
        <v>1.7878000000000001</v>
      </c>
    </row>
    <row r="6118" spans="1:4" hidden="1">
      <c r="A6118" s="25">
        <v>43211</v>
      </c>
      <c r="B6118" s="24" t="s">
        <v>234</v>
      </c>
      <c r="C6118" s="24" t="s">
        <v>231</v>
      </c>
      <c r="D6118" s="24">
        <v>1.365</v>
      </c>
    </row>
    <row r="6119" spans="1:4" hidden="1">
      <c r="A6119" s="25">
        <v>43211</v>
      </c>
      <c r="B6119" s="24" t="s">
        <v>234</v>
      </c>
      <c r="C6119" s="24" t="s">
        <v>242</v>
      </c>
      <c r="D6119" s="24">
        <v>8.8162000000000003</v>
      </c>
    </row>
    <row r="6120" spans="1:4" hidden="1">
      <c r="A6120" s="25">
        <v>43211</v>
      </c>
      <c r="B6120" s="24" t="s">
        <v>234</v>
      </c>
      <c r="C6120" s="24" t="s">
        <v>254</v>
      </c>
      <c r="D6120" s="24">
        <v>28.9009</v>
      </c>
    </row>
    <row r="6121" spans="1:4" hidden="1">
      <c r="A6121" s="25">
        <v>43211</v>
      </c>
      <c r="B6121" s="24" t="s">
        <v>234</v>
      </c>
      <c r="C6121" s="24" t="s">
        <v>232</v>
      </c>
      <c r="D6121" s="24">
        <v>8.4883000000000006</v>
      </c>
    </row>
    <row r="6122" spans="1:4" hidden="1">
      <c r="A6122" s="25">
        <v>43211</v>
      </c>
      <c r="B6122" s="24" t="s">
        <v>234</v>
      </c>
      <c r="C6122" s="24" t="s">
        <v>233</v>
      </c>
      <c r="D6122" s="24">
        <v>1.1395999999999999</v>
      </c>
    </row>
    <row r="6123" spans="1:4" hidden="1">
      <c r="A6123" s="25">
        <v>43211</v>
      </c>
      <c r="B6123" s="24" t="s">
        <v>234</v>
      </c>
      <c r="C6123" s="24" t="s">
        <v>243</v>
      </c>
      <c r="D6123" s="24">
        <v>10.985099999999999</v>
      </c>
    </row>
    <row r="6124" spans="1:4" hidden="1">
      <c r="A6124" s="25">
        <v>43211</v>
      </c>
      <c r="B6124" s="24" t="s">
        <v>234</v>
      </c>
      <c r="C6124" s="24" t="s">
        <v>235</v>
      </c>
      <c r="D6124" s="24">
        <v>0.99339999999999995</v>
      </c>
    </row>
    <row r="6125" spans="1:4" hidden="1">
      <c r="A6125" s="25">
        <v>43211</v>
      </c>
      <c r="B6125" s="24" t="s">
        <v>234</v>
      </c>
      <c r="C6125" s="24" t="s">
        <v>79</v>
      </c>
      <c r="D6125" s="24">
        <v>150.73699999999999</v>
      </c>
    </row>
    <row r="6126" spans="1:4" hidden="1">
      <c r="A6126" s="25">
        <v>43211</v>
      </c>
      <c r="B6126" s="24" t="s">
        <v>234</v>
      </c>
      <c r="C6126" s="24" t="s">
        <v>244</v>
      </c>
      <c r="D6126" s="24">
        <v>1499.9061999999999</v>
      </c>
    </row>
    <row r="6127" spans="1:4" hidden="1">
      <c r="A6127" s="25">
        <v>43211</v>
      </c>
      <c r="B6127" s="24" t="s">
        <v>234</v>
      </c>
      <c r="C6127" s="24" t="s">
        <v>249</v>
      </c>
      <c r="D6127" s="24">
        <v>25.9496</v>
      </c>
    </row>
    <row r="6128" spans="1:4" hidden="1">
      <c r="A6128" s="25">
        <v>43211</v>
      </c>
      <c r="B6128" s="24" t="s">
        <v>234</v>
      </c>
      <c r="C6128" s="24" t="s">
        <v>252</v>
      </c>
      <c r="D6128" s="24">
        <v>5.4588000000000001</v>
      </c>
    </row>
    <row r="6129" spans="1:4" hidden="1">
      <c r="A6129" s="25">
        <v>43211</v>
      </c>
      <c r="B6129" s="24" t="s">
        <v>234</v>
      </c>
      <c r="C6129" s="24" t="s">
        <v>236</v>
      </c>
      <c r="D6129" s="24">
        <v>10.957100000000001</v>
      </c>
    </row>
    <row r="6130" spans="1:4" hidden="1">
      <c r="A6130" s="25">
        <v>43211</v>
      </c>
      <c r="B6130" s="24" t="s">
        <v>234</v>
      </c>
      <c r="C6130" s="24" t="s">
        <v>245</v>
      </c>
      <c r="D6130" s="24">
        <v>1.9419</v>
      </c>
    </row>
    <row r="6131" spans="1:4" hidden="1">
      <c r="A6131" s="25">
        <v>43211</v>
      </c>
      <c r="B6131" s="24" t="s">
        <v>234</v>
      </c>
      <c r="C6131" s="24" t="s">
        <v>237</v>
      </c>
      <c r="D6131" s="24">
        <v>11.8277</v>
      </c>
    </row>
    <row r="6132" spans="1:4" hidden="1">
      <c r="A6132" s="25">
        <v>43211</v>
      </c>
      <c r="B6132" s="24" t="s">
        <v>234</v>
      </c>
      <c r="C6132" s="24" t="s">
        <v>253</v>
      </c>
      <c r="D6132" s="24">
        <v>1.8435999999999999</v>
      </c>
    </row>
    <row r="6133" spans="1:4" hidden="1">
      <c r="A6133" s="25">
        <v>43211</v>
      </c>
      <c r="B6133" s="24" t="s">
        <v>234</v>
      </c>
      <c r="C6133" s="24" t="s">
        <v>246</v>
      </c>
      <c r="D6133" s="24">
        <v>41.256799999999998</v>
      </c>
    </row>
    <row r="6134" spans="1:4" hidden="1">
      <c r="A6134" s="25">
        <v>43211</v>
      </c>
      <c r="B6134" s="24" t="s">
        <v>234</v>
      </c>
      <c r="C6134" s="24" t="s">
        <v>238</v>
      </c>
      <c r="D6134" s="24">
        <v>1.4004000000000001</v>
      </c>
    </row>
    <row r="6135" spans="1:4" hidden="1">
      <c r="A6135" s="25">
        <v>43211</v>
      </c>
      <c r="B6135" s="24" t="s">
        <v>234</v>
      </c>
      <c r="C6135" s="24" t="s">
        <v>239</v>
      </c>
      <c r="D6135" s="24">
        <v>16.952200000000001</v>
      </c>
    </row>
    <row r="6136" spans="1:4" hidden="1">
      <c r="A6136" s="25">
        <v>43211</v>
      </c>
      <c r="B6136" s="24" t="s">
        <v>243</v>
      </c>
      <c r="C6136" s="24" t="s">
        <v>240</v>
      </c>
      <c r="D6136" s="24">
        <v>0.16619999999999999</v>
      </c>
    </row>
    <row r="6137" spans="1:4" hidden="1">
      <c r="A6137" s="25">
        <v>43211</v>
      </c>
      <c r="B6137" s="24" t="s">
        <v>243</v>
      </c>
      <c r="C6137" s="24" t="s">
        <v>241</v>
      </c>
      <c r="D6137" s="24">
        <v>0.1628</v>
      </c>
    </row>
    <row r="6138" spans="1:4" hidden="1">
      <c r="A6138" s="25">
        <v>43211</v>
      </c>
      <c r="B6138" s="24" t="s">
        <v>243</v>
      </c>
      <c r="C6138" s="24" t="s">
        <v>231</v>
      </c>
      <c r="D6138" s="24">
        <v>0.12429999999999999</v>
      </c>
    </row>
    <row r="6139" spans="1:4" hidden="1">
      <c r="A6139" s="25">
        <v>43211</v>
      </c>
      <c r="B6139" s="24" t="s">
        <v>243</v>
      </c>
      <c r="C6139" s="24" t="s">
        <v>242</v>
      </c>
      <c r="D6139" s="24">
        <v>0.80259999999999998</v>
      </c>
    </row>
    <row r="6140" spans="1:4" hidden="1">
      <c r="A6140" s="25">
        <v>43211</v>
      </c>
      <c r="B6140" s="24" t="s">
        <v>243</v>
      </c>
      <c r="C6140" s="24" t="s">
        <v>233</v>
      </c>
      <c r="D6140" s="24">
        <v>0.1038</v>
      </c>
    </row>
    <row r="6141" spans="1:4" hidden="1">
      <c r="A6141" s="25">
        <v>43211</v>
      </c>
      <c r="B6141" s="24" t="s">
        <v>243</v>
      </c>
      <c r="C6141" s="24" t="s">
        <v>234</v>
      </c>
      <c r="D6141" s="24">
        <v>9.0999999999999998E-2</v>
      </c>
    </row>
    <row r="6142" spans="1:4" hidden="1">
      <c r="A6142" s="25">
        <v>43211</v>
      </c>
      <c r="B6142" s="24" t="s">
        <v>243</v>
      </c>
      <c r="C6142" s="24" t="s">
        <v>79</v>
      </c>
      <c r="D6142" s="24">
        <v>13.723599999999999</v>
      </c>
    </row>
    <row r="6143" spans="1:4" hidden="1">
      <c r="A6143" s="25">
        <v>43211</v>
      </c>
      <c r="B6143" s="24" t="s">
        <v>243</v>
      </c>
      <c r="C6143" s="24" t="s">
        <v>244</v>
      </c>
      <c r="D6143" s="24">
        <v>136.5402</v>
      </c>
    </row>
    <row r="6144" spans="1:4" hidden="1">
      <c r="A6144" s="25">
        <v>43211</v>
      </c>
      <c r="B6144" s="24" t="s">
        <v>243</v>
      </c>
      <c r="C6144" s="24" t="s">
        <v>251</v>
      </c>
      <c r="D6144" s="24">
        <v>1.0302</v>
      </c>
    </row>
    <row r="6145" spans="1:4" hidden="1">
      <c r="A6145" s="25">
        <v>43211</v>
      </c>
      <c r="B6145" s="24" t="s">
        <v>243</v>
      </c>
      <c r="C6145" s="24" t="s">
        <v>252</v>
      </c>
      <c r="D6145" s="24">
        <v>0.49690000000000001</v>
      </c>
    </row>
    <row r="6146" spans="1:4" hidden="1">
      <c r="A6146" s="25">
        <v>43211</v>
      </c>
      <c r="B6146" s="24" t="s">
        <v>243</v>
      </c>
      <c r="C6146" s="24" t="s">
        <v>236</v>
      </c>
      <c r="D6146" s="24">
        <v>0.99739999999999995</v>
      </c>
    </row>
    <row r="6147" spans="1:4" hidden="1">
      <c r="A6147" s="25">
        <v>43211</v>
      </c>
      <c r="B6147" s="24" t="s">
        <v>243</v>
      </c>
      <c r="C6147" s="24" t="s">
        <v>245</v>
      </c>
      <c r="D6147" s="24">
        <v>0.17680000000000001</v>
      </c>
    </row>
    <row r="6148" spans="1:4" hidden="1">
      <c r="A6148" s="25">
        <v>43211</v>
      </c>
      <c r="B6148" s="24" t="s">
        <v>243</v>
      </c>
      <c r="C6148" s="24" t="s">
        <v>253</v>
      </c>
      <c r="D6148" s="24">
        <v>0.1678</v>
      </c>
    </row>
    <row r="6149" spans="1:4" hidden="1">
      <c r="A6149" s="25">
        <v>43211</v>
      </c>
      <c r="B6149" s="24" t="s">
        <v>243</v>
      </c>
      <c r="C6149" s="24" t="s">
        <v>246</v>
      </c>
      <c r="D6149" s="24">
        <v>3.7557</v>
      </c>
    </row>
    <row r="6150" spans="1:4" hidden="1">
      <c r="A6150" s="25">
        <v>43211</v>
      </c>
      <c r="B6150" s="24" t="s">
        <v>243</v>
      </c>
      <c r="C6150" s="24" t="s">
        <v>238</v>
      </c>
      <c r="D6150" s="24">
        <v>0.1275</v>
      </c>
    </row>
    <row r="6151" spans="1:4" hidden="1">
      <c r="A6151" s="25">
        <v>43211</v>
      </c>
      <c r="B6151" s="24" t="s">
        <v>256</v>
      </c>
      <c r="C6151" s="24" t="s">
        <v>233</v>
      </c>
      <c r="D6151" s="24">
        <v>0.13500000000000001</v>
      </c>
    </row>
    <row r="6152" spans="1:4" hidden="1">
      <c r="A6152" s="25">
        <v>43211</v>
      </c>
      <c r="B6152" s="24" t="s">
        <v>256</v>
      </c>
      <c r="C6152" s="24" t="s">
        <v>238</v>
      </c>
      <c r="D6152" s="24">
        <v>0.1658</v>
      </c>
    </row>
    <row r="6153" spans="1:4" hidden="1">
      <c r="A6153" s="25">
        <v>43211</v>
      </c>
      <c r="B6153" s="24" t="s">
        <v>257</v>
      </c>
      <c r="C6153" s="24" t="s">
        <v>233</v>
      </c>
      <c r="D6153" s="24">
        <v>3.2000000000000002E-3</v>
      </c>
    </row>
    <row r="6154" spans="1:4" hidden="1">
      <c r="A6154" s="25">
        <v>43211</v>
      </c>
      <c r="B6154" s="24" t="s">
        <v>258</v>
      </c>
      <c r="C6154" s="24" t="s">
        <v>233</v>
      </c>
      <c r="D6154" s="24">
        <v>0.2306</v>
      </c>
    </row>
    <row r="6155" spans="1:4" hidden="1">
      <c r="A6155" s="25">
        <v>43211</v>
      </c>
      <c r="B6155" s="24" t="s">
        <v>258</v>
      </c>
      <c r="C6155" s="24" t="s">
        <v>238</v>
      </c>
      <c r="D6155" s="24">
        <v>0.28339999999999999</v>
      </c>
    </row>
    <row r="6156" spans="1:4" hidden="1">
      <c r="A6156" s="25">
        <v>43211</v>
      </c>
      <c r="B6156" s="24" t="s">
        <v>259</v>
      </c>
      <c r="C6156" s="24" t="s">
        <v>233</v>
      </c>
      <c r="D6156" s="24">
        <v>8.0999999999999996E-3</v>
      </c>
    </row>
    <row r="6157" spans="1:4" hidden="1">
      <c r="A6157" s="25">
        <v>43211</v>
      </c>
      <c r="B6157" s="24" t="s">
        <v>259</v>
      </c>
      <c r="C6157" s="24" t="s">
        <v>238</v>
      </c>
      <c r="D6157" s="24">
        <v>0.01</v>
      </c>
    </row>
    <row r="6158" spans="1:4" hidden="1">
      <c r="A6158" s="25">
        <v>43211</v>
      </c>
      <c r="B6158" s="24" t="s">
        <v>235</v>
      </c>
      <c r="C6158" s="24" t="s">
        <v>230</v>
      </c>
      <c r="D6158" s="24">
        <v>5.1778000000000004</v>
      </c>
    </row>
    <row r="6159" spans="1:4" hidden="1">
      <c r="A6159" s="25">
        <v>43211</v>
      </c>
      <c r="B6159" s="24" t="s">
        <v>235</v>
      </c>
      <c r="C6159" s="24" t="s">
        <v>231</v>
      </c>
      <c r="D6159" s="24">
        <v>1.3743000000000001</v>
      </c>
    </row>
    <row r="6160" spans="1:4" hidden="1">
      <c r="A6160" s="25">
        <v>43211</v>
      </c>
      <c r="B6160" s="24" t="s">
        <v>235</v>
      </c>
      <c r="C6160" s="24" t="s">
        <v>232</v>
      </c>
      <c r="D6160" s="24">
        <v>8.5446000000000009</v>
      </c>
    </row>
    <row r="6161" spans="1:4" hidden="1">
      <c r="A6161" s="25">
        <v>43211</v>
      </c>
      <c r="B6161" s="24" t="s">
        <v>235</v>
      </c>
      <c r="C6161" s="24" t="s">
        <v>233</v>
      </c>
      <c r="D6161" s="24">
        <v>1.1473</v>
      </c>
    </row>
    <row r="6162" spans="1:4" hidden="1">
      <c r="A6162" s="25">
        <v>43211</v>
      </c>
      <c r="B6162" s="24" t="s">
        <v>235</v>
      </c>
      <c r="C6162" s="24" t="s">
        <v>234</v>
      </c>
      <c r="D6162" s="24">
        <v>1.0065999999999999</v>
      </c>
    </row>
    <row r="6163" spans="1:4" hidden="1">
      <c r="A6163" s="25">
        <v>43211</v>
      </c>
      <c r="B6163" s="24" t="s">
        <v>235</v>
      </c>
      <c r="C6163" s="24" t="s">
        <v>236</v>
      </c>
      <c r="D6163" s="24">
        <v>11.0298</v>
      </c>
    </row>
    <row r="6164" spans="1:4" hidden="1">
      <c r="A6164" s="25">
        <v>43211</v>
      </c>
      <c r="B6164" s="24" t="s">
        <v>235</v>
      </c>
      <c r="C6164" s="24" t="s">
        <v>237</v>
      </c>
      <c r="D6164" s="24">
        <v>11.9062</v>
      </c>
    </row>
    <row r="6165" spans="1:4" hidden="1">
      <c r="A6165" s="25">
        <v>43211</v>
      </c>
      <c r="B6165" s="24" t="s">
        <v>235</v>
      </c>
      <c r="C6165" s="24" t="s">
        <v>238</v>
      </c>
      <c r="D6165" s="24">
        <v>1.4097</v>
      </c>
    </row>
    <row r="6166" spans="1:4" hidden="1">
      <c r="A6166" s="25">
        <v>43211</v>
      </c>
      <c r="B6166" s="24" t="s">
        <v>79</v>
      </c>
      <c r="C6166" s="24" t="s">
        <v>240</v>
      </c>
      <c r="D6166" s="24">
        <v>1.21E-2</v>
      </c>
    </row>
    <row r="6167" spans="1:4" hidden="1">
      <c r="A6167" s="25">
        <v>43211</v>
      </c>
      <c r="B6167" s="24" t="s">
        <v>79</v>
      </c>
      <c r="C6167" s="24" t="s">
        <v>241</v>
      </c>
      <c r="D6167" s="24">
        <v>1.18E-2</v>
      </c>
    </row>
    <row r="6168" spans="1:4" hidden="1">
      <c r="A6168" s="25">
        <v>43211</v>
      </c>
      <c r="B6168" s="24" t="s">
        <v>79</v>
      </c>
      <c r="C6168" s="24" t="s">
        <v>231</v>
      </c>
      <c r="D6168" s="24">
        <v>8.9999999999999993E-3</v>
      </c>
    </row>
    <row r="6169" spans="1:4" hidden="1">
      <c r="A6169" s="25">
        <v>43211</v>
      </c>
      <c r="B6169" s="24" t="s">
        <v>79</v>
      </c>
      <c r="C6169" s="24" t="s">
        <v>242</v>
      </c>
      <c r="D6169" s="24">
        <v>5.8500000000000003E-2</v>
      </c>
    </row>
    <row r="6170" spans="1:4" hidden="1">
      <c r="A6170" s="25">
        <v>43211</v>
      </c>
      <c r="B6170" s="24" t="s">
        <v>79</v>
      </c>
      <c r="C6170" s="24" t="s">
        <v>233</v>
      </c>
      <c r="D6170" s="24">
        <v>7.6E-3</v>
      </c>
    </row>
    <row r="6171" spans="1:4" hidden="1">
      <c r="A6171" s="25">
        <v>43211</v>
      </c>
      <c r="B6171" s="24" t="s">
        <v>79</v>
      </c>
      <c r="C6171" s="24" t="s">
        <v>234</v>
      </c>
      <c r="D6171" s="24">
        <v>6.6E-3</v>
      </c>
    </row>
    <row r="6172" spans="1:4" hidden="1">
      <c r="A6172" s="25">
        <v>43211</v>
      </c>
      <c r="B6172" s="24" t="s">
        <v>79</v>
      </c>
      <c r="C6172" s="24" t="s">
        <v>243</v>
      </c>
      <c r="D6172" s="24">
        <v>7.2800000000000004E-2</v>
      </c>
    </row>
    <row r="6173" spans="1:4" hidden="1">
      <c r="A6173" s="25">
        <v>43211</v>
      </c>
      <c r="B6173" s="24" t="s">
        <v>79</v>
      </c>
      <c r="C6173" s="24" t="s">
        <v>244</v>
      </c>
      <c r="D6173" s="24">
        <v>9.9494000000000007</v>
      </c>
    </row>
    <row r="6174" spans="1:4" hidden="1">
      <c r="A6174" s="25">
        <v>43211</v>
      </c>
      <c r="B6174" s="24" t="s">
        <v>79</v>
      </c>
      <c r="C6174" s="24" t="s">
        <v>251</v>
      </c>
      <c r="D6174" s="24">
        <v>7.51E-2</v>
      </c>
    </row>
    <row r="6175" spans="1:4" hidden="1">
      <c r="A6175" s="25">
        <v>43211</v>
      </c>
      <c r="B6175" s="24" t="s">
        <v>79</v>
      </c>
      <c r="C6175" s="24" t="s">
        <v>236</v>
      </c>
      <c r="D6175" s="24">
        <v>7.2700000000000001E-2</v>
      </c>
    </row>
    <row r="6176" spans="1:4" hidden="1">
      <c r="A6176" s="25">
        <v>43211</v>
      </c>
      <c r="B6176" s="24" t="s">
        <v>79</v>
      </c>
      <c r="C6176" s="24" t="s">
        <v>245</v>
      </c>
      <c r="D6176" s="24">
        <v>1.29E-2</v>
      </c>
    </row>
    <row r="6177" spans="1:4" hidden="1">
      <c r="A6177" s="25">
        <v>43211</v>
      </c>
      <c r="B6177" s="24" t="s">
        <v>79</v>
      </c>
      <c r="C6177" s="24" t="s">
        <v>246</v>
      </c>
      <c r="D6177" s="24">
        <v>0.27360000000000001</v>
      </c>
    </row>
    <row r="6178" spans="1:4" hidden="1">
      <c r="A6178" s="25">
        <v>43211</v>
      </c>
      <c r="B6178" s="24" t="s">
        <v>79</v>
      </c>
      <c r="C6178" s="24" t="s">
        <v>238</v>
      </c>
      <c r="D6178" s="24">
        <v>9.2999999999999992E-3</v>
      </c>
    </row>
    <row r="6179" spans="1:4" hidden="1">
      <c r="A6179" s="25">
        <v>43211</v>
      </c>
      <c r="B6179" s="24" t="s">
        <v>244</v>
      </c>
      <c r="C6179" s="24" t="s">
        <v>240</v>
      </c>
      <c r="D6179" s="24">
        <v>1.1999999999999999E-3</v>
      </c>
    </row>
    <row r="6180" spans="1:4" hidden="1">
      <c r="A6180" s="25">
        <v>43211</v>
      </c>
      <c r="B6180" s="24" t="s">
        <v>244</v>
      </c>
      <c r="C6180" s="24" t="s">
        <v>242</v>
      </c>
      <c r="D6180" s="24">
        <v>5.8999999999999999E-3</v>
      </c>
    </row>
    <row r="6181" spans="1:4" hidden="1">
      <c r="A6181" s="25">
        <v>43211</v>
      </c>
      <c r="B6181" s="24" t="s">
        <v>244</v>
      </c>
      <c r="C6181" s="24" t="s">
        <v>233</v>
      </c>
      <c r="D6181" s="24">
        <v>8.0000000000000004E-4</v>
      </c>
    </row>
    <row r="6182" spans="1:4" hidden="1">
      <c r="A6182" s="25">
        <v>43211</v>
      </c>
      <c r="B6182" s="24" t="s">
        <v>244</v>
      </c>
      <c r="C6182" s="24" t="s">
        <v>234</v>
      </c>
      <c r="D6182" s="24">
        <v>6.9999999999999999E-4</v>
      </c>
    </row>
    <row r="6183" spans="1:4" hidden="1">
      <c r="A6183" s="25">
        <v>43211</v>
      </c>
      <c r="B6183" s="24" t="s">
        <v>244</v>
      </c>
      <c r="C6183" s="24" t="s">
        <v>243</v>
      </c>
      <c r="D6183" s="24">
        <v>7.3000000000000001E-3</v>
      </c>
    </row>
    <row r="6184" spans="1:4" hidden="1">
      <c r="A6184" s="25">
        <v>43211</v>
      </c>
      <c r="B6184" s="24" t="s">
        <v>244</v>
      </c>
      <c r="C6184" s="24" t="s">
        <v>79</v>
      </c>
      <c r="D6184" s="24">
        <v>0.10059999999999999</v>
      </c>
    </row>
    <row r="6185" spans="1:4" hidden="1">
      <c r="A6185" s="25">
        <v>43211</v>
      </c>
      <c r="B6185" s="24" t="s">
        <v>244</v>
      </c>
      <c r="C6185" s="24" t="s">
        <v>236</v>
      </c>
      <c r="D6185" s="24">
        <v>7.3000000000000001E-3</v>
      </c>
    </row>
    <row r="6186" spans="1:4" hidden="1">
      <c r="A6186" s="25">
        <v>43211</v>
      </c>
      <c r="B6186" s="24" t="s">
        <v>244</v>
      </c>
      <c r="C6186" s="24" t="s">
        <v>246</v>
      </c>
      <c r="D6186" s="24">
        <v>2.75E-2</v>
      </c>
    </row>
    <row r="6187" spans="1:4" hidden="1">
      <c r="A6187" s="25">
        <v>43211</v>
      </c>
      <c r="B6187" s="24" t="s">
        <v>244</v>
      </c>
      <c r="C6187" s="24" t="s">
        <v>238</v>
      </c>
      <c r="D6187" s="24">
        <v>8.9999999999999998E-4</v>
      </c>
    </row>
    <row r="6188" spans="1:4" hidden="1">
      <c r="A6188" s="25">
        <v>43211</v>
      </c>
      <c r="B6188" s="24" t="s">
        <v>251</v>
      </c>
      <c r="C6188" s="24" t="s">
        <v>242</v>
      </c>
      <c r="D6188" s="24">
        <v>0.7792</v>
      </c>
    </row>
    <row r="6189" spans="1:4" hidden="1">
      <c r="A6189" s="25">
        <v>43211</v>
      </c>
      <c r="B6189" s="24" t="s">
        <v>251</v>
      </c>
      <c r="C6189" s="24" t="s">
        <v>233</v>
      </c>
      <c r="D6189" s="24">
        <v>0.1008</v>
      </c>
    </row>
    <row r="6190" spans="1:4" hidden="1">
      <c r="A6190" s="25">
        <v>43211</v>
      </c>
      <c r="B6190" s="24" t="s">
        <v>251</v>
      </c>
      <c r="C6190" s="24" t="s">
        <v>243</v>
      </c>
      <c r="D6190" s="24">
        <v>0.9708</v>
      </c>
    </row>
    <row r="6191" spans="1:4" hidden="1">
      <c r="A6191" s="25">
        <v>43211</v>
      </c>
      <c r="B6191" s="24" t="s">
        <v>251</v>
      </c>
      <c r="C6191" s="24" t="s">
        <v>79</v>
      </c>
      <c r="D6191" s="24">
        <v>13.3232</v>
      </c>
    </row>
    <row r="6192" spans="1:4" hidden="1">
      <c r="A6192" s="25">
        <v>43211</v>
      </c>
      <c r="B6192" s="24" t="s">
        <v>251</v>
      </c>
      <c r="C6192" s="24" t="s">
        <v>236</v>
      </c>
      <c r="D6192" s="24">
        <v>0.96840000000000004</v>
      </c>
    </row>
    <row r="6193" spans="1:4" hidden="1">
      <c r="A6193" s="25">
        <v>43211</v>
      </c>
      <c r="B6193" s="24" t="s">
        <v>251</v>
      </c>
      <c r="C6193" s="24" t="s">
        <v>238</v>
      </c>
      <c r="D6193" s="24">
        <v>0.12379999999999999</v>
      </c>
    </row>
    <row r="6194" spans="1:4" hidden="1">
      <c r="A6194" s="25">
        <v>43211</v>
      </c>
      <c r="B6194" s="24" t="s">
        <v>249</v>
      </c>
      <c r="C6194" s="24" t="s">
        <v>241</v>
      </c>
      <c r="D6194" s="24">
        <v>6.8900000000000003E-2</v>
      </c>
    </row>
    <row r="6195" spans="1:4" hidden="1">
      <c r="A6195" s="25">
        <v>43211</v>
      </c>
      <c r="B6195" s="24" t="s">
        <v>249</v>
      </c>
      <c r="C6195" s="24" t="s">
        <v>233</v>
      </c>
      <c r="D6195" s="24">
        <v>4.3999999999999997E-2</v>
      </c>
    </row>
    <row r="6196" spans="1:4" hidden="1">
      <c r="A6196" s="25">
        <v>43211</v>
      </c>
      <c r="B6196" s="24" t="s">
        <v>249</v>
      </c>
      <c r="C6196" s="24" t="s">
        <v>234</v>
      </c>
      <c r="D6196" s="24">
        <v>3.8600000000000002E-2</v>
      </c>
    </row>
    <row r="6197" spans="1:4" hidden="1">
      <c r="A6197" s="25">
        <v>43211</v>
      </c>
      <c r="B6197" s="24" t="s">
        <v>249</v>
      </c>
      <c r="C6197" s="24" t="s">
        <v>238</v>
      </c>
      <c r="D6197" s="24">
        <v>5.3999999999999999E-2</v>
      </c>
    </row>
    <row r="6198" spans="1:4" hidden="1">
      <c r="A6198" s="25">
        <v>43211</v>
      </c>
      <c r="B6198" s="24" t="s">
        <v>252</v>
      </c>
      <c r="C6198" s="24" t="s">
        <v>242</v>
      </c>
      <c r="D6198" s="24">
        <v>1.615</v>
      </c>
    </row>
    <row r="6199" spans="1:4" hidden="1">
      <c r="A6199" s="25">
        <v>43211</v>
      </c>
      <c r="B6199" s="24" t="s">
        <v>252</v>
      </c>
      <c r="C6199" s="24" t="s">
        <v>233</v>
      </c>
      <c r="D6199" s="24">
        <v>0.20880000000000001</v>
      </c>
    </row>
    <row r="6200" spans="1:4" hidden="1">
      <c r="A6200" s="25">
        <v>43211</v>
      </c>
      <c r="B6200" s="24" t="s">
        <v>252</v>
      </c>
      <c r="C6200" s="24" t="s">
        <v>234</v>
      </c>
      <c r="D6200" s="24">
        <v>0.1832</v>
      </c>
    </row>
    <row r="6201" spans="1:4" hidden="1">
      <c r="A6201" s="25">
        <v>43211</v>
      </c>
      <c r="B6201" s="24" t="s">
        <v>252</v>
      </c>
      <c r="C6201" s="24" t="s">
        <v>243</v>
      </c>
      <c r="D6201" s="24">
        <v>2.0124</v>
      </c>
    </row>
    <row r="6202" spans="1:4" hidden="1">
      <c r="A6202" s="25">
        <v>43211</v>
      </c>
      <c r="B6202" s="24" t="s">
        <v>252</v>
      </c>
      <c r="C6202" s="24" t="s">
        <v>238</v>
      </c>
      <c r="D6202" s="24">
        <v>0.25659999999999999</v>
      </c>
    </row>
    <row r="6203" spans="1:4" hidden="1">
      <c r="A6203" s="25">
        <v>43211</v>
      </c>
      <c r="B6203" s="24" t="s">
        <v>236</v>
      </c>
      <c r="C6203" s="24" t="s">
        <v>230</v>
      </c>
      <c r="D6203" s="24">
        <v>0.46939999999999998</v>
      </c>
    </row>
    <row r="6204" spans="1:4" hidden="1">
      <c r="A6204" s="25">
        <v>43211</v>
      </c>
      <c r="B6204" s="24" t="s">
        <v>236</v>
      </c>
      <c r="C6204" s="24" t="s">
        <v>240</v>
      </c>
      <c r="D6204" s="24">
        <v>0.1666</v>
      </c>
    </row>
    <row r="6205" spans="1:4" hidden="1">
      <c r="A6205" s="25">
        <v>43211</v>
      </c>
      <c r="B6205" s="24" t="s">
        <v>236</v>
      </c>
      <c r="C6205" s="24" t="s">
        <v>241</v>
      </c>
      <c r="D6205" s="24">
        <v>0.16320000000000001</v>
      </c>
    </row>
    <row r="6206" spans="1:4" hidden="1">
      <c r="A6206" s="25">
        <v>43211</v>
      </c>
      <c r="B6206" s="24" t="s">
        <v>236</v>
      </c>
      <c r="C6206" s="24" t="s">
        <v>231</v>
      </c>
      <c r="D6206" s="24">
        <v>0.1246</v>
      </c>
    </row>
    <row r="6207" spans="1:4" hidden="1">
      <c r="A6207" s="25">
        <v>43211</v>
      </c>
      <c r="B6207" s="24" t="s">
        <v>236</v>
      </c>
      <c r="C6207" s="24" t="s">
        <v>242</v>
      </c>
      <c r="D6207" s="24">
        <v>0.80459999999999998</v>
      </c>
    </row>
    <row r="6208" spans="1:4" hidden="1">
      <c r="A6208" s="25">
        <v>43211</v>
      </c>
      <c r="B6208" s="24" t="s">
        <v>236</v>
      </c>
      <c r="C6208" s="24" t="s">
        <v>232</v>
      </c>
      <c r="D6208" s="24">
        <v>0.77470000000000006</v>
      </c>
    </row>
    <row r="6209" spans="1:4" hidden="1">
      <c r="A6209" s="25">
        <v>43211</v>
      </c>
      <c r="B6209" s="24" t="s">
        <v>236</v>
      </c>
      <c r="C6209" s="24" t="s">
        <v>233</v>
      </c>
      <c r="D6209" s="24">
        <v>0.104</v>
      </c>
    </row>
    <row r="6210" spans="1:4" hidden="1">
      <c r="A6210" s="25">
        <v>43211</v>
      </c>
      <c r="B6210" s="24" t="s">
        <v>236</v>
      </c>
      <c r="C6210" s="24" t="s">
        <v>234</v>
      </c>
      <c r="D6210" s="24">
        <v>9.1200000000000003E-2</v>
      </c>
    </row>
    <row r="6211" spans="1:4" hidden="1">
      <c r="A6211" s="25">
        <v>43211</v>
      </c>
      <c r="B6211" s="24" t="s">
        <v>236</v>
      </c>
      <c r="C6211" s="24" t="s">
        <v>243</v>
      </c>
      <c r="D6211" s="24">
        <v>1.0025999999999999</v>
      </c>
    </row>
    <row r="6212" spans="1:4" hidden="1">
      <c r="A6212" s="25">
        <v>43211</v>
      </c>
      <c r="B6212" s="24" t="s">
        <v>236</v>
      </c>
      <c r="C6212" s="24" t="s">
        <v>235</v>
      </c>
      <c r="D6212" s="24">
        <v>9.0700000000000003E-2</v>
      </c>
    </row>
    <row r="6213" spans="1:4" hidden="1">
      <c r="A6213" s="25">
        <v>43211</v>
      </c>
      <c r="B6213" s="24" t="s">
        <v>236</v>
      </c>
      <c r="C6213" s="24" t="s">
        <v>79</v>
      </c>
      <c r="D6213" s="24">
        <v>13.758699999999999</v>
      </c>
    </row>
    <row r="6214" spans="1:4" hidden="1">
      <c r="A6214" s="25">
        <v>43211</v>
      </c>
      <c r="B6214" s="24" t="s">
        <v>236</v>
      </c>
      <c r="C6214" s="24" t="s">
        <v>244</v>
      </c>
      <c r="D6214" s="24">
        <v>136.89060000000001</v>
      </c>
    </row>
    <row r="6215" spans="1:4" hidden="1">
      <c r="A6215" s="25">
        <v>43211</v>
      </c>
      <c r="B6215" s="24" t="s">
        <v>236</v>
      </c>
      <c r="C6215" s="24" t="s">
        <v>251</v>
      </c>
      <c r="D6215" s="24">
        <v>1.0327999999999999</v>
      </c>
    </row>
    <row r="6216" spans="1:4" hidden="1">
      <c r="A6216" s="25">
        <v>43211</v>
      </c>
      <c r="B6216" s="24" t="s">
        <v>236</v>
      </c>
      <c r="C6216" s="24" t="s">
        <v>237</v>
      </c>
      <c r="D6216" s="24">
        <v>1.0794999999999999</v>
      </c>
    </row>
    <row r="6217" spans="1:4" hidden="1">
      <c r="A6217" s="25">
        <v>43211</v>
      </c>
      <c r="B6217" s="24" t="s">
        <v>236</v>
      </c>
      <c r="C6217" s="24" t="s">
        <v>238</v>
      </c>
      <c r="D6217" s="24">
        <v>0.1278</v>
      </c>
    </row>
    <row r="6218" spans="1:4" hidden="1">
      <c r="A6218" s="25">
        <v>43211</v>
      </c>
      <c r="B6218" s="24" t="s">
        <v>245</v>
      </c>
      <c r="C6218" s="24" t="s">
        <v>240</v>
      </c>
      <c r="D6218" s="24">
        <v>0.93989999999999996</v>
      </c>
    </row>
    <row r="6219" spans="1:4" hidden="1">
      <c r="A6219" s="25">
        <v>43211</v>
      </c>
      <c r="B6219" s="24" t="s">
        <v>245</v>
      </c>
      <c r="C6219" s="24" t="s">
        <v>242</v>
      </c>
      <c r="D6219" s="24">
        <v>4.54</v>
      </c>
    </row>
    <row r="6220" spans="1:4" hidden="1">
      <c r="A6220" s="25">
        <v>43211</v>
      </c>
      <c r="B6220" s="24" t="s">
        <v>245</v>
      </c>
      <c r="C6220" s="24" t="s">
        <v>233</v>
      </c>
      <c r="D6220" s="24">
        <v>0.58699999999999997</v>
      </c>
    </row>
    <row r="6221" spans="1:4" hidden="1">
      <c r="A6221" s="25">
        <v>43211</v>
      </c>
      <c r="B6221" s="24" t="s">
        <v>245</v>
      </c>
      <c r="C6221" s="24" t="s">
        <v>234</v>
      </c>
      <c r="D6221" s="24">
        <v>0.51500000000000001</v>
      </c>
    </row>
    <row r="6222" spans="1:4" hidden="1">
      <c r="A6222" s="25">
        <v>43211</v>
      </c>
      <c r="B6222" s="24" t="s">
        <v>245</v>
      </c>
      <c r="C6222" s="24" t="s">
        <v>243</v>
      </c>
      <c r="D6222" s="24">
        <v>5.6567999999999996</v>
      </c>
    </row>
    <row r="6223" spans="1:4" hidden="1">
      <c r="A6223" s="25">
        <v>43211</v>
      </c>
      <c r="B6223" s="24" t="s">
        <v>245</v>
      </c>
      <c r="C6223" s="24" t="s">
        <v>79</v>
      </c>
      <c r="D6223" s="24">
        <v>77.632400000000004</v>
      </c>
    </row>
    <row r="6224" spans="1:4" hidden="1">
      <c r="A6224" s="25">
        <v>43211</v>
      </c>
      <c r="B6224" s="24" t="s">
        <v>245</v>
      </c>
      <c r="C6224" s="24" t="s">
        <v>238</v>
      </c>
      <c r="D6224" s="24">
        <v>0.72119999999999995</v>
      </c>
    </row>
    <row r="6225" spans="1:4" hidden="1">
      <c r="A6225" s="25">
        <v>43211</v>
      </c>
      <c r="B6225" s="24" t="s">
        <v>264</v>
      </c>
      <c r="C6225" s="24" t="s">
        <v>238</v>
      </c>
      <c r="D6225" s="24">
        <v>1.9199999999999998E-2</v>
      </c>
    </row>
    <row r="6226" spans="1:4" hidden="1">
      <c r="A6226" s="25">
        <v>43211</v>
      </c>
      <c r="B6226" s="24" t="s">
        <v>260</v>
      </c>
      <c r="C6226" s="24" t="s">
        <v>233</v>
      </c>
      <c r="D6226" s="24">
        <v>0.23960000000000001</v>
      </c>
    </row>
    <row r="6227" spans="1:4" hidden="1">
      <c r="A6227" s="25">
        <v>43211</v>
      </c>
      <c r="B6227" s="24" t="s">
        <v>260</v>
      </c>
      <c r="C6227" s="24" t="s">
        <v>238</v>
      </c>
      <c r="D6227" s="24">
        <v>0.29449999999999998</v>
      </c>
    </row>
    <row r="6228" spans="1:4" hidden="1">
      <c r="A6228" s="25">
        <v>43211</v>
      </c>
      <c r="B6228" s="24" t="s">
        <v>261</v>
      </c>
      <c r="C6228" s="24" t="s">
        <v>233</v>
      </c>
      <c r="D6228" s="24">
        <v>1.32E-2</v>
      </c>
    </row>
    <row r="6229" spans="1:4" hidden="1">
      <c r="A6229" s="25">
        <v>43211</v>
      </c>
      <c r="B6229" s="24" t="s">
        <v>261</v>
      </c>
      <c r="C6229" s="24" t="s">
        <v>238</v>
      </c>
      <c r="D6229" s="24">
        <v>1.6299999999999999E-2</v>
      </c>
    </row>
    <row r="6230" spans="1:4" hidden="1">
      <c r="A6230" s="25">
        <v>43211</v>
      </c>
      <c r="B6230" s="24" t="s">
        <v>237</v>
      </c>
      <c r="C6230" s="24" t="s">
        <v>230</v>
      </c>
      <c r="D6230" s="24">
        <v>0.43490000000000001</v>
      </c>
    </row>
    <row r="6231" spans="1:4" hidden="1">
      <c r="A6231" s="25">
        <v>43211</v>
      </c>
      <c r="B6231" s="24" t="s">
        <v>237</v>
      </c>
      <c r="C6231" s="24" t="s">
        <v>240</v>
      </c>
      <c r="D6231" s="24">
        <v>0.15440000000000001</v>
      </c>
    </row>
    <row r="6232" spans="1:4" hidden="1">
      <c r="A6232" s="25">
        <v>43211</v>
      </c>
      <c r="B6232" s="24" t="s">
        <v>237</v>
      </c>
      <c r="C6232" s="24" t="s">
        <v>231</v>
      </c>
      <c r="D6232" s="24">
        <v>0.1154</v>
      </c>
    </row>
    <row r="6233" spans="1:4" hidden="1">
      <c r="A6233" s="25">
        <v>43211</v>
      </c>
      <c r="B6233" s="24" t="s">
        <v>237</v>
      </c>
      <c r="C6233" s="24" t="s">
        <v>232</v>
      </c>
      <c r="D6233" s="24">
        <v>0.71760000000000002</v>
      </c>
    </row>
    <row r="6234" spans="1:4" hidden="1">
      <c r="A6234" s="25">
        <v>43211</v>
      </c>
      <c r="B6234" s="24" t="s">
        <v>237</v>
      </c>
      <c r="C6234" s="24" t="s">
        <v>233</v>
      </c>
      <c r="D6234" s="24">
        <v>9.64E-2</v>
      </c>
    </row>
    <row r="6235" spans="1:4" hidden="1">
      <c r="A6235" s="25">
        <v>43211</v>
      </c>
      <c r="B6235" s="24" t="s">
        <v>237</v>
      </c>
      <c r="C6235" s="24" t="s">
        <v>234</v>
      </c>
      <c r="D6235" s="24">
        <v>8.4599999999999995E-2</v>
      </c>
    </row>
    <row r="6236" spans="1:4" hidden="1">
      <c r="A6236" s="25">
        <v>43211</v>
      </c>
      <c r="B6236" s="24" t="s">
        <v>237</v>
      </c>
      <c r="C6236" s="24" t="s">
        <v>235</v>
      </c>
      <c r="D6236" s="24">
        <v>8.4000000000000005E-2</v>
      </c>
    </row>
    <row r="6237" spans="1:4" hidden="1">
      <c r="A6237" s="25">
        <v>43211</v>
      </c>
      <c r="B6237" s="24" t="s">
        <v>237</v>
      </c>
      <c r="C6237" s="24" t="s">
        <v>236</v>
      </c>
      <c r="D6237" s="24">
        <v>0.9264</v>
      </c>
    </row>
    <row r="6238" spans="1:4" hidden="1">
      <c r="A6238" s="25">
        <v>43211</v>
      </c>
      <c r="B6238" s="24" t="s">
        <v>237</v>
      </c>
      <c r="C6238" s="24" t="s">
        <v>262</v>
      </c>
      <c r="D6238" s="24">
        <v>0.48259999999999997</v>
      </c>
    </row>
    <row r="6239" spans="1:4" hidden="1">
      <c r="A6239" s="25">
        <v>43211</v>
      </c>
      <c r="B6239" s="24" t="s">
        <v>237</v>
      </c>
      <c r="C6239" s="24" t="s">
        <v>238</v>
      </c>
      <c r="D6239" s="24">
        <v>0.11840000000000001</v>
      </c>
    </row>
    <row r="6240" spans="1:4" hidden="1">
      <c r="A6240" s="25">
        <v>43211</v>
      </c>
      <c r="B6240" s="24" t="s">
        <v>253</v>
      </c>
      <c r="C6240" s="24" t="s">
        <v>242</v>
      </c>
      <c r="D6240" s="24">
        <v>4.7820999999999998</v>
      </c>
    </row>
    <row r="6241" spans="1:4" hidden="1">
      <c r="A6241" s="25">
        <v>43211</v>
      </c>
      <c r="B6241" s="24" t="s">
        <v>253</v>
      </c>
      <c r="C6241" s="24" t="s">
        <v>233</v>
      </c>
      <c r="D6241" s="24">
        <v>0.61819999999999997</v>
      </c>
    </row>
    <row r="6242" spans="1:4" hidden="1">
      <c r="A6242" s="25">
        <v>43211</v>
      </c>
      <c r="B6242" s="24" t="s">
        <v>253</v>
      </c>
      <c r="C6242" s="24" t="s">
        <v>234</v>
      </c>
      <c r="D6242" s="24">
        <v>0.54239999999999999</v>
      </c>
    </row>
    <row r="6243" spans="1:4" hidden="1">
      <c r="A6243" s="25">
        <v>43211</v>
      </c>
      <c r="B6243" s="24" t="s">
        <v>253</v>
      </c>
      <c r="C6243" s="24" t="s">
        <v>243</v>
      </c>
      <c r="D6243" s="24">
        <v>5.9584999999999999</v>
      </c>
    </row>
    <row r="6244" spans="1:4" hidden="1">
      <c r="A6244" s="25">
        <v>43211</v>
      </c>
      <c r="B6244" s="24" t="s">
        <v>253</v>
      </c>
      <c r="C6244" s="24" t="s">
        <v>238</v>
      </c>
      <c r="D6244" s="24">
        <v>0.75960000000000005</v>
      </c>
    </row>
    <row r="6245" spans="1:4" hidden="1">
      <c r="A6245" s="25">
        <v>43211</v>
      </c>
      <c r="B6245" s="24" t="s">
        <v>265</v>
      </c>
      <c r="C6245" s="24" t="s">
        <v>238</v>
      </c>
      <c r="D6245" s="24">
        <v>3.1899999999999998E-2</v>
      </c>
    </row>
    <row r="6246" spans="1:4" hidden="1">
      <c r="A6246" s="25">
        <v>43211</v>
      </c>
      <c r="B6246" s="24" t="s">
        <v>262</v>
      </c>
      <c r="C6246" s="24" t="s">
        <v>233</v>
      </c>
      <c r="D6246" s="24">
        <v>0.1996</v>
      </c>
    </row>
    <row r="6247" spans="1:4" hidden="1">
      <c r="A6247" s="25">
        <v>43211</v>
      </c>
      <c r="B6247" s="24" t="s">
        <v>262</v>
      </c>
      <c r="C6247" s="24" t="s">
        <v>237</v>
      </c>
      <c r="D6247" s="24">
        <v>2.0720000000000001</v>
      </c>
    </row>
    <row r="6248" spans="1:4" hidden="1">
      <c r="A6248" s="25">
        <v>43211</v>
      </c>
      <c r="B6248" s="24" t="s">
        <v>262</v>
      </c>
      <c r="C6248" s="24" t="s">
        <v>238</v>
      </c>
      <c r="D6248" s="24">
        <v>0.24529999999999999</v>
      </c>
    </row>
    <row r="6249" spans="1:4" hidden="1">
      <c r="A6249" s="25">
        <v>43211</v>
      </c>
      <c r="B6249" s="24" t="s">
        <v>246</v>
      </c>
      <c r="C6249" s="24" t="s">
        <v>240</v>
      </c>
      <c r="D6249" s="24">
        <v>4.4200000000000003E-2</v>
      </c>
    </row>
    <row r="6250" spans="1:4" hidden="1">
      <c r="A6250" s="25">
        <v>43211</v>
      </c>
      <c r="B6250" s="24" t="s">
        <v>246</v>
      </c>
      <c r="C6250" s="24" t="s">
        <v>248</v>
      </c>
      <c r="D6250" s="24">
        <v>0.2132</v>
      </c>
    </row>
    <row r="6251" spans="1:4" hidden="1">
      <c r="A6251" s="25">
        <v>43211</v>
      </c>
      <c r="B6251" s="24" t="s">
        <v>246</v>
      </c>
      <c r="C6251" s="24" t="s">
        <v>242</v>
      </c>
      <c r="D6251" s="24">
        <v>0.2137</v>
      </c>
    </row>
    <row r="6252" spans="1:4" hidden="1">
      <c r="A6252" s="25">
        <v>43211</v>
      </c>
      <c r="B6252" s="24" t="s">
        <v>246</v>
      </c>
      <c r="C6252" s="24" t="s">
        <v>233</v>
      </c>
      <c r="D6252" s="24">
        <v>2.76E-2</v>
      </c>
    </row>
    <row r="6253" spans="1:4" hidden="1">
      <c r="A6253" s="25">
        <v>43211</v>
      </c>
      <c r="B6253" s="24" t="s">
        <v>246</v>
      </c>
      <c r="C6253" s="24" t="s">
        <v>234</v>
      </c>
      <c r="D6253" s="24">
        <v>2.4199999999999999E-2</v>
      </c>
    </row>
    <row r="6254" spans="1:4" hidden="1">
      <c r="A6254" s="25">
        <v>43211</v>
      </c>
      <c r="B6254" s="24" t="s">
        <v>246</v>
      </c>
      <c r="C6254" s="24" t="s">
        <v>243</v>
      </c>
      <c r="D6254" s="24">
        <v>0.26629999999999998</v>
      </c>
    </row>
    <row r="6255" spans="1:4" hidden="1">
      <c r="A6255" s="25">
        <v>43211</v>
      </c>
      <c r="B6255" s="24" t="s">
        <v>246</v>
      </c>
      <c r="C6255" s="24" t="s">
        <v>79</v>
      </c>
      <c r="D6255" s="24">
        <v>3.6539999999999999</v>
      </c>
    </row>
    <row r="6256" spans="1:4" hidden="1">
      <c r="A6256" s="25">
        <v>43211</v>
      </c>
      <c r="B6256" s="24" t="s">
        <v>246</v>
      </c>
      <c r="C6256" s="24" t="s">
        <v>244</v>
      </c>
      <c r="D6256" s="24">
        <v>36.355400000000003</v>
      </c>
    </row>
    <row r="6257" spans="1:4" hidden="1">
      <c r="A6257" s="25">
        <v>43211</v>
      </c>
      <c r="B6257" s="24" t="s">
        <v>246</v>
      </c>
      <c r="C6257" s="24" t="s">
        <v>238</v>
      </c>
      <c r="D6257" s="24">
        <v>3.4000000000000002E-2</v>
      </c>
    </row>
    <row r="6258" spans="1:4" hidden="1">
      <c r="A6258" s="25">
        <v>43211</v>
      </c>
      <c r="B6258" s="24" t="s">
        <v>266</v>
      </c>
      <c r="C6258" s="24" t="s">
        <v>238</v>
      </c>
      <c r="D6258" s="24">
        <v>3.8100000000000002E-2</v>
      </c>
    </row>
    <row r="6259" spans="1:4" hidden="1">
      <c r="A6259" s="25">
        <v>43211</v>
      </c>
      <c r="B6259" s="24" t="s">
        <v>238</v>
      </c>
      <c r="C6259" s="24" t="s">
        <v>230</v>
      </c>
      <c r="D6259" s="24">
        <v>3.673</v>
      </c>
    </row>
    <row r="6260" spans="1:4" hidden="1">
      <c r="A6260" s="25">
        <v>43211</v>
      </c>
      <c r="B6260" s="24" t="s">
        <v>238</v>
      </c>
      <c r="C6260" s="24" t="s">
        <v>240</v>
      </c>
      <c r="D6260" s="24">
        <v>1.3037000000000001</v>
      </c>
    </row>
    <row r="6261" spans="1:4" hidden="1">
      <c r="A6261" s="25">
        <v>43211</v>
      </c>
      <c r="B6261" s="24" t="s">
        <v>238</v>
      </c>
      <c r="C6261" s="24" t="s">
        <v>247</v>
      </c>
      <c r="D6261" s="24">
        <v>1.79</v>
      </c>
    </row>
    <row r="6262" spans="1:4" hidden="1">
      <c r="A6262" s="25">
        <v>43211</v>
      </c>
      <c r="B6262" s="24" t="s">
        <v>238</v>
      </c>
      <c r="C6262" s="24" t="s">
        <v>241</v>
      </c>
      <c r="D6262" s="24">
        <v>1.2766</v>
      </c>
    </row>
    <row r="6263" spans="1:4" hidden="1">
      <c r="A6263" s="25">
        <v>43211</v>
      </c>
      <c r="B6263" s="24" t="s">
        <v>238</v>
      </c>
      <c r="C6263" s="24" t="s">
        <v>250</v>
      </c>
      <c r="D6263" s="24">
        <v>1593.25</v>
      </c>
    </row>
    <row r="6264" spans="1:4" hidden="1">
      <c r="A6264" s="25">
        <v>43211</v>
      </c>
      <c r="B6264" s="24" t="s">
        <v>238</v>
      </c>
      <c r="C6264" s="24" t="s">
        <v>231</v>
      </c>
      <c r="D6264" s="24">
        <v>0.97489999999999999</v>
      </c>
    </row>
    <row r="6265" spans="1:4" hidden="1">
      <c r="A6265" s="25">
        <v>43211</v>
      </c>
      <c r="B6265" s="24" t="s">
        <v>238</v>
      </c>
      <c r="C6265" s="24" t="s">
        <v>248</v>
      </c>
      <c r="D6265" s="24">
        <v>6.2797999999999998</v>
      </c>
    </row>
    <row r="6266" spans="1:4" hidden="1">
      <c r="A6266" s="25">
        <v>43211</v>
      </c>
      <c r="B6266" s="24" t="s">
        <v>238</v>
      </c>
      <c r="C6266" s="24" t="s">
        <v>242</v>
      </c>
      <c r="D6266" s="24">
        <v>6.2953999999999999</v>
      </c>
    </row>
    <row r="6267" spans="1:4" hidden="1">
      <c r="A6267" s="25">
        <v>43211</v>
      </c>
      <c r="B6267" s="24" t="s">
        <v>238</v>
      </c>
      <c r="C6267" s="24" t="s">
        <v>254</v>
      </c>
      <c r="D6267" s="24">
        <v>20.6374</v>
      </c>
    </row>
    <row r="6268" spans="1:4" hidden="1">
      <c r="A6268" s="25">
        <v>43211</v>
      </c>
      <c r="B6268" s="24" t="s">
        <v>238</v>
      </c>
      <c r="C6268" s="24" t="s">
        <v>232</v>
      </c>
      <c r="D6268" s="24">
        <v>6.0613000000000001</v>
      </c>
    </row>
    <row r="6269" spans="1:4" hidden="1">
      <c r="A6269" s="25">
        <v>43211</v>
      </c>
      <c r="B6269" s="24" t="s">
        <v>238</v>
      </c>
      <c r="C6269" s="24" t="s">
        <v>233</v>
      </c>
      <c r="D6269" s="24">
        <v>0.81389999999999996</v>
      </c>
    </row>
    <row r="6270" spans="1:4" hidden="1">
      <c r="A6270" s="25">
        <v>43211</v>
      </c>
      <c r="B6270" s="24" t="s">
        <v>238</v>
      </c>
      <c r="C6270" s="24" t="s">
        <v>263</v>
      </c>
      <c r="D6270" s="24">
        <v>2.0402</v>
      </c>
    </row>
    <row r="6271" spans="1:4" hidden="1">
      <c r="A6271" s="25">
        <v>43211</v>
      </c>
      <c r="B6271" s="24" t="s">
        <v>238</v>
      </c>
      <c r="C6271" s="24" t="s">
        <v>234</v>
      </c>
      <c r="D6271" s="24">
        <v>0.71399999999999997</v>
      </c>
    </row>
    <row r="6272" spans="1:4" hidden="1">
      <c r="A6272" s="25">
        <v>43211</v>
      </c>
      <c r="B6272" s="24" t="s">
        <v>238</v>
      </c>
      <c r="C6272" s="24" t="s">
        <v>243</v>
      </c>
      <c r="D6272" s="24">
        <v>7.8441999999999998</v>
      </c>
    </row>
    <row r="6273" spans="1:4" hidden="1">
      <c r="A6273" s="25">
        <v>43211</v>
      </c>
      <c r="B6273" s="24" t="s">
        <v>238</v>
      </c>
      <c r="C6273" s="24" t="s">
        <v>256</v>
      </c>
      <c r="D6273" s="24">
        <v>6.0305999999999997</v>
      </c>
    </row>
    <row r="6274" spans="1:4" hidden="1">
      <c r="A6274" s="25">
        <v>43211</v>
      </c>
      <c r="B6274" s="24" t="s">
        <v>238</v>
      </c>
      <c r="C6274" s="24" t="s">
        <v>258</v>
      </c>
      <c r="D6274" s="24">
        <v>3.5286</v>
      </c>
    </row>
    <row r="6275" spans="1:4" hidden="1">
      <c r="A6275" s="25">
        <v>43211</v>
      </c>
      <c r="B6275" s="24" t="s">
        <v>238</v>
      </c>
      <c r="C6275" s="24" t="s">
        <v>259</v>
      </c>
      <c r="D6275" s="24">
        <v>100.29</v>
      </c>
    </row>
    <row r="6276" spans="1:4" hidden="1">
      <c r="A6276" s="25">
        <v>43211</v>
      </c>
      <c r="B6276" s="24" t="s">
        <v>238</v>
      </c>
      <c r="C6276" s="24" t="s">
        <v>235</v>
      </c>
      <c r="D6276" s="24">
        <v>0.70940000000000003</v>
      </c>
    </row>
    <row r="6277" spans="1:4">
      <c r="A6277" s="25">
        <v>43211</v>
      </c>
      <c r="B6277" s="24" t="s">
        <v>238</v>
      </c>
      <c r="C6277" s="24" t="s">
        <v>79</v>
      </c>
      <c r="D6277" s="24">
        <v>107.65</v>
      </c>
    </row>
    <row r="6278" spans="1:4" hidden="1">
      <c r="A6278" s="25">
        <v>43211</v>
      </c>
      <c r="B6278" s="24" t="s">
        <v>238</v>
      </c>
      <c r="C6278" s="24" t="s">
        <v>244</v>
      </c>
      <c r="D6278" s="24">
        <v>1071.0474999999999</v>
      </c>
    </row>
    <row r="6279" spans="1:4" hidden="1">
      <c r="A6279" s="25">
        <v>43211</v>
      </c>
      <c r="B6279" s="24" t="s">
        <v>238</v>
      </c>
      <c r="C6279" s="24" t="s">
        <v>251</v>
      </c>
      <c r="D6279" s="24">
        <v>8.0807000000000002</v>
      </c>
    </row>
    <row r="6280" spans="1:4" hidden="1">
      <c r="A6280" s="25">
        <v>43211</v>
      </c>
      <c r="B6280" s="24" t="s">
        <v>238</v>
      </c>
      <c r="C6280" s="24" t="s">
        <v>249</v>
      </c>
      <c r="D6280" s="24">
        <v>18.53</v>
      </c>
    </row>
    <row r="6281" spans="1:4" hidden="1">
      <c r="A6281" s="25">
        <v>43211</v>
      </c>
      <c r="B6281" s="24" t="s">
        <v>238</v>
      </c>
      <c r="C6281" s="24" t="s">
        <v>252</v>
      </c>
      <c r="D6281" s="24">
        <v>3.8980000000000001</v>
      </c>
    </row>
    <row r="6282" spans="1:4" hidden="1">
      <c r="A6282" s="25">
        <v>43211</v>
      </c>
      <c r="B6282" s="24" t="s">
        <v>238</v>
      </c>
      <c r="C6282" s="24" t="s">
        <v>236</v>
      </c>
      <c r="D6282" s="24">
        <v>7.8242000000000003</v>
      </c>
    </row>
    <row r="6283" spans="1:4" hidden="1">
      <c r="A6283" s="25">
        <v>43211</v>
      </c>
      <c r="B6283" s="24" t="s">
        <v>238</v>
      </c>
      <c r="C6283" s="24" t="s">
        <v>245</v>
      </c>
      <c r="D6283" s="24">
        <v>1.3867</v>
      </c>
    </row>
    <row r="6284" spans="1:4" hidden="1">
      <c r="A6284" s="25">
        <v>43211</v>
      </c>
      <c r="B6284" s="24" t="s">
        <v>238</v>
      </c>
      <c r="C6284" s="24" t="s">
        <v>264</v>
      </c>
      <c r="D6284" s="24">
        <v>52.16</v>
      </c>
    </row>
    <row r="6285" spans="1:4" hidden="1">
      <c r="A6285" s="25">
        <v>43211</v>
      </c>
      <c r="B6285" s="24" t="s">
        <v>238</v>
      </c>
      <c r="C6285" s="24" t="s">
        <v>260</v>
      </c>
      <c r="D6285" s="24">
        <v>3.3957000000000002</v>
      </c>
    </row>
    <row r="6286" spans="1:4" hidden="1">
      <c r="A6286" s="25">
        <v>43211</v>
      </c>
      <c r="B6286" s="24" t="s">
        <v>238</v>
      </c>
      <c r="C6286" s="24" t="s">
        <v>261</v>
      </c>
      <c r="D6286" s="24">
        <v>61.387799999999999</v>
      </c>
    </row>
    <row r="6287" spans="1:4" hidden="1">
      <c r="A6287" s="25">
        <v>43211</v>
      </c>
      <c r="B6287" s="24" t="s">
        <v>238</v>
      </c>
      <c r="C6287" s="24" t="s">
        <v>237</v>
      </c>
      <c r="D6287" s="24">
        <v>8.4458000000000002</v>
      </c>
    </row>
    <row r="6288" spans="1:4" hidden="1">
      <c r="A6288" s="25">
        <v>43211</v>
      </c>
      <c r="B6288" s="24" t="s">
        <v>238</v>
      </c>
      <c r="C6288" s="24" t="s">
        <v>253</v>
      </c>
      <c r="D6288" s="24">
        <v>1.3165</v>
      </c>
    </row>
    <row r="6289" spans="1:4" hidden="1">
      <c r="A6289" s="25">
        <v>43211</v>
      </c>
      <c r="B6289" s="24" t="s">
        <v>238</v>
      </c>
      <c r="C6289" s="24" t="s">
        <v>265</v>
      </c>
      <c r="D6289" s="24">
        <v>31.347999999999999</v>
      </c>
    </row>
    <row r="6290" spans="1:4" hidden="1">
      <c r="A6290" s="25">
        <v>43211</v>
      </c>
      <c r="B6290" s="24" t="s">
        <v>238</v>
      </c>
      <c r="C6290" s="24" t="s">
        <v>262</v>
      </c>
      <c r="D6290" s="24">
        <v>4.0762</v>
      </c>
    </row>
    <row r="6291" spans="1:4" hidden="1">
      <c r="A6291" s="25">
        <v>43211</v>
      </c>
      <c r="B6291" s="24" t="s">
        <v>238</v>
      </c>
      <c r="C6291" s="24" t="s">
        <v>246</v>
      </c>
      <c r="D6291" s="24">
        <v>29.4605</v>
      </c>
    </row>
    <row r="6292" spans="1:4" hidden="1">
      <c r="A6292" s="25">
        <v>43211</v>
      </c>
      <c r="B6292" s="24" t="s">
        <v>238</v>
      </c>
      <c r="C6292" s="24" t="s">
        <v>266</v>
      </c>
      <c r="D6292" s="24">
        <v>26.253699999999998</v>
      </c>
    </row>
    <row r="6293" spans="1:4" hidden="1">
      <c r="A6293" s="25">
        <v>43211</v>
      </c>
      <c r="B6293" s="24" t="s">
        <v>238</v>
      </c>
      <c r="C6293" s="24" t="s">
        <v>267</v>
      </c>
      <c r="D6293" s="24">
        <v>533.85839999999996</v>
      </c>
    </row>
    <row r="6294" spans="1:4" hidden="1">
      <c r="A6294" s="25">
        <v>43211</v>
      </c>
      <c r="B6294" s="24" t="s">
        <v>238</v>
      </c>
      <c r="C6294" s="24" t="s">
        <v>268</v>
      </c>
      <c r="D6294" s="24">
        <v>2.7</v>
      </c>
    </row>
    <row r="6295" spans="1:4" hidden="1">
      <c r="A6295" s="25">
        <v>43211</v>
      </c>
      <c r="B6295" s="24" t="s">
        <v>238</v>
      </c>
      <c r="C6295" s="24" t="s">
        <v>239</v>
      </c>
      <c r="D6295" s="24">
        <v>12.1052</v>
      </c>
    </row>
    <row r="6296" spans="1:4" hidden="1">
      <c r="A6296" s="25">
        <v>43211</v>
      </c>
      <c r="B6296" s="24" t="s">
        <v>267</v>
      </c>
      <c r="C6296" s="24" t="s">
        <v>238</v>
      </c>
      <c r="D6296" s="24">
        <v>1.9E-3</v>
      </c>
    </row>
    <row r="6297" spans="1:4" hidden="1">
      <c r="A6297" s="25">
        <v>43211</v>
      </c>
      <c r="B6297" s="24" t="s">
        <v>268</v>
      </c>
      <c r="C6297" s="24" t="s">
        <v>238</v>
      </c>
      <c r="D6297" s="24">
        <v>0.37040000000000001</v>
      </c>
    </row>
    <row r="6298" spans="1:4" hidden="1">
      <c r="A6298" s="25">
        <v>43211</v>
      </c>
      <c r="B6298" s="24" t="s">
        <v>239</v>
      </c>
      <c r="C6298" s="24" t="s">
        <v>230</v>
      </c>
      <c r="D6298" s="24">
        <v>0.3034</v>
      </c>
    </row>
    <row r="6299" spans="1:4" hidden="1">
      <c r="A6299" s="25">
        <v>43211</v>
      </c>
      <c r="B6299" s="24" t="s">
        <v>239</v>
      </c>
      <c r="C6299" s="24" t="s">
        <v>233</v>
      </c>
      <c r="D6299" s="24">
        <v>6.7199999999999996E-2</v>
      </c>
    </row>
    <row r="6300" spans="1:4" hidden="1">
      <c r="A6300" s="25">
        <v>43211</v>
      </c>
      <c r="B6300" s="24" t="s">
        <v>239</v>
      </c>
      <c r="C6300" s="24" t="s">
        <v>234</v>
      </c>
      <c r="D6300" s="24">
        <v>5.8999999999999997E-2</v>
      </c>
    </row>
    <row r="6301" spans="1:4" hidden="1">
      <c r="A6301" s="25">
        <v>43211</v>
      </c>
      <c r="B6301" s="24" t="s">
        <v>239</v>
      </c>
      <c r="C6301" s="24" t="s">
        <v>238</v>
      </c>
      <c r="D6301" s="24">
        <v>8.2600000000000007E-2</v>
      </c>
    </row>
    <row r="6302" spans="1:4" hidden="1">
      <c r="A6302" s="25">
        <v>43212</v>
      </c>
      <c r="B6302" s="24" t="s">
        <v>230</v>
      </c>
      <c r="C6302" s="24" t="s">
        <v>231</v>
      </c>
      <c r="D6302" s="24">
        <v>0.26540000000000002</v>
      </c>
    </row>
    <row r="6303" spans="1:4" hidden="1">
      <c r="A6303" s="25">
        <v>43212</v>
      </c>
      <c r="B6303" s="24" t="s">
        <v>230</v>
      </c>
      <c r="C6303" s="24" t="s">
        <v>232</v>
      </c>
      <c r="D6303" s="24">
        <v>1.6503000000000001</v>
      </c>
    </row>
    <row r="6304" spans="1:4" hidden="1">
      <c r="A6304" s="25">
        <v>43212</v>
      </c>
      <c r="B6304" s="24" t="s">
        <v>230</v>
      </c>
      <c r="C6304" s="24" t="s">
        <v>233</v>
      </c>
      <c r="D6304" s="24">
        <v>0.22159999999999999</v>
      </c>
    </row>
    <row r="6305" spans="1:4" hidden="1">
      <c r="A6305" s="25">
        <v>43212</v>
      </c>
      <c r="B6305" s="24" t="s">
        <v>230</v>
      </c>
      <c r="C6305" s="24" t="s">
        <v>234</v>
      </c>
      <c r="D6305" s="24">
        <v>0.19439999999999999</v>
      </c>
    </row>
    <row r="6306" spans="1:4" hidden="1">
      <c r="A6306" s="25">
        <v>43212</v>
      </c>
      <c r="B6306" s="24" t="s">
        <v>230</v>
      </c>
      <c r="C6306" s="24" t="s">
        <v>235</v>
      </c>
      <c r="D6306" s="24">
        <v>0.19320000000000001</v>
      </c>
    </row>
    <row r="6307" spans="1:4" hidden="1">
      <c r="A6307" s="25">
        <v>43212</v>
      </c>
      <c r="B6307" s="24" t="s">
        <v>230</v>
      </c>
      <c r="C6307" s="24" t="s">
        <v>236</v>
      </c>
      <c r="D6307" s="24">
        <v>2.1303999999999998</v>
      </c>
    </row>
    <row r="6308" spans="1:4" hidden="1">
      <c r="A6308" s="25">
        <v>43212</v>
      </c>
      <c r="B6308" s="24" t="s">
        <v>230</v>
      </c>
      <c r="C6308" s="24" t="s">
        <v>237</v>
      </c>
      <c r="D6308" s="24">
        <v>2.2995999999999999</v>
      </c>
    </row>
    <row r="6309" spans="1:4" hidden="1">
      <c r="A6309" s="25">
        <v>43212</v>
      </c>
      <c r="B6309" s="24" t="s">
        <v>230</v>
      </c>
      <c r="C6309" s="24" t="s">
        <v>238</v>
      </c>
      <c r="D6309" s="24">
        <v>0.2722</v>
      </c>
    </row>
    <row r="6310" spans="1:4" hidden="1">
      <c r="A6310" s="25">
        <v>43212</v>
      </c>
      <c r="B6310" s="24" t="s">
        <v>230</v>
      </c>
      <c r="C6310" s="24" t="s">
        <v>239</v>
      </c>
      <c r="D6310" s="24">
        <v>3.2951000000000001</v>
      </c>
    </row>
    <row r="6311" spans="1:4" hidden="1">
      <c r="A6311" s="25">
        <v>43212</v>
      </c>
      <c r="B6311" s="24" t="s">
        <v>240</v>
      </c>
      <c r="C6311" s="24" t="s">
        <v>241</v>
      </c>
      <c r="D6311" s="24">
        <v>0.97919999999999996</v>
      </c>
    </row>
    <row r="6312" spans="1:4" hidden="1">
      <c r="A6312" s="25">
        <v>43212</v>
      </c>
      <c r="B6312" s="24" t="s">
        <v>240</v>
      </c>
      <c r="C6312" s="24" t="s">
        <v>231</v>
      </c>
      <c r="D6312" s="24">
        <v>0.74780000000000002</v>
      </c>
    </row>
    <row r="6313" spans="1:4" hidden="1">
      <c r="A6313" s="25">
        <v>43212</v>
      </c>
      <c r="B6313" s="24" t="s">
        <v>240</v>
      </c>
      <c r="C6313" s="24" t="s">
        <v>242</v>
      </c>
      <c r="D6313" s="24">
        <v>4.8289999999999997</v>
      </c>
    </row>
    <row r="6314" spans="1:4" hidden="1">
      <c r="A6314" s="25">
        <v>43212</v>
      </c>
      <c r="B6314" s="24" t="s">
        <v>240</v>
      </c>
      <c r="C6314" s="24" t="s">
        <v>232</v>
      </c>
      <c r="D6314" s="24">
        <v>4.6494</v>
      </c>
    </row>
    <row r="6315" spans="1:4" hidden="1">
      <c r="A6315" s="25">
        <v>43212</v>
      </c>
      <c r="B6315" s="24" t="s">
        <v>240</v>
      </c>
      <c r="C6315" s="24" t="s">
        <v>233</v>
      </c>
      <c r="D6315" s="24">
        <v>0.62419999999999998</v>
      </c>
    </row>
    <row r="6316" spans="1:4" hidden="1">
      <c r="A6316" s="25">
        <v>43212</v>
      </c>
      <c r="B6316" s="24" t="s">
        <v>240</v>
      </c>
      <c r="C6316" s="24" t="s">
        <v>234</v>
      </c>
      <c r="D6316" s="24">
        <v>0.54769999999999996</v>
      </c>
    </row>
    <row r="6317" spans="1:4" hidden="1">
      <c r="A6317" s="25">
        <v>43212</v>
      </c>
      <c r="B6317" s="24" t="s">
        <v>240</v>
      </c>
      <c r="C6317" s="24" t="s">
        <v>243</v>
      </c>
      <c r="D6317" s="24">
        <v>6.0167999999999999</v>
      </c>
    </row>
    <row r="6318" spans="1:4" hidden="1">
      <c r="A6318" s="25">
        <v>43212</v>
      </c>
      <c r="B6318" s="24" t="s">
        <v>240</v>
      </c>
      <c r="C6318" s="24" t="s">
        <v>79</v>
      </c>
      <c r="D6318" s="24">
        <v>82.581199999999995</v>
      </c>
    </row>
    <row r="6319" spans="1:4" hidden="1">
      <c r="A6319" s="25">
        <v>43212</v>
      </c>
      <c r="B6319" s="24" t="s">
        <v>240</v>
      </c>
      <c r="C6319" s="24" t="s">
        <v>244</v>
      </c>
      <c r="D6319" s="24">
        <v>821.54700000000003</v>
      </c>
    </row>
    <row r="6320" spans="1:4" hidden="1">
      <c r="A6320" s="25">
        <v>43212</v>
      </c>
      <c r="B6320" s="24" t="s">
        <v>240</v>
      </c>
      <c r="C6320" s="24" t="s">
        <v>236</v>
      </c>
      <c r="D6320" s="24">
        <v>6.0019999999999998</v>
      </c>
    </row>
    <row r="6321" spans="1:4" hidden="1">
      <c r="A6321" s="25">
        <v>43212</v>
      </c>
      <c r="B6321" s="24" t="s">
        <v>240</v>
      </c>
      <c r="C6321" s="24" t="s">
        <v>245</v>
      </c>
      <c r="D6321" s="24">
        <v>1.0639000000000001</v>
      </c>
    </row>
    <row r="6322" spans="1:4" hidden="1">
      <c r="A6322" s="25">
        <v>43212</v>
      </c>
      <c r="B6322" s="24" t="s">
        <v>240</v>
      </c>
      <c r="C6322" s="24" t="s">
        <v>237</v>
      </c>
      <c r="D6322" s="24">
        <v>6.4787999999999997</v>
      </c>
    </row>
    <row r="6323" spans="1:4" hidden="1">
      <c r="A6323" s="25">
        <v>43212</v>
      </c>
      <c r="B6323" s="24" t="s">
        <v>240</v>
      </c>
      <c r="C6323" s="24" t="s">
        <v>246</v>
      </c>
      <c r="D6323" s="24">
        <v>22.599</v>
      </c>
    </row>
    <row r="6324" spans="1:4" hidden="1">
      <c r="A6324" s="25">
        <v>43212</v>
      </c>
      <c r="B6324" s="24" t="s">
        <v>240</v>
      </c>
      <c r="C6324" s="24" t="s">
        <v>238</v>
      </c>
      <c r="D6324" s="24">
        <v>0.76700000000000002</v>
      </c>
    </row>
    <row r="6325" spans="1:4" hidden="1">
      <c r="A6325" s="25">
        <v>43212</v>
      </c>
      <c r="B6325" s="24" t="s">
        <v>247</v>
      </c>
      <c r="C6325" s="24" t="s">
        <v>238</v>
      </c>
      <c r="D6325" s="24">
        <v>0.55869999999999997</v>
      </c>
    </row>
    <row r="6326" spans="1:4" hidden="1">
      <c r="A6326" s="25">
        <v>43212</v>
      </c>
      <c r="B6326" s="24" t="s">
        <v>241</v>
      </c>
      <c r="C6326" s="24" t="s">
        <v>240</v>
      </c>
      <c r="D6326" s="24">
        <v>1.0212000000000001</v>
      </c>
    </row>
    <row r="6327" spans="1:4" hidden="1">
      <c r="A6327" s="25">
        <v>43212</v>
      </c>
      <c r="B6327" s="24" t="s">
        <v>241</v>
      </c>
      <c r="C6327" s="24" t="s">
        <v>231</v>
      </c>
      <c r="D6327" s="24">
        <v>0.76370000000000005</v>
      </c>
    </row>
    <row r="6328" spans="1:4" hidden="1">
      <c r="A6328" s="25">
        <v>43212</v>
      </c>
      <c r="B6328" s="24" t="s">
        <v>241</v>
      </c>
      <c r="C6328" s="24" t="s">
        <v>248</v>
      </c>
      <c r="D6328" s="24">
        <v>4.9194000000000004</v>
      </c>
    </row>
    <row r="6329" spans="1:4" hidden="1">
      <c r="A6329" s="25">
        <v>43212</v>
      </c>
      <c r="B6329" s="24" t="s">
        <v>241</v>
      </c>
      <c r="C6329" s="24" t="s">
        <v>242</v>
      </c>
      <c r="D6329" s="24">
        <v>4.9317000000000002</v>
      </c>
    </row>
    <row r="6330" spans="1:4" hidden="1">
      <c r="A6330" s="25">
        <v>43212</v>
      </c>
      <c r="B6330" s="24" t="s">
        <v>241</v>
      </c>
      <c r="C6330" s="24" t="s">
        <v>233</v>
      </c>
      <c r="D6330" s="24">
        <v>0.63759999999999994</v>
      </c>
    </row>
    <row r="6331" spans="1:4" hidden="1">
      <c r="A6331" s="25">
        <v>43212</v>
      </c>
      <c r="B6331" s="24" t="s">
        <v>241</v>
      </c>
      <c r="C6331" s="24" t="s">
        <v>234</v>
      </c>
      <c r="D6331" s="24">
        <v>0.55940000000000001</v>
      </c>
    </row>
    <row r="6332" spans="1:4" hidden="1">
      <c r="A6332" s="25">
        <v>43212</v>
      </c>
      <c r="B6332" s="24" t="s">
        <v>241</v>
      </c>
      <c r="C6332" s="24" t="s">
        <v>243</v>
      </c>
      <c r="D6332" s="24">
        <v>6.1445999999999996</v>
      </c>
    </row>
    <row r="6333" spans="1:4" hidden="1">
      <c r="A6333" s="25">
        <v>43212</v>
      </c>
      <c r="B6333" s="24" t="s">
        <v>241</v>
      </c>
      <c r="C6333" s="24" t="s">
        <v>79</v>
      </c>
      <c r="D6333" s="24">
        <v>84.3386</v>
      </c>
    </row>
    <row r="6334" spans="1:4" hidden="1">
      <c r="A6334" s="25">
        <v>43212</v>
      </c>
      <c r="B6334" s="24" t="s">
        <v>241</v>
      </c>
      <c r="C6334" s="24" t="s">
        <v>249</v>
      </c>
      <c r="D6334" s="24">
        <v>14.5152</v>
      </c>
    </row>
    <row r="6335" spans="1:4" hidden="1">
      <c r="A6335" s="25">
        <v>43212</v>
      </c>
      <c r="B6335" s="24" t="s">
        <v>241</v>
      </c>
      <c r="C6335" s="24" t="s">
        <v>236</v>
      </c>
      <c r="D6335" s="24">
        <v>6.1295999999999999</v>
      </c>
    </row>
    <row r="6336" spans="1:4" hidden="1">
      <c r="A6336" s="25">
        <v>43212</v>
      </c>
      <c r="B6336" s="24" t="s">
        <v>241</v>
      </c>
      <c r="C6336" s="24" t="s">
        <v>238</v>
      </c>
      <c r="D6336" s="24">
        <v>0.78339999999999999</v>
      </c>
    </row>
    <row r="6337" spans="1:4" hidden="1">
      <c r="A6337" s="25">
        <v>43212</v>
      </c>
      <c r="B6337" s="24" t="s">
        <v>250</v>
      </c>
      <c r="C6337" s="24" t="s">
        <v>238</v>
      </c>
      <c r="D6337" s="24">
        <v>5.9999999999999995E-4</v>
      </c>
    </row>
    <row r="6338" spans="1:4" hidden="1">
      <c r="A6338" s="25">
        <v>43212</v>
      </c>
      <c r="B6338" s="24" t="s">
        <v>231</v>
      </c>
      <c r="C6338" s="24" t="s">
        <v>230</v>
      </c>
      <c r="D6338" s="24">
        <v>3.7673999999999999</v>
      </c>
    </row>
    <row r="6339" spans="1:4" hidden="1">
      <c r="A6339" s="25">
        <v>43212</v>
      </c>
      <c r="B6339" s="24" t="s">
        <v>231</v>
      </c>
      <c r="C6339" s="24" t="s">
        <v>240</v>
      </c>
      <c r="D6339" s="24">
        <v>1.3371999999999999</v>
      </c>
    </row>
    <row r="6340" spans="1:4" hidden="1">
      <c r="A6340" s="25">
        <v>43212</v>
      </c>
      <c r="B6340" s="24" t="s">
        <v>231</v>
      </c>
      <c r="C6340" s="24" t="s">
        <v>241</v>
      </c>
      <c r="D6340" s="24">
        <v>1.3093999999999999</v>
      </c>
    </row>
    <row r="6341" spans="1:4" hidden="1">
      <c r="A6341" s="25">
        <v>43212</v>
      </c>
      <c r="B6341" s="24" t="s">
        <v>231</v>
      </c>
      <c r="C6341" s="24" t="s">
        <v>232</v>
      </c>
      <c r="D6341" s="24">
        <v>6.2173999999999996</v>
      </c>
    </row>
    <row r="6342" spans="1:4" hidden="1">
      <c r="A6342" s="25">
        <v>43212</v>
      </c>
      <c r="B6342" s="24" t="s">
        <v>231</v>
      </c>
      <c r="C6342" s="24" t="s">
        <v>233</v>
      </c>
      <c r="D6342" s="24">
        <v>0.8347</v>
      </c>
    </row>
    <row r="6343" spans="1:4" hidden="1">
      <c r="A6343" s="25">
        <v>43212</v>
      </c>
      <c r="B6343" s="24" t="s">
        <v>231</v>
      </c>
      <c r="C6343" s="24" t="s">
        <v>234</v>
      </c>
      <c r="D6343" s="24">
        <v>0.73250000000000004</v>
      </c>
    </row>
    <row r="6344" spans="1:4" hidden="1">
      <c r="A6344" s="25">
        <v>43212</v>
      </c>
      <c r="B6344" s="24" t="s">
        <v>231</v>
      </c>
      <c r="C6344" s="24" t="s">
        <v>243</v>
      </c>
      <c r="D6344" s="24">
        <v>8.0457999999999998</v>
      </c>
    </row>
    <row r="6345" spans="1:4" hidden="1">
      <c r="A6345" s="25">
        <v>43212</v>
      </c>
      <c r="B6345" s="24" t="s">
        <v>231</v>
      </c>
      <c r="C6345" s="24" t="s">
        <v>235</v>
      </c>
      <c r="D6345" s="24">
        <v>0.72760000000000002</v>
      </c>
    </row>
    <row r="6346" spans="1:4" hidden="1">
      <c r="A6346" s="25">
        <v>43212</v>
      </c>
      <c r="B6346" s="24" t="s">
        <v>231</v>
      </c>
      <c r="C6346" s="24" t="s">
        <v>79</v>
      </c>
      <c r="D6346" s="24">
        <v>110.4293</v>
      </c>
    </row>
    <row r="6347" spans="1:4" hidden="1">
      <c r="A6347" s="25">
        <v>43212</v>
      </c>
      <c r="B6347" s="24" t="s">
        <v>231</v>
      </c>
      <c r="C6347" s="24" t="s">
        <v>236</v>
      </c>
      <c r="D6347" s="24">
        <v>8.0260999999999996</v>
      </c>
    </row>
    <row r="6348" spans="1:4" hidden="1">
      <c r="A6348" s="25">
        <v>43212</v>
      </c>
      <c r="B6348" s="24" t="s">
        <v>231</v>
      </c>
      <c r="C6348" s="24" t="s">
        <v>237</v>
      </c>
      <c r="D6348" s="24">
        <v>8.6636000000000006</v>
      </c>
    </row>
    <row r="6349" spans="1:4" hidden="1">
      <c r="A6349" s="25">
        <v>43212</v>
      </c>
      <c r="B6349" s="24" t="s">
        <v>231</v>
      </c>
      <c r="C6349" s="24" t="s">
        <v>238</v>
      </c>
      <c r="D6349" s="24">
        <v>1.0257000000000001</v>
      </c>
    </row>
    <row r="6350" spans="1:4" hidden="1">
      <c r="A6350" s="25">
        <v>43212</v>
      </c>
      <c r="B6350" s="24" t="s">
        <v>248</v>
      </c>
      <c r="C6350" s="24" t="s">
        <v>241</v>
      </c>
      <c r="D6350" s="24">
        <v>0.20319999999999999</v>
      </c>
    </row>
    <row r="6351" spans="1:4" hidden="1">
      <c r="A6351" s="25">
        <v>43212</v>
      </c>
      <c r="B6351" s="24" t="s">
        <v>248</v>
      </c>
      <c r="C6351" s="24" t="s">
        <v>233</v>
      </c>
      <c r="D6351" s="24">
        <v>0.12959999999999999</v>
      </c>
    </row>
    <row r="6352" spans="1:4" hidden="1">
      <c r="A6352" s="25">
        <v>43212</v>
      </c>
      <c r="B6352" s="24" t="s">
        <v>248</v>
      </c>
      <c r="C6352" s="24" t="s">
        <v>246</v>
      </c>
      <c r="D6352" s="24">
        <v>4.6916000000000002</v>
      </c>
    </row>
    <row r="6353" spans="1:4" hidden="1">
      <c r="A6353" s="25">
        <v>43212</v>
      </c>
      <c r="B6353" s="24" t="s">
        <v>248</v>
      </c>
      <c r="C6353" s="24" t="s">
        <v>238</v>
      </c>
      <c r="D6353" s="24">
        <v>0.15920000000000001</v>
      </c>
    </row>
    <row r="6354" spans="1:4" hidden="1">
      <c r="A6354" s="25">
        <v>43212</v>
      </c>
      <c r="B6354" s="24" t="s">
        <v>242</v>
      </c>
      <c r="C6354" s="24" t="s">
        <v>240</v>
      </c>
      <c r="D6354" s="24">
        <v>0.20710000000000001</v>
      </c>
    </row>
    <row r="6355" spans="1:4" hidden="1">
      <c r="A6355" s="25">
        <v>43212</v>
      </c>
      <c r="B6355" s="24" t="s">
        <v>242</v>
      </c>
      <c r="C6355" s="24" t="s">
        <v>241</v>
      </c>
      <c r="D6355" s="24">
        <v>0.20280000000000001</v>
      </c>
    </row>
    <row r="6356" spans="1:4" hidden="1">
      <c r="A6356" s="25">
        <v>43212</v>
      </c>
      <c r="B6356" s="24" t="s">
        <v>242</v>
      </c>
      <c r="C6356" s="24" t="s">
        <v>232</v>
      </c>
      <c r="D6356" s="24">
        <v>0.96279999999999999</v>
      </c>
    </row>
    <row r="6357" spans="1:4" hidden="1">
      <c r="A6357" s="25">
        <v>43212</v>
      </c>
      <c r="B6357" s="24" t="s">
        <v>242</v>
      </c>
      <c r="C6357" s="24" t="s">
        <v>233</v>
      </c>
      <c r="D6357" s="24">
        <v>0.12920000000000001</v>
      </c>
    </row>
    <row r="6358" spans="1:4" hidden="1">
      <c r="A6358" s="25">
        <v>43212</v>
      </c>
      <c r="B6358" s="24" t="s">
        <v>242</v>
      </c>
      <c r="C6358" s="24" t="s">
        <v>234</v>
      </c>
      <c r="D6358" s="24">
        <v>0.1134</v>
      </c>
    </row>
    <row r="6359" spans="1:4" hidden="1">
      <c r="A6359" s="25">
        <v>43212</v>
      </c>
      <c r="B6359" s="24" t="s">
        <v>242</v>
      </c>
      <c r="C6359" s="24" t="s">
        <v>243</v>
      </c>
      <c r="D6359" s="24">
        <v>1.2459</v>
      </c>
    </row>
    <row r="6360" spans="1:4" hidden="1">
      <c r="A6360" s="25">
        <v>43212</v>
      </c>
      <c r="B6360" s="24" t="s">
        <v>242</v>
      </c>
      <c r="C6360" s="24" t="s">
        <v>79</v>
      </c>
      <c r="D6360" s="24">
        <v>17.101299999999998</v>
      </c>
    </row>
    <row r="6361" spans="1:4" hidden="1">
      <c r="A6361" s="25">
        <v>43212</v>
      </c>
      <c r="B6361" s="24" t="s">
        <v>242</v>
      </c>
      <c r="C6361" s="24" t="s">
        <v>244</v>
      </c>
      <c r="D6361" s="24">
        <v>170.12520000000001</v>
      </c>
    </row>
    <row r="6362" spans="1:4" hidden="1">
      <c r="A6362" s="25">
        <v>43212</v>
      </c>
      <c r="B6362" s="24" t="s">
        <v>242</v>
      </c>
      <c r="C6362" s="24" t="s">
        <v>251</v>
      </c>
      <c r="D6362" s="24">
        <v>1.2834000000000001</v>
      </c>
    </row>
    <row r="6363" spans="1:4" hidden="1">
      <c r="A6363" s="25">
        <v>43212</v>
      </c>
      <c r="B6363" s="24" t="s">
        <v>242</v>
      </c>
      <c r="C6363" s="24" t="s">
        <v>252</v>
      </c>
      <c r="D6363" s="24">
        <v>0.61919999999999997</v>
      </c>
    </row>
    <row r="6364" spans="1:4" hidden="1">
      <c r="A6364" s="25">
        <v>43212</v>
      </c>
      <c r="B6364" s="24" t="s">
        <v>242</v>
      </c>
      <c r="C6364" s="24" t="s">
        <v>236</v>
      </c>
      <c r="D6364" s="24">
        <v>1.2428999999999999</v>
      </c>
    </row>
    <row r="6365" spans="1:4" hidden="1">
      <c r="A6365" s="25">
        <v>43212</v>
      </c>
      <c r="B6365" s="24" t="s">
        <v>242</v>
      </c>
      <c r="C6365" s="24" t="s">
        <v>245</v>
      </c>
      <c r="D6365" s="24">
        <v>0.22020000000000001</v>
      </c>
    </row>
    <row r="6366" spans="1:4" hidden="1">
      <c r="A6366" s="25">
        <v>43212</v>
      </c>
      <c r="B6366" s="24" t="s">
        <v>242</v>
      </c>
      <c r="C6366" s="24" t="s">
        <v>253</v>
      </c>
      <c r="D6366" s="24">
        <v>0.20910000000000001</v>
      </c>
    </row>
    <row r="6367" spans="1:4" hidden="1">
      <c r="A6367" s="25">
        <v>43212</v>
      </c>
      <c r="B6367" s="24" t="s">
        <v>242</v>
      </c>
      <c r="C6367" s="24" t="s">
        <v>246</v>
      </c>
      <c r="D6367" s="24">
        <v>4.6798000000000002</v>
      </c>
    </row>
    <row r="6368" spans="1:4" hidden="1">
      <c r="A6368" s="25">
        <v>43212</v>
      </c>
      <c r="B6368" s="24" t="s">
        <v>242</v>
      </c>
      <c r="C6368" s="24" t="s">
        <v>238</v>
      </c>
      <c r="D6368" s="24">
        <v>0.1588</v>
      </c>
    </row>
    <row r="6369" spans="1:4" hidden="1">
      <c r="A6369" s="25">
        <v>43212</v>
      </c>
      <c r="B6369" s="24" t="s">
        <v>254</v>
      </c>
      <c r="C6369" s="24" t="s">
        <v>233</v>
      </c>
      <c r="D6369" s="24">
        <v>3.9399999999999998E-2</v>
      </c>
    </row>
    <row r="6370" spans="1:4" hidden="1">
      <c r="A6370" s="25">
        <v>43212</v>
      </c>
      <c r="B6370" s="24" t="s">
        <v>254</v>
      </c>
      <c r="C6370" s="24" t="s">
        <v>234</v>
      </c>
      <c r="D6370" s="24">
        <v>3.4599999999999999E-2</v>
      </c>
    </row>
    <row r="6371" spans="1:4" hidden="1">
      <c r="A6371" s="25">
        <v>43212</v>
      </c>
      <c r="B6371" s="24" t="s">
        <v>254</v>
      </c>
      <c r="C6371" s="24" t="s">
        <v>238</v>
      </c>
      <c r="D6371" s="24">
        <v>4.8399999999999999E-2</v>
      </c>
    </row>
    <row r="6372" spans="1:4" hidden="1">
      <c r="A6372" s="25">
        <v>43212</v>
      </c>
      <c r="B6372" s="24" t="s">
        <v>232</v>
      </c>
      <c r="C6372" s="24" t="s">
        <v>230</v>
      </c>
      <c r="D6372" s="24">
        <v>0.60599999999999998</v>
      </c>
    </row>
    <row r="6373" spans="1:4" hidden="1">
      <c r="A6373" s="25">
        <v>43212</v>
      </c>
      <c r="B6373" s="24" t="s">
        <v>232</v>
      </c>
      <c r="C6373" s="24" t="s">
        <v>240</v>
      </c>
      <c r="D6373" s="24">
        <v>0.215</v>
      </c>
    </row>
    <row r="6374" spans="1:4" hidden="1">
      <c r="A6374" s="25">
        <v>43212</v>
      </c>
      <c r="B6374" s="24" t="s">
        <v>232</v>
      </c>
      <c r="C6374" s="24" t="s">
        <v>231</v>
      </c>
      <c r="D6374" s="24">
        <v>0.1608</v>
      </c>
    </row>
    <row r="6375" spans="1:4" hidden="1">
      <c r="A6375" s="25">
        <v>43212</v>
      </c>
      <c r="B6375" s="24" t="s">
        <v>232</v>
      </c>
      <c r="C6375" s="24" t="s">
        <v>242</v>
      </c>
      <c r="D6375" s="24">
        <v>1.0386</v>
      </c>
    </row>
    <row r="6376" spans="1:4" hidden="1">
      <c r="A6376" s="25">
        <v>43212</v>
      </c>
      <c r="B6376" s="24" t="s">
        <v>232</v>
      </c>
      <c r="C6376" s="24" t="s">
        <v>233</v>
      </c>
      <c r="D6376" s="24">
        <v>0.13420000000000001</v>
      </c>
    </row>
    <row r="6377" spans="1:4" hidden="1">
      <c r="A6377" s="25">
        <v>43212</v>
      </c>
      <c r="B6377" s="24" t="s">
        <v>232</v>
      </c>
      <c r="C6377" s="24" t="s">
        <v>234</v>
      </c>
      <c r="D6377" s="24">
        <v>0.1178</v>
      </c>
    </row>
    <row r="6378" spans="1:4" hidden="1">
      <c r="A6378" s="25">
        <v>43212</v>
      </c>
      <c r="B6378" s="24" t="s">
        <v>232</v>
      </c>
      <c r="C6378" s="24" t="s">
        <v>235</v>
      </c>
      <c r="D6378" s="24">
        <v>0.11700000000000001</v>
      </c>
    </row>
    <row r="6379" spans="1:4" hidden="1">
      <c r="A6379" s="25">
        <v>43212</v>
      </c>
      <c r="B6379" s="24" t="s">
        <v>232</v>
      </c>
      <c r="C6379" s="24" t="s">
        <v>236</v>
      </c>
      <c r="D6379" s="24">
        <v>1.2908999999999999</v>
      </c>
    </row>
    <row r="6380" spans="1:4" hidden="1">
      <c r="A6380" s="25">
        <v>43212</v>
      </c>
      <c r="B6380" s="24" t="s">
        <v>232</v>
      </c>
      <c r="C6380" s="24" t="s">
        <v>237</v>
      </c>
      <c r="D6380" s="24">
        <v>1.3934</v>
      </c>
    </row>
    <row r="6381" spans="1:4" hidden="1">
      <c r="A6381" s="25">
        <v>43212</v>
      </c>
      <c r="B6381" s="24" t="s">
        <v>232</v>
      </c>
      <c r="C6381" s="24" t="s">
        <v>238</v>
      </c>
      <c r="D6381" s="24">
        <v>0.16500000000000001</v>
      </c>
    </row>
    <row r="6382" spans="1:4" hidden="1">
      <c r="A6382" s="25">
        <v>43212</v>
      </c>
      <c r="B6382" s="24" t="s">
        <v>255</v>
      </c>
      <c r="C6382" s="24" t="s">
        <v>233</v>
      </c>
      <c r="D6382" s="24">
        <v>5.4199999999999998E-2</v>
      </c>
    </row>
    <row r="6383" spans="1:4" hidden="1">
      <c r="A6383" s="25">
        <v>43212</v>
      </c>
      <c r="B6383" s="24" t="s">
        <v>233</v>
      </c>
      <c r="C6383" s="24" t="s">
        <v>230</v>
      </c>
      <c r="D6383" s="24">
        <v>4.5128000000000004</v>
      </c>
    </row>
    <row r="6384" spans="1:4" hidden="1">
      <c r="A6384" s="25">
        <v>43212</v>
      </c>
      <c r="B6384" s="24" t="s">
        <v>233</v>
      </c>
      <c r="C6384" s="24" t="s">
        <v>240</v>
      </c>
      <c r="D6384" s="24">
        <v>1.6020000000000001</v>
      </c>
    </row>
    <row r="6385" spans="1:4" hidden="1">
      <c r="A6385" s="25">
        <v>43212</v>
      </c>
      <c r="B6385" s="24" t="s">
        <v>233</v>
      </c>
      <c r="C6385" s="24" t="s">
        <v>241</v>
      </c>
      <c r="D6385" s="24">
        <v>1.5685</v>
      </c>
    </row>
    <row r="6386" spans="1:4" hidden="1">
      <c r="A6386" s="25">
        <v>43212</v>
      </c>
      <c r="B6386" s="24" t="s">
        <v>233</v>
      </c>
      <c r="C6386" s="24" t="s">
        <v>231</v>
      </c>
      <c r="D6386" s="24">
        <v>1.198</v>
      </c>
    </row>
    <row r="6387" spans="1:4" hidden="1">
      <c r="A6387" s="25">
        <v>43212</v>
      </c>
      <c r="B6387" s="24" t="s">
        <v>233</v>
      </c>
      <c r="C6387" s="24" t="s">
        <v>248</v>
      </c>
      <c r="D6387" s="24">
        <v>7.7160000000000002</v>
      </c>
    </row>
    <row r="6388" spans="1:4" hidden="1">
      <c r="A6388" s="25">
        <v>43212</v>
      </c>
      <c r="B6388" s="24" t="s">
        <v>233</v>
      </c>
      <c r="C6388" s="24" t="s">
        <v>242</v>
      </c>
      <c r="D6388" s="24">
        <v>7.7351999999999999</v>
      </c>
    </row>
    <row r="6389" spans="1:4" hidden="1">
      <c r="A6389" s="25">
        <v>43212</v>
      </c>
      <c r="B6389" s="24" t="s">
        <v>233</v>
      </c>
      <c r="C6389" s="24" t="s">
        <v>254</v>
      </c>
      <c r="D6389" s="24">
        <v>25.360399999999998</v>
      </c>
    </row>
    <row r="6390" spans="1:4" hidden="1">
      <c r="A6390" s="25">
        <v>43212</v>
      </c>
      <c r="B6390" s="24" t="s">
        <v>233</v>
      </c>
      <c r="C6390" s="24" t="s">
        <v>232</v>
      </c>
      <c r="D6390" s="24">
        <v>7.4480000000000004</v>
      </c>
    </row>
    <row r="6391" spans="1:4" hidden="1">
      <c r="A6391" s="25">
        <v>43212</v>
      </c>
      <c r="B6391" s="24" t="s">
        <v>233</v>
      </c>
      <c r="C6391" s="24" t="s">
        <v>255</v>
      </c>
      <c r="D6391" s="24">
        <v>18.429600000000001</v>
      </c>
    </row>
    <row r="6392" spans="1:4" hidden="1">
      <c r="A6392" s="25">
        <v>43212</v>
      </c>
      <c r="B6392" s="24" t="s">
        <v>233</v>
      </c>
      <c r="C6392" s="24" t="s">
        <v>234</v>
      </c>
      <c r="D6392" s="24">
        <v>0.87749999999999995</v>
      </c>
    </row>
    <row r="6393" spans="1:4" hidden="1">
      <c r="A6393" s="25">
        <v>43212</v>
      </c>
      <c r="B6393" s="24" t="s">
        <v>233</v>
      </c>
      <c r="C6393" s="24" t="s">
        <v>243</v>
      </c>
      <c r="D6393" s="24">
        <v>9.6386000000000003</v>
      </c>
    </row>
    <row r="6394" spans="1:4" hidden="1">
      <c r="A6394" s="25">
        <v>43212</v>
      </c>
      <c r="B6394" s="24" t="s">
        <v>233</v>
      </c>
      <c r="C6394" s="24" t="s">
        <v>256</v>
      </c>
      <c r="D6394" s="24">
        <v>7.4084000000000003</v>
      </c>
    </row>
    <row r="6395" spans="1:4" hidden="1">
      <c r="A6395" s="25">
        <v>43212</v>
      </c>
      <c r="B6395" s="24" t="s">
        <v>233</v>
      </c>
      <c r="C6395" s="24" t="s">
        <v>257</v>
      </c>
      <c r="D6395" s="24">
        <v>310.82839999999999</v>
      </c>
    </row>
    <row r="6396" spans="1:4" hidden="1">
      <c r="A6396" s="25">
        <v>43212</v>
      </c>
      <c r="B6396" s="24" t="s">
        <v>233</v>
      </c>
      <c r="C6396" s="24" t="s">
        <v>258</v>
      </c>
      <c r="D6396" s="24">
        <v>4.3357999999999999</v>
      </c>
    </row>
    <row r="6397" spans="1:4" hidden="1">
      <c r="A6397" s="25">
        <v>43212</v>
      </c>
      <c r="B6397" s="24" t="s">
        <v>233</v>
      </c>
      <c r="C6397" s="24" t="s">
        <v>259</v>
      </c>
      <c r="D6397" s="24">
        <v>123.22239999999999</v>
      </c>
    </row>
    <row r="6398" spans="1:4" hidden="1">
      <c r="A6398" s="25">
        <v>43212</v>
      </c>
      <c r="B6398" s="24" t="s">
        <v>233</v>
      </c>
      <c r="C6398" s="24" t="s">
        <v>235</v>
      </c>
      <c r="D6398" s="24">
        <v>0.87160000000000004</v>
      </c>
    </row>
    <row r="6399" spans="1:4" hidden="1">
      <c r="A6399" s="25">
        <v>43212</v>
      </c>
      <c r="B6399" s="24" t="s">
        <v>233</v>
      </c>
      <c r="C6399" s="24" t="s">
        <v>79</v>
      </c>
      <c r="D6399" s="24">
        <v>132.28960000000001</v>
      </c>
    </row>
    <row r="6400" spans="1:4" hidden="1">
      <c r="A6400" s="25">
        <v>43212</v>
      </c>
      <c r="B6400" s="24" t="s">
        <v>233</v>
      </c>
      <c r="C6400" s="24" t="s">
        <v>244</v>
      </c>
      <c r="D6400" s="24">
        <v>1315.9628</v>
      </c>
    </row>
    <row r="6401" spans="1:4" hidden="1">
      <c r="A6401" s="25">
        <v>43212</v>
      </c>
      <c r="B6401" s="24" t="s">
        <v>233</v>
      </c>
      <c r="C6401" s="24" t="s">
        <v>251</v>
      </c>
      <c r="D6401" s="24">
        <v>9.9277999999999995</v>
      </c>
    </row>
    <row r="6402" spans="1:4" hidden="1">
      <c r="A6402" s="25">
        <v>43212</v>
      </c>
      <c r="B6402" s="24" t="s">
        <v>233</v>
      </c>
      <c r="C6402" s="24" t="s">
        <v>249</v>
      </c>
      <c r="D6402" s="24">
        <v>22.7668</v>
      </c>
    </row>
    <row r="6403" spans="1:4" hidden="1">
      <c r="A6403" s="25">
        <v>43212</v>
      </c>
      <c r="B6403" s="24" t="s">
        <v>233</v>
      </c>
      <c r="C6403" s="24" t="s">
        <v>252</v>
      </c>
      <c r="D6403" s="24">
        <v>4.7892000000000001</v>
      </c>
    </row>
    <row r="6404" spans="1:4" hidden="1">
      <c r="A6404" s="25">
        <v>43212</v>
      </c>
      <c r="B6404" s="24" t="s">
        <v>233</v>
      </c>
      <c r="C6404" s="24" t="s">
        <v>236</v>
      </c>
      <c r="D6404" s="24">
        <v>9.6143999999999998</v>
      </c>
    </row>
    <row r="6405" spans="1:4" hidden="1">
      <c r="A6405" s="25">
        <v>43212</v>
      </c>
      <c r="B6405" s="24" t="s">
        <v>233</v>
      </c>
      <c r="C6405" s="24" t="s">
        <v>245</v>
      </c>
      <c r="D6405" s="24">
        <v>1.7037</v>
      </c>
    </row>
    <row r="6406" spans="1:4" hidden="1">
      <c r="A6406" s="25">
        <v>43212</v>
      </c>
      <c r="B6406" s="24" t="s">
        <v>233</v>
      </c>
      <c r="C6406" s="24" t="s">
        <v>260</v>
      </c>
      <c r="D6406" s="24">
        <v>4.1726999999999999</v>
      </c>
    </row>
    <row r="6407" spans="1:4" hidden="1">
      <c r="A6407" s="25">
        <v>43212</v>
      </c>
      <c r="B6407" s="24" t="s">
        <v>233</v>
      </c>
      <c r="C6407" s="24" t="s">
        <v>261</v>
      </c>
      <c r="D6407" s="24">
        <v>75.419499999999999</v>
      </c>
    </row>
    <row r="6408" spans="1:4" hidden="1">
      <c r="A6408" s="25">
        <v>43212</v>
      </c>
      <c r="B6408" s="24" t="s">
        <v>233</v>
      </c>
      <c r="C6408" s="24" t="s">
        <v>237</v>
      </c>
      <c r="D6408" s="24">
        <v>10.3786</v>
      </c>
    </row>
    <row r="6409" spans="1:4" hidden="1">
      <c r="A6409" s="25">
        <v>43212</v>
      </c>
      <c r="B6409" s="24" t="s">
        <v>233</v>
      </c>
      <c r="C6409" s="24" t="s">
        <v>253</v>
      </c>
      <c r="D6409" s="24">
        <v>1.6174999999999999</v>
      </c>
    </row>
    <row r="6410" spans="1:4" hidden="1">
      <c r="A6410" s="25">
        <v>43212</v>
      </c>
      <c r="B6410" s="24" t="s">
        <v>233</v>
      </c>
      <c r="C6410" s="24" t="s">
        <v>262</v>
      </c>
      <c r="D6410" s="24">
        <v>5.0087999999999999</v>
      </c>
    </row>
    <row r="6411" spans="1:4" hidden="1">
      <c r="A6411" s="25">
        <v>43212</v>
      </c>
      <c r="B6411" s="24" t="s">
        <v>233</v>
      </c>
      <c r="C6411" s="24" t="s">
        <v>246</v>
      </c>
      <c r="D6411" s="24">
        <v>36.199399999999997</v>
      </c>
    </row>
    <row r="6412" spans="1:4" hidden="1">
      <c r="A6412" s="25">
        <v>43212</v>
      </c>
      <c r="B6412" s="24" t="s">
        <v>233</v>
      </c>
      <c r="C6412" s="24" t="s">
        <v>238</v>
      </c>
      <c r="D6412" s="24">
        <v>1.2285999999999999</v>
      </c>
    </row>
    <row r="6413" spans="1:4" hidden="1">
      <c r="A6413" s="25">
        <v>43212</v>
      </c>
      <c r="B6413" s="24" t="s">
        <v>233</v>
      </c>
      <c r="C6413" s="24" t="s">
        <v>239</v>
      </c>
      <c r="D6413" s="24">
        <v>14.870200000000001</v>
      </c>
    </row>
    <row r="6414" spans="1:4" hidden="1">
      <c r="A6414" s="25">
        <v>43212</v>
      </c>
      <c r="B6414" s="24" t="s">
        <v>263</v>
      </c>
      <c r="C6414" s="24" t="s">
        <v>238</v>
      </c>
      <c r="D6414" s="24">
        <v>0.4904</v>
      </c>
    </row>
    <row r="6415" spans="1:4" hidden="1">
      <c r="A6415" s="25">
        <v>43212</v>
      </c>
      <c r="B6415" s="24" t="s">
        <v>234</v>
      </c>
      <c r="C6415" s="24" t="s">
        <v>230</v>
      </c>
      <c r="D6415" s="24">
        <v>5.1437999999999997</v>
      </c>
    </row>
    <row r="6416" spans="1:4" hidden="1">
      <c r="A6416" s="25">
        <v>43212</v>
      </c>
      <c r="B6416" s="24" t="s">
        <v>234</v>
      </c>
      <c r="C6416" s="24" t="s">
        <v>240</v>
      </c>
      <c r="D6416" s="24">
        <v>1.8258000000000001</v>
      </c>
    </row>
    <row r="6417" spans="1:4" hidden="1">
      <c r="A6417" s="25">
        <v>43212</v>
      </c>
      <c r="B6417" s="24" t="s">
        <v>234</v>
      </c>
      <c r="C6417" s="24" t="s">
        <v>241</v>
      </c>
      <c r="D6417" s="24">
        <v>1.7878000000000001</v>
      </c>
    </row>
    <row r="6418" spans="1:4" hidden="1">
      <c r="A6418" s="25">
        <v>43212</v>
      </c>
      <c r="B6418" s="24" t="s">
        <v>234</v>
      </c>
      <c r="C6418" s="24" t="s">
        <v>231</v>
      </c>
      <c r="D6418" s="24">
        <v>1.3652</v>
      </c>
    </row>
    <row r="6419" spans="1:4" hidden="1">
      <c r="A6419" s="25">
        <v>43212</v>
      </c>
      <c r="B6419" s="24" t="s">
        <v>234</v>
      </c>
      <c r="C6419" s="24" t="s">
        <v>242</v>
      </c>
      <c r="D6419" s="24">
        <v>8.8167000000000009</v>
      </c>
    </row>
    <row r="6420" spans="1:4" hidden="1">
      <c r="A6420" s="25">
        <v>43212</v>
      </c>
      <c r="B6420" s="24" t="s">
        <v>234</v>
      </c>
      <c r="C6420" s="24" t="s">
        <v>254</v>
      </c>
      <c r="D6420" s="24">
        <v>28.902799999999999</v>
      </c>
    </row>
    <row r="6421" spans="1:4" hidden="1">
      <c r="A6421" s="25">
        <v>43212</v>
      </c>
      <c r="B6421" s="24" t="s">
        <v>234</v>
      </c>
      <c r="C6421" s="24" t="s">
        <v>232</v>
      </c>
      <c r="D6421" s="24">
        <v>8.4887999999999995</v>
      </c>
    </row>
    <row r="6422" spans="1:4" hidden="1">
      <c r="A6422" s="25">
        <v>43212</v>
      </c>
      <c r="B6422" s="24" t="s">
        <v>234</v>
      </c>
      <c r="C6422" s="24" t="s">
        <v>233</v>
      </c>
      <c r="D6422" s="24">
        <v>1.1395999999999999</v>
      </c>
    </row>
    <row r="6423" spans="1:4" hidden="1">
      <c r="A6423" s="25">
        <v>43212</v>
      </c>
      <c r="B6423" s="24" t="s">
        <v>234</v>
      </c>
      <c r="C6423" s="24" t="s">
        <v>243</v>
      </c>
      <c r="D6423" s="24">
        <v>10.985099999999999</v>
      </c>
    </row>
    <row r="6424" spans="1:4" hidden="1">
      <c r="A6424" s="25">
        <v>43212</v>
      </c>
      <c r="B6424" s="24" t="s">
        <v>234</v>
      </c>
      <c r="C6424" s="24" t="s">
        <v>235</v>
      </c>
      <c r="D6424" s="24">
        <v>0.99339999999999995</v>
      </c>
    </row>
    <row r="6425" spans="1:4" hidden="1">
      <c r="A6425" s="25">
        <v>43212</v>
      </c>
      <c r="B6425" s="24" t="s">
        <v>234</v>
      </c>
      <c r="C6425" s="24" t="s">
        <v>79</v>
      </c>
      <c r="D6425" s="24">
        <v>150.762</v>
      </c>
    </row>
    <row r="6426" spans="1:4" hidden="1">
      <c r="A6426" s="25">
        <v>43212</v>
      </c>
      <c r="B6426" s="24" t="s">
        <v>234</v>
      </c>
      <c r="C6426" s="24" t="s">
        <v>244</v>
      </c>
      <c r="D6426" s="24">
        <v>1499.9431999999999</v>
      </c>
    </row>
    <row r="6427" spans="1:4" hidden="1">
      <c r="A6427" s="25">
        <v>43212</v>
      </c>
      <c r="B6427" s="24" t="s">
        <v>234</v>
      </c>
      <c r="C6427" s="24" t="s">
        <v>249</v>
      </c>
      <c r="D6427" s="24">
        <v>25.9498</v>
      </c>
    </row>
    <row r="6428" spans="1:4" hidden="1">
      <c r="A6428" s="25">
        <v>43212</v>
      </c>
      <c r="B6428" s="24" t="s">
        <v>234</v>
      </c>
      <c r="C6428" s="24" t="s">
        <v>252</v>
      </c>
      <c r="D6428" s="24">
        <v>5.4588000000000001</v>
      </c>
    </row>
    <row r="6429" spans="1:4" hidden="1">
      <c r="A6429" s="25">
        <v>43212</v>
      </c>
      <c r="B6429" s="24" t="s">
        <v>234</v>
      </c>
      <c r="C6429" s="24" t="s">
        <v>236</v>
      </c>
      <c r="D6429" s="24">
        <v>10.958299999999999</v>
      </c>
    </row>
    <row r="6430" spans="1:4" hidden="1">
      <c r="A6430" s="25">
        <v>43212</v>
      </c>
      <c r="B6430" s="24" t="s">
        <v>234</v>
      </c>
      <c r="C6430" s="24" t="s">
        <v>245</v>
      </c>
      <c r="D6430" s="24">
        <v>1.9418</v>
      </c>
    </row>
    <row r="6431" spans="1:4" hidden="1">
      <c r="A6431" s="25">
        <v>43212</v>
      </c>
      <c r="B6431" s="24" t="s">
        <v>234</v>
      </c>
      <c r="C6431" s="24" t="s">
        <v>237</v>
      </c>
      <c r="D6431" s="24">
        <v>11.8287</v>
      </c>
    </row>
    <row r="6432" spans="1:4" hidden="1">
      <c r="A6432" s="25">
        <v>43212</v>
      </c>
      <c r="B6432" s="24" t="s">
        <v>234</v>
      </c>
      <c r="C6432" s="24" t="s">
        <v>253</v>
      </c>
      <c r="D6432" s="24">
        <v>1.8435999999999999</v>
      </c>
    </row>
    <row r="6433" spans="1:4" hidden="1">
      <c r="A6433" s="25">
        <v>43212</v>
      </c>
      <c r="B6433" s="24" t="s">
        <v>234</v>
      </c>
      <c r="C6433" s="24" t="s">
        <v>246</v>
      </c>
      <c r="D6433" s="24">
        <v>41.260399999999997</v>
      </c>
    </row>
    <row r="6434" spans="1:4" hidden="1">
      <c r="A6434" s="25">
        <v>43212</v>
      </c>
      <c r="B6434" s="24" t="s">
        <v>234</v>
      </c>
      <c r="C6434" s="24" t="s">
        <v>238</v>
      </c>
      <c r="D6434" s="24">
        <v>1.4004000000000001</v>
      </c>
    </row>
    <row r="6435" spans="1:4" hidden="1">
      <c r="A6435" s="25">
        <v>43212</v>
      </c>
      <c r="B6435" s="24" t="s">
        <v>234</v>
      </c>
      <c r="C6435" s="24" t="s">
        <v>239</v>
      </c>
      <c r="D6435" s="24">
        <v>16.949100000000001</v>
      </c>
    </row>
    <row r="6436" spans="1:4" hidden="1">
      <c r="A6436" s="25">
        <v>43212</v>
      </c>
      <c r="B6436" s="24" t="s">
        <v>243</v>
      </c>
      <c r="C6436" s="24" t="s">
        <v>240</v>
      </c>
      <c r="D6436" s="24">
        <v>0.16619999999999999</v>
      </c>
    </row>
    <row r="6437" spans="1:4" hidden="1">
      <c r="A6437" s="25">
        <v>43212</v>
      </c>
      <c r="B6437" s="24" t="s">
        <v>243</v>
      </c>
      <c r="C6437" s="24" t="s">
        <v>241</v>
      </c>
      <c r="D6437" s="24">
        <v>0.1628</v>
      </c>
    </row>
    <row r="6438" spans="1:4" hidden="1">
      <c r="A6438" s="25">
        <v>43212</v>
      </c>
      <c r="B6438" s="24" t="s">
        <v>243</v>
      </c>
      <c r="C6438" s="24" t="s">
        <v>231</v>
      </c>
      <c r="D6438" s="24">
        <v>0.12429999999999999</v>
      </c>
    </row>
    <row r="6439" spans="1:4" hidden="1">
      <c r="A6439" s="25">
        <v>43212</v>
      </c>
      <c r="B6439" s="24" t="s">
        <v>243</v>
      </c>
      <c r="C6439" s="24" t="s">
        <v>242</v>
      </c>
      <c r="D6439" s="24">
        <v>0.80259999999999998</v>
      </c>
    </row>
    <row r="6440" spans="1:4" hidden="1">
      <c r="A6440" s="25">
        <v>43212</v>
      </c>
      <c r="B6440" s="24" t="s">
        <v>243</v>
      </c>
      <c r="C6440" s="24" t="s">
        <v>233</v>
      </c>
      <c r="D6440" s="24">
        <v>0.1038</v>
      </c>
    </row>
    <row r="6441" spans="1:4" hidden="1">
      <c r="A6441" s="25">
        <v>43212</v>
      </c>
      <c r="B6441" s="24" t="s">
        <v>243</v>
      </c>
      <c r="C6441" s="24" t="s">
        <v>234</v>
      </c>
      <c r="D6441" s="24">
        <v>9.0999999999999998E-2</v>
      </c>
    </row>
    <row r="6442" spans="1:4" hidden="1">
      <c r="A6442" s="25">
        <v>43212</v>
      </c>
      <c r="B6442" s="24" t="s">
        <v>243</v>
      </c>
      <c r="C6442" s="24" t="s">
        <v>79</v>
      </c>
      <c r="D6442" s="24">
        <v>13.7256</v>
      </c>
    </row>
    <row r="6443" spans="1:4" hidden="1">
      <c r="A6443" s="25">
        <v>43212</v>
      </c>
      <c r="B6443" s="24" t="s">
        <v>243</v>
      </c>
      <c r="C6443" s="24" t="s">
        <v>244</v>
      </c>
      <c r="D6443" s="24">
        <v>136.54339999999999</v>
      </c>
    </row>
    <row r="6444" spans="1:4" hidden="1">
      <c r="A6444" s="25">
        <v>43212</v>
      </c>
      <c r="B6444" s="24" t="s">
        <v>243</v>
      </c>
      <c r="C6444" s="24" t="s">
        <v>251</v>
      </c>
      <c r="D6444" s="24">
        <v>1.0301</v>
      </c>
    </row>
    <row r="6445" spans="1:4" hidden="1">
      <c r="A6445" s="25">
        <v>43212</v>
      </c>
      <c r="B6445" s="24" t="s">
        <v>243</v>
      </c>
      <c r="C6445" s="24" t="s">
        <v>252</v>
      </c>
      <c r="D6445" s="24">
        <v>0.49690000000000001</v>
      </c>
    </row>
    <row r="6446" spans="1:4" hidden="1">
      <c r="A6446" s="25">
        <v>43212</v>
      </c>
      <c r="B6446" s="24" t="s">
        <v>243</v>
      </c>
      <c r="C6446" s="24" t="s">
        <v>236</v>
      </c>
      <c r="D6446" s="24">
        <v>0.99760000000000004</v>
      </c>
    </row>
    <row r="6447" spans="1:4" hidden="1">
      <c r="A6447" s="25">
        <v>43212</v>
      </c>
      <c r="B6447" s="24" t="s">
        <v>243</v>
      </c>
      <c r="C6447" s="24" t="s">
        <v>245</v>
      </c>
      <c r="D6447" s="24">
        <v>0.17680000000000001</v>
      </c>
    </row>
    <row r="6448" spans="1:4" hidden="1">
      <c r="A6448" s="25">
        <v>43212</v>
      </c>
      <c r="B6448" s="24" t="s">
        <v>243</v>
      </c>
      <c r="C6448" s="24" t="s">
        <v>253</v>
      </c>
      <c r="D6448" s="24">
        <v>0.1678</v>
      </c>
    </row>
    <row r="6449" spans="1:4" hidden="1">
      <c r="A6449" s="25">
        <v>43212</v>
      </c>
      <c r="B6449" s="24" t="s">
        <v>243</v>
      </c>
      <c r="C6449" s="24" t="s">
        <v>246</v>
      </c>
      <c r="D6449" s="24">
        <v>3.7559999999999998</v>
      </c>
    </row>
    <row r="6450" spans="1:4" hidden="1">
      <c r="A6450" s="25">
        <v>43212</v>
      </c>
      <c r="B6450" s="24" t="s">
        <v>243</v>
      </c>
      <c r="C6450" s="24" t="s">
        <v>238</v>
      </c>
      <c r="D6450" s="24">
        <v>0.1275</v>
      </c>
    </row>
    <row r="6451" spans="1:4" hidden="1">
      <c r="A6451" s="25">
        <v>43212</v>
      </c>
      <c r="B6451" s="24" t="s">
        <v>256</v>
      </c>
      <c r="C6451" s="24" t="s">
        <v>233</v>
      </c>
      <c r="D6451" s="24">
        <v>0.13500000000000001</v>
      </c>
    </row>
    <row r="6452" spans="1:4" hidden="1">
      <c r="A6452" s="25">
        <v>43212</v>
      </c>
      <c r="B6452" s="24" t="s">
        <v>256</v>
      </c>
      <c r="C6452" s="24" t="s">
        <v>238</v>
      </c>
      <c r="D6452" s="24">
        <v>0.1658</v>
      </c>
    </row>
    <row r="6453" spans="1:4" hidden="1">
      <c r="A6453" s="25">
        <v>43212</v>
      </c>
      <c r="B6453" s="24" t="s">
        <v>257</v>
      </c>
      <c r="C6453" s="24" t="s">
        <v>233</v>
      </c>
      <c r="D6453" s="24">
        <v>3.2000000000000002E-3</v>
      </c>
    </row>
    <row r="6454" spans="1:4" hidden="1">
      <c r="A6454" s="25">
        <v>43212</v>
      </c>
      <c r="B6454" s="24" t="s">
        <v>258</v>
      </c>
      <c r="C6454" s="24" t="s">
        <v>233</v>
      </c>
      <c r="D6454" s="24">
        <v>0.2306</v>
      </c>
    </row>
    <row r="6455" spans="1:4" hidden="1">
      <c r="A6455" s="25">
        <v>43212</v>
      </c>
      <c r="B6455" s="24" t="s">
        <v>258</v>
      </c>
      <c r="C6455" s="24" t="s">
        <v>238</v>
      </c>
      <c r="D6455" s="24">
        <v>0.28339999999999999</v>
      </c>
    </row>
    <row r="6456" spans="1:4" hidden="1">
      <c r="A6456" s="25">
        <v>43212</v>
      </c>
      <c r="B6456" s="24" t="s">
        <v>259</v>
      </c>
      <c r="C6456" s="24" t="s">
        <v>233</v>
      </c>
      <c r="D6456" s="24">
        <v>8.0999999999999996E-3</v>
      </c>
    </row>
    <row r="6457" spans="1:4" hidden="1">
      <c r="A6457" s="25">
        <v>43212</v>
      </c>
      <c r="B6457" s="24" t="s">
        <v>259</v>
      </c>
      <c r="C6457" s="24" t="s">
        <v>238</v>
      </c>
      <c r="D6457" s="24">
        <v>0.01</v>
      </c>
    </row>
    <row r="6458" spans="1:4" hidden="1">
      <c r="A6458" s="25">
        <v>43212</v>
      </c>
      <c r="B6458" s="24" t="s">
        <v>235</v>
      </c>
      <c r="C6458" s="24" t="s">
        <v>230</v>
      </c>
      <c r="D6458" s="24">
        <v>5.1778000000000004</v>
      </c>
    </row>
    <row r="6459" spans="1:4" hidden="1">
      <c r="A6459" s="25">
        <v>43212</v>
      </c>
      <c r="B6459" s="24" t="s">
        <v>235</v>
      </c>
      <c r="C6459" s="24" t="s">
        <v>231</v>
      </c>
      <c r="D6459" s="24">
        <v>1.3744000000000001</v>
      </c>
    </row>
    <row r="6460" spans="1:4" hidden="1">
      <c r="A6460" s="25">
        <v>43212</v>
      </c>
      <c r="B6460" s="24" t="s">
        <v>235</v>
      </c>
      <c r="C6460" s="24" t="s">
        <v>232</v>
      </c>
      <c r="D6460" s="24">
        <v>8.5449999999999999</v>
      </c>
    </row>
    <row r="6461" spans="1:4" hidden="1">
      <c r="A6461" s="25">
        <v>43212</v>
      </c>
      <c r="B6461" s="24" t="s">
        <v>235</v>
      </c>
      <c r="C6461" s="24" t="s">
        <v>233</v>
      </c>
      <c r="D6461" s="24">
        <v>1.1474</v>
      </c>
    </row>
    <row r="6462" spans="1:4" hidden="1">
      <c r="A6462" s="25">
        <v>43212</v>
      </c>
      <c r="B6462" s="24" t="s">
        <v>235</v>
      </c>
      <c r="C6462" s="24" t="s">
        <v>234</v>
      </c>
      <c r="D6462" s="24">
        <v>1.0065999999999999</v>
      </c>
    </row>
    <row r="6463" spans="1:4" hidden="1">
      <c r="A6463" s="25">
        <v>43212</v>
      </c>
      <c r="B6463" s="24" t="s">
        <v>235</v>
      </c>
      <c r="C6463" s="24" t="s">
        <v>236</v>
      </c>
      <c r="D6463" s="24">
        <v>11.030900000000001</v>
      </c>
    </row>
    <row r="6464" spans="1:4" hidden="1">
      <c r="A6464" s="25">
        <v>43212</v>
      </c>
      <c r="B6464" s="24" t="s">
        <v>235</v>
      </c>
      <c r="C6464" s="24" t="s">
        <v>237</v>
      </c>
      <c r="D6464" s="24">
        <v>11.907</v>
      </c>
    </row>
    <row r="6465" spans="1:4" hidden="1">
      <c r="A6465" s="25">
        <v>43212</v>
      </c>
      <c r="B6465" s="24" t="s">
        <v>235</v>
      </c>
      <c r="C6465" s="24" t="s">
        <v>238</v>
      </c>
      <c r="D6465" s="24">
        <v>1.4096</v>
      </c>
    </row>
    <row r="6466" spans="1:4" hidden="1">
      <c r="A6466" s="25">
        <v>43212</v>
      </c>
      <c r="B6466" s="24" t="s">
        <v>79</v>
      </c>
      <c r="C6466" s="24" t="s">
        <v>240</v>
      </c>
      <c r="D6466" s="24">
        <v>1.21E-2</v>
      </c>
    </row>
    <row r="6467" spans="1:4" hidden="1">
      <c r="A6467" s="25">
        <v>43212</v>
      </c>
      <c r="B6467" s="24" t="s">
        <v>79</v>
      </c>
      <c r="C6467" s="24" t="s">
        <v>241</v>
      </c>
      <c r="D6467" s="24">
        <v>1.18E-2</v>
      </c>
    </row>
    <row r="6468" spans="1:4" hidden="1">
      <c r="A6468" s="25">
        <v>43212</v>
      </c>
      <c r="B6468" s="24" t="s">
        <v>79</v>
      </c>
      <c r="C6468" s="24" t="s">
        <v>231</v>
      </c>
      <c r="D6468" s="24">
        <v>8.9999999999999993E-3</v>
      </c>
    </row>
    <row r="6469" spans="1:4" hidden="1">
      <c r="A6469" s="25">
        <v>43212</v>
      </c>
      <c r="B6469" s="24" t="s">
        <v>79</v>
      </c>
      <c r="C6469" s="24" t="s">
        <v>242</v>
      </c>
      <c r="D6469" s="24">
        <v>5.8400000000000001E-2</v>
      </c>
    </row>
    <row r="6470" spans="1:4" hidden="1">
      <c r="A6470" s="25">
        <v>43212</v>
      </c>
      <c r="B6470" s="24" t="s">
        <v>79</v>
      </c>
      <c r="C6470" s="24" t="s">
        <v>233</v>
      </c>
      <c r="D6470" s="24">
        <v>7.6E-3</v>
      </c>
    </row>
    <row r="6471" spans="1:4" hidden="1">
      <c r="A6471" s="25">
        <v>43212</v>
      </c>
      <c r="B6471" s="24" t="s">
        <v>79</v>
      </c>
      <c r="C6471" s="24" t="s">
        <v>234</v>
      </c>
      <c r="D6471" s="24">
        <v>6.6E-3</v>
      </c>
    </row>
    <row r="6472" spans="1:4" hidden="1">
      <c r="A6472" s="25">
        <v>43212</v>
      </c>
      <c r="B6472" s="24" t="s">
        <v>79</v>
      </c>
      <c r="C6472" s="24" t="s">
        <v>243</v>
      </c>
      <c r="D6472" s="24">
        <v>7.2800000000000004E-2</v>
      </c>
    </row>
    <row r="6473" spans="1:4" hidden="1">
      <c r="A6473" s="25">
        <v>43212</v>
      </c>
      <c r="B6473" s="24" t="s">
        <v>79</v>
      </c>
      <c r="C6473" s="24" t="s">
        <v>244</v>
      </c>
      <c r="D6473" s="24">
        <v>9.9480000000000004</v>
      </c>
    </row>
    <row r="6474" spans="1:4" hidden="1">
      <c r="A6474" s="25">
        <v>43212</v>
      </c>
      <c r="B6474" s="24" t="s">
        <v>79</v>
      </c>
      <c r="C6474" s="24" t="s">
        <v>251</v>
      </c>
      <c r="D6474" s="24">
        <v>7.4999999999999997E-2</v>
      </c>
    </row>
    <row r="6475" spans="1:4" hidden="1">
      <c r="A6475" s="25">
        <v>43212</v>
      </c>
      <c r="B6475" s="24" t="s">
        <v>79</v>
      </c>
      <c r="C6475" s="24" t="s">
        <v>236</v>
      </c>
      <c r="D6475" s="24">
        <v>7.2700000000000001E-2</v>
      </c>
    </row>
    <row r="6476" spans="1:4" hidden="1">
      <c r="A6476" s="25">
        <v>43212</v>
      </c>
      <c r="B6476" s="24" t="s">
        <v>79</v>
      </c>
      <c r="C6476" s="24" t="s">
        <v>245</v>
      </c>
      <c r="D6476" s="24">
        <v>1.29E-2</v>
      </c>
    </row>
    <row r="6477" spans="1:4" hidden="1">
      <c r="A6477" s="25">
        <v>43212</v>
      </c>
      <c r="B6477" s="24" t="s">
        <v>79</v>
      </c>
      <c r="C6477" s="24" t="s">
        <v>246</v>
      </c>
      <c r="D6477" s="24">
        <v>0.27360000000000001</v>
      </c>
    </row>
    <row r="6478" spans="1:4" hidden="1">
      <c r="A6478" s="25">
        <v>43212</v>
      </c>
      <c r="B6478" s="24" t="s">
        <v>79</v>
      </c>
      <c r="C6478" s="24" t="s">
        <v>238</v>
      </c>
      <c r="D6478" s="24">
        <v>9.2999999999999992E-3</v>
      </c>
    </row>
    <row r="6479" spans="1:4" hidden="1">
      <c r="A6479" s="25">
        <v>43212</v>
      </c>
      <c r="B6479" s="24" t="s">
        <v>244</v>
      </c>
      <c r="C6479" s="24" t="s">
        <v>240</v>
      </c>
      <c r="D6479" s="24">
        <v>1.1999999999999999E-3</v>
      </c>
    </row>
    <row r="6480" spans="1:4" hidden="1">
      <c r="A6480" s="25">
        <v>43212</v>
      </c>
      <c r="B6480" s="24" t="s">
        <v>244</v>
      </c>
      <c r="C6480" s="24" t="s">
        <v>242</v>
      </c>
      <c r="D6480" s="24">
        <v>5.8999999999999999E-3</v>
      </c>
    </row>
    <row r="6481" spans="1:4" hidden="1">
      <c r="A6481" s="25">
        <v>43212</v>
      </c>
      <c r="B6481" s="24" t="s">
        <v>244</v>
      </c>
      <c r="C6481" s="24" t="s">
        <v>233</v>
      </c>
      <c r="D6481" s="24">
        <v>8.0000000000000004E-4</v>
      </c>
    </row>
    <row r="6482" spans="1:4" hidden="1">
      <c r="A6482" s="25">
        <v>43212</v>
      </c>
      <c r="B6482" s="24" t="s">
        <v>244</v>
      </c>
      <c r="C6482" s="24" t="s">
        <v>234</v>
      </c>
      <c r="D6482" s="24">
        <v>6.9999999999999999E-4</v>
      </c>
    </row>
    <row r="6483" spans="1:4" hidden="1">
      <c r="A6483" s="25">
        <v>43212</v>
      </c>
      <c r="B6483" s="24" t="s">
        <v>244</v>
      </c>
      <c r="C6483" s="24" t="s">
        <v>243</v>
      </c>
      <c r="D6483" s="24">
        <v>7.3000000000000001E-3</v>
      </c>
    </row>
    <row r="6484" spans="1:4" hidden="1">
      <c r="A6484" s="25">
        <v>43212</v>
      </c>
      <c r="B6484" s="24" t="s">
        <v>244</v>
      </c>
      <c r="C6484" s="24" t="s">
        <v>79</v>
      </c>
      <c r="D6484" s="24">
        <v>0.10059999999999999</v>
      </c>
    </row>
    <row r="6485" spans="1:4" hidden="1">
      <c r="A6485" s="25">
        <v>43212</v>
      </c>
      <c r="B6485" s="24" t="s">
        <v>244</v>
      </c>
      <c r="C6485" s="24" t="s">
        <v>236</v>
      </c>
      <c r="D6485" s="24">
        <v>7.3000000000000001E-3</v>
      </c>
    </row>
    <row r="6486" spans="1:4" hidden="1">
      <c r="A6486" s="25">
        <v>43212</v>
      </c>
      <c r="B6486" s="24" t="s">
        <v>244</v>
      </c>
      <c r="C6486" s="24" t="s">
        <v>246</v>
      </c>
      <c r="D6486" s="24">
        <v>2.75E-2</v>
      </c>
    </row>
    <row r="6487" spans="1:4" hidden="1">
      <c r="A6487" s="25">
        <v>43212</v>
      </c>
      <c r="B6487" s="24" t="s">
        <v>244</v>
      </c>
      <c r="C6487" s="24" t="s">
        <v>238</v>
      </c>
      <c r="D6487" s="24">
        <v>8.9999999999999998E-4</v>
      </c>
    </row>
    <row r="6488" spans="1:4" hidden="1">
      <c r="A6488" s="25">
        <v>43212</v>
      </c>
      <c r="B6488" s="24" t="s">
        <v>251</v>
      </c>
      <c r="C6488" s="24" t="s">
        <v>242</v>
      </c>
      <c r="D6488" s="24">
        <v>0.7792</v>
      </c>
    </row>
    <row r="6489" spans="1:4" hidden="1">
      <c r="A6489" s="25">
        <v>43212</v>
      </c>
      <c r="B6489" s="24" t="s">
        <v>251</v>
      </c>
      <c r="C6489" s="24" t="s">
        <v>233</v>
      </c>
      <c r="D6489" s="24">
        <v>0.1008</v>
      </c>
    </row>
    <row r="6490" spans="1:4" hidden="1">
      <c r="A6490" s="25">
        <v>43212</v>
      </c>
      <c r="B6490" s="24" t="s">
        <v>251</v>
      </c>
      <c r="C6490" s="24" t="s">
        <v>243</v>
      </c>
      <c r="D6490" s="24">
        <v>0.97089999999999999</v>
      </c>
    </row>
    <row r="6491" spans="1:4" hidden="1">
      <c r="A6491" s="25">
        <v>43212</v>
      </c>
      <c r="B6491" s="24" t="s">
        <v>251</v>
      </c>
      <c r="C6491" s="24" t="s">
        <v>79</v>
      </c>
      <c r="D6491" s="24">
        <v>13.326000000000001</v>
      </c>
    </row>
    <row r="6492" spans="1:4" hidden="1">
      <c r="A6492" s="25">
        <v>43212</v>
      </c>
      <c r="B6492" s="24" t="s">
        <v>251</v>
      </c>
      <c r="C6492" s="24" t="s">
        <v>236</v>
      </c>
      <c r="D6492" s="24">
        <v>0.96850000000000003</v>
      </c>
    </row>
    <row r="6493" spans="1:4" hidden="1">
      <c r="A6493" s="25">
        <v>43212</v>
      </c>
      <c r="B6493" s="24" t="s">
        <v>251</v>
      </c>
      <c r="C6493" s="24" t="s">
        <v>238</v>
      </c>
      <c r="D6493" s="24">
        <v>0.12379999999999999</v>
      </c>
    </row>
    <row r="6494" spans="1:4" hidden="1">
      <c r="A6494" s="25">
        <v>43212</v>
      </c>
      <c r="B6494" s="24" t="s">
        <v>249</v>
      </c>
      <c r="C6494" s="24" t="s">
        <v>241</v>
      </c>
      <c r="D6494" s="24">
        <v>6.8900000000000003E-2</v>
      </c>
    </row>
    <row r="6495" spans="1:4" hidden="1">
      <c r="A6495" s="25">
        <v>43212</v>
      </c>
      <c r="B6495" s="24" t="s">
        <v>249</v>
      </c>
      <c r="C6495" s="24" t="s">
        <v>233</v>
      </c>
      <c r="D6495" s="24">
        <v>4.3999999999999997E-2</v>
      </c>
    </row>
    <row r="6496" spans="1:4" hidden="1">
      <c r="A6496" s="25">
        <v>43212</v>
      </c>
      <c r="B6496" s="24" t="s">
        <v>249</v>
      </c>
      <c r="C6496" s="24" t="s">
        <v>234</v>
      </c>
      <c r="D6496" s="24">
        <v>3.8600000000000002E-2</v>
      </c>
    </row>
    <row r="6497" spans="1:4" hidden="1">
      <c r="A6497" s="25">
        <v>43212</v>
      </c>
      <c r="B6497" s="24" t="s">
        <v>249</v>
      </c>
      <c r="C6497" s="24" t="s">
        <v>238</v>
      </c>
      <c r="D6497" s="24">
        <v>5.3999999999999999E-2</v>
      </c>
    </row>
    <row r="6498" spans="1:4" hidden="1">
      <c r="A6498" s="25">
        <v>43212</v>
      </c>
      <c r="B6498" s="24" t="s">
        <v>252</v>
      </c>
      <c r="C6498" s="24" t="s">
        <v>242</v>
      </c>
      <c r="D6498" s="24">
        <v>1.6152</v>
      </c>
    </row>
    <row r="6499" spans="1:4" hidden="1">
      <c r="A6499" s="25">
        <v>43212</v>
      </c>
      <c r="B6499" s="24" t="s">
        <v>252</v>
      </c>
      <c r="C6499" s="24" t="s">
        <v>233</v>
      </c>
      <c r="D6499" s="24">
        <v>0.20880000000000001</v>
      </c>
    </row>
    <row r="6500" spans="1:4" hidden="1">
      <c r="A6500" s="25">
        <v>43212</v>
      </c>
      <c r="B6500" s="24" t="s">
        <v>252</v>
      </c>
      <c r="C6500" s="24" t="s">
        <v>234</v>
      </c>
      <c r="D6500" s="24">
        <v>0.1832</v>
      </c>
    </row>
    <row r="6501" spans="1:4" hidden="1">
      <c r="A6501" s="25">
        <v>43212</v>
      </c>
      <c r="B6501" s="24" t="s">
        <v>252</v>
      </c>
      <c r="C6501" s="24" t="s">
        <v>243</v>
      </c>
      <c r="D6501" s="24">
        <v>2.0124</v>
      </c>
    </row>
    <row r="6502" spans="1:4" hidden="1">
      <c r="A6502" s="25">
        <v>43212</v>
      </c>
      <c r="B6502" s="24" t="s">
        <v>252</v>
      </c>
      <c r="C6502" s="24" t="s">
        <v>238</v>
      </c>
      <c r="D6502" s="24">
        <v>0.25659999999999999</v>
      </c>
    </row>
    <row r="6503" spans="1:4" hidden="1">
      <c r="A6503" s="25">
        <v>43212</v>
      </c>
      <c r="B6503" s="24" t="s">
        <v>236</v>
      </c>
      <c r="C6503" s="24" t="s">
        <v>230</v>
      </c>
      <c r="D6503" s="24">
        <v>0.46939999999999998</v>
      </c>
    </row>
    <row r="6504" spans="1:4" hidden="1">
      <c r="A6504" s="25">
        <v>43212</v>
      </c>
      <c r="B6504" s="24" t="s">
        <v>236</v>
      </c>
      <c r="C6504" s="24" t="s">
        <v>240</v>
      </c>
      <c r="D6504" s="24">
        <v>0.1666</v>
      </c>
    </row>
    <row r="6505" spans="1:4" hidden="1">
      <c r="A6505" s="25">
        <v>43212</v>
      </c>
      <c r="B6505" s="24" t="s">
        <v>236</v>
      </c>
      <c r="C6505" s="24" t="s">
        <v>241</v>
      </c>
      <c r="D6505" s="24">
        <v>0.16320000000000001</v>
      </c>
    </row>
    <row r="6506" spans="1:4" hidden="1">
      <c r="A6506" s="25">
        <v>43212</v>
      </c>
      <c r="B6506" s="24" t="s">
        <v>236</v>
      </c>
      <c r="C6506" s="24" t="s">
        <v>231</v>
      </c>
      <c r="D6506" s="24">
        <v>0.1246</v>
      </c>
    </row>
    <row r="6507" spans="1:4" hidden="1">
      <c r="A6507" s="25">
        <v>43212</v>
      </c>
      <c r="B6507" s="24" t="s">
        <v>236</v>
      </c>
      <c r="C6507" s="24" t="s">
        <v>242</v>
      </c>
      <c r="D6507" s="24">
        <v>0.80459999999999998</v>
      </c>
    </row>
    <row r="6508" spans="1:4" hidden="1">
      <c r="A6508" s="25">
        <v>43212</v>
      </c>
      <c r="B6508" s="24" t="s">
        <v>236</v>
      </c>
      <c r="C6508" s="24" t="s">
        <v>232</v>
      </c>
      <c r="D6508" s="24">
        <v>0.77459999999999996</v>
      </c>
    </row>
    <row r="6509" spans="1:4" hidden="1">
      <c r="A6509" s="25">
        <v>43212</v>
      </c>
      <c r="B6509" s="24" t="s">
        <v>236</v>
      </c>
      <c r="C6509" s="24" t="s">
        <v>233</v>
      </c>
      <c r="D6509" s="24">
        <v>0.104</v>
      </c>
    </row>
    <row r="6510" spans="1:4" hidden="1">
      <c r="A6510" s="25">
        <v>43212</v>
      </c>
      <c r="B6510" s="24" t="s">
        <v>236</v>
      </c>
      <c r="C6510" s="24" t="s">
        <v>234</v>
      </c>
      <c r="D6510" s="24">
        <v>9.1200000000000003E-2</v>
      </c>
    </row>
    <row r="6511" spans="1:4" hidden="1">
      <c r="A6511" s="25">
        <v>43212</v>
      </c>
      <c r="B6511" s="24" t="s">
        <v>236</v>
      </c>
      <c r="C6511" s="24" t="s">
        <v>243</v>
      </c>
      <c r="D6511" s="24">
        <v>1.0024</v>
      </c>
    </row>
    <row r="6512" spans="1:4" hidden="1">
      <c r="A6512" s="25">
        <v>43212</v>
      </c>
      <c r="B6512" s="24" t="s">
        <v>236</v>
      </c>
      <c r="C6512" s="24" t="s">
        <v>235</v>
      </c>
      <c r="D6512" s="24">
        <v>9.0700000000000003E-2</v>
      </c>
    </row>
    <row r="6513" spans="1:4" hidden="1">
      <c r="A6513" s="25">
        <v>43212</v>
      </c>
      <c r="B6513" s="24" t="s">
        <v>236</v>
      </c>
      <c r="C6513" s="24" t="s">
        <v>79</v>
      </c>
      <c r="D6513" s="24">
        <v>13.7592</v>
      </c>
    </row>
    <row r="6514" spans="1:4" hidden="1">
      <c r="A6514" s="25">
        <v>43212</v>
      </c>
      <c r="B6514" s="24" t="s">
        <v>236</v>
      </c>
      <c r="C6514" s="24" t="s">
        <v>244</v>
      </c>
      <c r="D6514" s="24">
        <v>136.8783</v>
      </c>
    </row>
    <row r="6515" spans="1:4" hidden="1">
      <c r="A6515" s="25">
        <v>43212</v>
      </c>
      <c r="B6515" s="24" t="s">
        <v>236</v>
      </c>
      <c r="C6515" s="24" t="s">
        <v>251</v>
      </c>
      <c r="D6515" s="24">
        <v>1.0326</v>
      </c>
    </row>
    <row r="6516" spans="1:4" hidden="1">
      <c r="A6516" s="25">
        <v>43212</v>
      </c>
      <c r="B6516" s="24" t="s">
        <v>236</v>
      </c>
      <c r="C6516" s="24" t="s">
        <v>237</v>
      </c>
      <c r="D6516" s="24">
        <v>1.0793999999999999</v>
      </c>
    </row>
    <row r="6517" spans="1:4" hidden="1">
      <c r="A6517" s="25">
        <v>43212</v>
      </c>
      <c r="B6517" s="24" t="s">
        <v>236</v>
      </c>
      <c r="C6517" s="24" t="s">
        <v>238</v>
      </c>
      <c r="D6517" s="24">
        <v>0.1278</v>
      </c>
    </row>
    <row r="6518" spans="1:4" hidden="1">
      <c r="A6518" s="25">
        <v>43212</v>
      </c>
      <c r="B6518" s="24" t="s">
        <v>245</v>
      </c>
      <c r="C6518" s="24" t="s">
        <v>240</v>
      </c>
      <c r="D6518" s="24">
        <v>0.94</v>
      </c>
    </row>
    <row r="6519" spans="1:4" hidden="1">
      <c r="A6519" s="25">
        <v>43212</v>
      </c>
      <c r="B6519" s="24" t="s">
        <v>245</v>
      </c>
      <c r="C6519" s="24" t="s">
        <v>242</v>
      </c>
      <c r="D6519" s="24">
        <v>4.5404</v>
      </c>
    </row>
    <row r="6520" spans="1:4" hidden="1">
      <c r="A6520" s="25">
        <v>43212</v>
      </c>
      <c r="B6520" s="24" t="s">
        <v>245</v>
      </c>
      <c r="C6520" s="24" t="s">
        <v>233</v>
      </c>
      <c r="D6520" s="24">
        <v>0.58699999999999997</v>
      </c>
    </row>
    <row r="6521" spans="1:4" hidden="1">
      <c r="A6521" s="25">
        <v>43212</v>
      </c>
      <c r="B6521" s="24" t="s">
        <v>245</v>
      </c>
      <c r="C6521" s="24" t="s">
        <v>234</v>
      </c>
      <c r="D6521" s="24">
        <v>0.51500000000000001</v>
      </c>
    </row>
    <row r="6522" spans="1:4" hidden="1">
      <c r="A6522" s="25">
        <v>43212</v>
      </c>
      <c r="B6522" s="24" t="s">
        <v>245</v>
      </c>
      <c r="C6522" s="24" t="s">
        <v>243</v>
      </c>
      <c r="D6522" s="24">
        <v>5.657</v>
      </c>
    </row>
    <row r="6523" spans="1:4" hidden="1">
      <c r="A6523" s="25">
        <v>43212</v>
      </c>
      <c r="B6523" s="24" t="s">
        <v>245</v>
      </c>
      <c r="C6523" s="24" t="s">
        <v>79</v>
      </c>
      <c r="D6523" s="24">
        <v>77.645799999999994</v>
      </c>
    </row>
    <row r="6524" spans="1:4" hidden="1">
      <c r="A6524" s="25">
        <v>43212</v>
      </c>
      <c r="B6524" s="24" t="s">
        <v>245</v>
      </c>
      <c r="C6524" s="24" t="s">
        <v>238</v>
      </c>
      <c r="D6524" s="24">
        <v>0.72119999999999995</v>
      </c>
    </row>
    <row r="6525" spans="1:4" hidden="1">
      <c r="A6525" s="25">
        <v>43212</v>
      </c>
      <c r="B6525" s="24" t="s">
        <v>264</v>
      </c>
      <c r="C6525" s="24" t="s">
        <v>238</v>
      </c>
      <c r="D6525" s="24">
        <v>1.9199999999999998E-2</v>
      </c>
    </row>
    <row r="6526" spans="1:4" hidden="1">
      <c r="A6526" s="25">
        <v>43212</v>
      </c>
      <c r="B6526" s="24" t="s">
        <v>260</v>
      </c>
      <c r="C6526" s="24" t="s">
        <v>233</v>
      </c>
      <c r="D6526" s="24">
        <v>0.23960000000000001</v>
      </c>
    </row>
    <row r="6527" spans="1:4" hidden="1">
      <c r="A6527" s="25">
        <v>43212</v>
      </c>
      <c r="B6527" s="24" t="s">
        <v>260</v>
      </c>
      <c r="C6527" s="24" t="s">
        <v>238</v>
      </c>
      <c r="D6527" s="24">
        <v>0.2944</v>
      </c>
    </row>
    <row r="6528" spans="1:4" hidden="1">
      <c r="A6528" s="25">
        <v>43212</v>
      </c>
      <c r="B6528" s="24" t="s">
        <v>261</v>
      </c>
      <c r="C6528" s="24" t="s">
        <v>233</v>
      </c>
      <c r="D6528" s="24">
        <v>1.3299999999999999E-2</v>
      </c>
    </row>
    <row r="6529" spans="1:4" hidden="1">
      <c r="A6529" s="25">
        <v>43212</v>
      </c>
      <c r="B6529" s="24" t="s">
        <v>261</v>
      </c>
      <c r="C6529" s="24" t="s">
        <v>238</v>
      </c>
      <c r="D6529" s="24">
        <v>1.6299999999999999E-2</v>
      </c>
    </row>
    <row r="6530" spans="1:4" hidden="1">
      <c r="A6530" s="25">
        <v>43212</v>
      </c>
      <c r="B6530" s="24" t="s">
        <v>237</v>
      </c>
      <c r="C6530" s="24" t="s">
        <v>230</v>
      </c>
      <c r="D6530" s="24">
        <v>0.43480000000000002</v>
      </c>
    </row>
    <row r="6531" spans="1:4" hidden="1">
      <c r="A6531" s="25">
        <v>43212</v>
      </c>
      <c r="B6531" s="24" t="s">
        <v>237</v>
      </c>
      <c r="C6531" s="24" t="s">
        <v>240</v>
      </c>
      <c r="D6531" s="24">
        <v>0.15440000000000001</v>
      </c>
    </row>
    <row r="6532" spans="1:4" hidden="1">
      <c r="A6532" s="25">
        <v>43212</v>
      </c>
      <c r="B6532" s="24" t="s">
        <v>237</v>
      </c>
      <c r="C6532" s="24" t="s">
        <v>231</v>
      </c>
      <c r="D6532" s="24">
        <v>0.1154</v>
      </c>
    </row>
    <row r="6533" spans="1:4" hidden="1">
      <c r="A6533" s="25">
        <v>43212</v>
      </c>
      <c r="B6533" s="24" t="s">
        <v>237</v>
      </c>
      <c r="C6533" s="24" t="s">
        <v>232</v>
      </c>
      <c r="D6533" s="24">
        <v>0.71760000000000002</v>
      </c>
    </row>
    <row r="6534" spans="1:4" hidden="1">
      <c r="A6534" s="25">
        <v>43212</v>
      </c>
      <c r="B6534" s="24" t="s">
        <v>237</v>
      </c>
      <c r="C6534" s="24" t="s">
        <v>233</v>
      </c>
      <c r="D6534" s="24">
        <v>9.64E-2</v>
      </c>
    </row>
    <row r="6535" spans="1:4" hidden="1">
      <c r="A6535" s="25">
        <v>43212</v>
      </c>
      <c r="B6535" s="24" t="s">
        <v>237</v>
      </c>
      <c r="C6535" s="24" t="s">
        <v>234</v>
      </c>
      <c r="D6535" s="24">
        <v>8.4599999999999995E-2</v>
      </c>
    </row>
    <row r="6536" spans="1:4" hidden="1">
      <c r="A6536" s="25">
        <v>43212</v>
      </c>
      <c r="B6536" s="24" t="s">
        <v>237</v>
      </c>
      <c r="C6536" s="24" t="s">
        <v>235</v>
      </c>
      <c r="D6536" s="24">
        <v>8.4000000000000005E-2</v>
      </c>
    </row>
    <row r="6537" spans="1:4" hidden="1">
      <c r="A6537" s="25">
        <v>43212</v>
      </c>
      <c r="B6537" s="24" t="s">
        <v>237</v>
      </c>
      <c r="C6537" s="24" t="s">
        <v>236</v>
      </c>
      <c r="D6537" s="24">
        <v>0.9264</v>
      </c>
    </row>
    <row r="6538" spans="1:4" hidden="1">
      <c r="A6538" s="25">
        <v>43212</v>
      </c>
      <c r="B6538" s="24" t="s">
        <v>237</v>
      </c>
      <c r="C6538" s="24" t="s">
        <v>262</v>
      </c>
      <c r="D6538" s="24">
        <v>0.48259999999999997</v>
      </c>
    </row>
    <row r="6539" spans="1:4" hidden="1">
      <c r="A6539" s="25">
        <v>43212</v>
      </c>
      <c r="B6539" s="24" t="s">
        <v>237</v>
      </c>
      <c r="C6539" s="24" t="s">
        <v>238</v>
      </c>
      <c r="D6539" s="24">
        <v>0.11840000000000001</v>
      </c>
    </row>
    <row r="6540" spans="1:4" hidden="1">
      <c r="A6540" s="25">
        <v>43212</v>
      </c>
      <c r="B6540" s="24" t="s">
        <v>253</v>
      </c>
      <c r="C6540" s="24" t="s">
        <v>242</v>
      </c>
      <c r="D6540" s="24">
        <v>4.7823000000000002</v>
      </c>
    </row>
    <row r="6541" spans="1:4" hidden="1">
      <c r="A6541" s="25">
        <v>43212</v>
      </c>
      <c r="B6541" s="24" t="s">
        <v>253</v>
      </c>
      <c r="C6541" s="24" t="s">
        <v>233</v>
      </c>
      <c r="D6541" s="24">
        <v>0.61819999999999997</v>
      </c>
    </row>
    <row r="6542" spans="1:4" hidden="1">
      <c r="A6542" s="25">
        <v>43212</v>
      </c>
      <c r="B6542" s="24" t="s">
        <v>253</v>
      </c>
      <c r="C6542" s="24" t="s">
        <v>234</v>
      </c>
      <c r="D6542" s="24">
        <v>0.54239999999999999</v>
      </c>
    </row>
    <row r="6543" spans="1:4" hidden="1">
      <c r="A6543" s="25">
        <v>43212</v>
      </c>
      <c r="B6543" s="24" t="s">
        <v>253</v>
      </c>
      <c r="C6543" s="24" t="s">
        <v>243</v>
      </c>
      <c r="D6543" s="24">
        <v>5.9584999999999999</v>
      </c>
    </row>
    <row r="6544" spans="1:4" hidden="1">
      <c r="A6544" s="25">
        <v>43212</v>
      </c>
      <c r="B6544" s="24" t="s">
        <v>253</v>
      </c>
      <c r="C6544" s="24" t="s">
        <v>238</v>
      </c>
      <c r="D6544" s="24">
        <v>0.75960000000000005</v>
      </c>
    </row>
    <row r="6545" spans="1:4" hidden="1">
      <c r="A6545" s="25">
        <v>43212</v>
      </c>
      <c r="B6545" s="24" t="s">
        <v>265</v>
      </c>
      <c r="C6545" s="24" t="s">
        <v>238</v>
      </c>
      <c r="D6545" s="24">
        <v>3.1899999999999998E-2</v>
      </c>
    </row>
    <row r="6546" spans="1:4" hidden="1">
      <c r="A6546" s="25">
        <v>43212</v>
      </c>
      <c r="B6546" s="24" t="s">
        <v>262</v>
      </c>
      <c r="C6546" s="24" t="s">
        <v>233</v>
      </c>
      <c r="D6546" s="24">
        <v>0.1996</v>
      </c>
    </row>
    <row r="6547" spans="1:4" hidden="1">
      <c r="A6547" s="25">
        <v>43212</v>
      </c>
      <c r="B6547" s="24" t="s">
        <v>262</v>
      </c>
      <c r="C6547" s="24" t="s">
        <v>237</v>
      </c>
      <c r="D6547" s="24">
        <v>2.0718999999999999</v>
      </c>
    </row>
    <row r="6548" spans="1:4" hidden="1">
      <c r="A6548" s="25">
        <v>43212</v>
      </c>
      <c r="B6548" s="24" t="s">
        <v>262</v>
      </c>
      <c r="C6548" s="24" t="s">
        <v>238</v>
      </c>
      <c r="D6548" s="24">
        <v>0.2452</v>
      </c>
    </row>
    <row r="6549" spans="1:4" hidden="1">
      <c r="A6549" s="25">
        <v>43212</v>
      </c>
      <c r="B6549" s="24" t="s">
        <v>246</v>
      </c>
      <c r="C6549" s="24" t="s">
        <v>240</v>
      </c>
      <c r="D6549" s="24">
        <v>4.4200000000000003E-2</v>
      </c>
    </row>
    <row r="6550" spans="1:4" hidden="1">
      <c r="A6550" s="25">
        <v>43212</v>
      </c>
      <c r="B6550" s="24" t="s">
        <v>246</v>
      </c>
      <c r="C6550" s="24" t="s">
        <v>248</v>
      </c>
      <c r="D6550" s="24">
        <v>0.2132</v>
      </c>
    </row>
    <row r="6551" spans="1:4" hidden="1">
      <c r="A6551" s="25">
        <v>43212</v>
      </c>
      <c r="B6551" s="24" t="s">
        <v>246</v>
      </c>
      <c r="C6551" s="24" t="s">
        <v>242</v>
      </c>
      <c r="D6551" s="24">
        <v>0.2137</v>
      </c>
    </row>
    <row r="6552" spans="1:4" hidden="1">
      <c r="A6552" s="25">
        <v>43212</v>
      </c>
      <c r="B6552" s="24" t="s">
        <v>246</v>
      </c>
      <c r="C6552" s="24" t="s">
        <v>233</v>
      </c>
      <c r="D6552" s="24">
        <v>2.76E-2</v>
      </c>
    </row>
    <row r="6553" spans="1:4" hidden="1">
      <c r="A6553" s="25">
        <v>43212</v>
      </c>
      <c r="B6553" s="24" t="s">
        <v>246</v>
      </c>
      <c r="C6553" s="24" t="s">
        <v>234</v>
      </c>
      <c r="D6553" s="24">
        <v>2.4199999999999999E-2</v>
      </c>
    </row>
    <row r="6554" spans="1:4" hidden="1">
      <c r="A6554" s="25">
        <v>43212</v>
      </c>
      <c r="B6554" s="24" t="s">
        <v>246</v>
      </c>
      <c r="C6554" s="24" t="s">
        <v>243</v>
      </c>
      <c r="D6554" s="24">
        <v>0.26619999999999999</v>
      </c>
    </row>
    <row r="6555" spans="1:4" hidden="1">
      <c r="A6555" s="25">
        <v>43212</v>
      </c>
      <c r="B6555" s="24" t="s">
        <v>246</v>
      </c>
      <c r="C6555" s="24" t="s">
        <v>79</v>
      </c>
      <c r="D6555" s="24">
        <v>3.6543000000000001</v>
      </c>
    </row>
    <row r="6556" spans="1:4" hidden="1">
      <c r="A6556" s="25">
        <v>43212</v>
      </c>
      <c r="B6556" s="24" t="s">
        <v>246</v>
      </c>
      <c r="C6556" s="24" t="s">
        <v>244</v>
      </c>
      <c r="D6556" s="24">
        <v>36.353200000000001</v>
      </c>
    </row>
    <row r="6557" spans="1:4" hidden="1">
      <c r="A6557" s="25">
        <v>43212</v>
      </c>
      <c r="B6557" s="24" t="s">
        <v>246</v>
      </c>
      <c r="C6557" s="24" t="s">
        <v>238</v>
      </c>
      <c r="D6557" s="24">
        <v>3.4000000000000002E-2</v>
      </c>
    </row>
    <row r="6558" spans="1:4" hidden="1">
      <c r="A6558" s="25">
        <v>43212</v>
      </c>
      <c r="B6558" s="24" t="s">
        <v>266</v>
      </c>
      <c r="C6558" s="24" t="s">
        <v>238</v>
      </c>
      <c r="D6558" s="24">
        <v>3.8100000000000002E-2</v>
      </c>
    </row>
    <row r="6559" spans="1:4" hidden="1">
      <c r="A6559" s="25">
        <v>43212</v>
      </c>
      <c r="B6559" s="24" t="s">
        <v>238</v>
      </c>
      <c r="C6559" s="24" t="s">
        <v>230</v>
      </c>
      <c r="D6559" s="24">
        <v>3.673</v>
      </c>
    </row>
    <row r="6560" spans="1:4" hidden="1">
      <c r="A6560" s="25">
        <v>43212</v>
      </c>
      <c r="B6560" s="24" t="s">
        <v>238</v>
      </c>
      <c r="C6560" s="24" t="s">
        <v>240</v>
      </c>
      <c r="D6560" s="24">
        <v>1.3038000000000001</v>
      </c>
    </row>
    <row r="6561" spans="1:4" hidden="1">
      <c r="A6561" s="25">
        <v>43212</v>
      </c>
      <c r="B6561" s="24" t="s">
        <v>238</v>
      </c>
      <c r="C6561" s="24" t="s">
        <v>247</v>
      </c>
      <c r="D6561" s="24">
        <v>1.79</v>
      </c>
    </row>
    <row r="6562" spans="1:4" hidden="1">
      <c r="A6562" s="25">
        <v>43212</v>
      </c>
      <c r="B6562" s="24" t="s">
        <v>238</v>
      </c>
      <c r="C6562" s="24" t="s">
        <v>241</v>
      </c>
      <c r="D6562" s="24">
        <v>1.2766</v>
      </c>
    </row>
    <row r="6563" spans="1:4" hidden="1">
      <c r="A6563" s="25">
        <v>43212</v>
      </c>
      <c r="B6563" s="24" t="s">
        <v>238</v>
      </c>
      <c r="C6563" s="24" t="s">
        <v>250</v>
      </c>
      <c r="D6563" s="24">
        <v>1593.25</v>
      </c>
    </row>
    <row r="6564" spans="1:4" hidden="1">
      <c r="A6564" s="25">
        <v>43212</v>
      </c>
      <c r="B6564" s="24" t="s">
        <v>238</v>
      </c>
      <c r="C6564" s="24" t="s">
        <v>231</v>
      </c>
      <c r="D6564" s="24">
        <v>0.97499999999999998</v>
      </c>
    </row>
    <row r="6565" spans="1:4" hidden="1">
      <c r="A6565" s="25">
        <v>43212</v>
      </c>
      <c r="B6565" s="24" t="s">
        <v>238</v>
      </c>
      <c r="C6565" s="24" t="s">
        <v>248</v>
      </c>
      <c r="D6565" s="24">
        <v>6.2801</v>
      </c>
    </row>
    <row r="6566" spans="1:4" hidden="1">
      <c r="A6566" s="25">
        <v>43212</v>
      </c>
      <c r="B6566" s="24" t="s">
        <v>238</v>
      </c>
      <c r="C6566" s="24" t="s">
        <v>242</v>
      </c>
      <c r="D6566" s="24">
        <v>6.2957999999999998</v>
      </c>
    </row>
    <row r="6567" spans="1:4" hidden="1">
      <c r="A6567" s="25">
        <v>43212</v>
      </c>
      <c r="B6567" s="24" t="s">
        <v>238</v>
      </c>
      <c r="C6567" s="24" t="s">
        <v>254</v>
      </c>
      <c r="D6567" s="24">
        <v>20.6387</v>
      </c>
    </row>
    <row r="6568" spans="1:4" hidden="1">
      <c r="A6568" s="25">
        <v>43212</v>
      </c>
      <c r="B6568" s="24" t="s">
        <v>238</v>
      </c>
      <c r="C6568" s="24" t="s">
        <v>232</v>
      </c>
      <c r="D6568" s="24">
        <v>6.0616000000000003</v>
      </c>
    </row>
    <row r="6569" spans="1:4" hidden="1">
      <c r="A6569" s="25">
        <v>43212</v>
      </c>
      <c r="B6569" s="24" t="s">
        <v>238</v>
      </c>
      <c r="C6569" s="24" t="s">
        <v>233</v>
      </c>
      <c r="D6569" s="24">
        <v>0.81389999999999996</v>
      </c>
    </row>
    <row r="6570" spans="1:4" hidden="1">
      <c r="A6570" s="25">
        <v>43212</v>
      </c>
      <c r="B6570" s="24" t="s">
        <v>238</v>
      </c>
      <c r="C6570" s="24" t="s">
        <v>263</v>
      </c>
      <c r="D6570" s="24">
        <v>2.0396000000000001</v>
      </c>
    </row>
    <row r="6571" spans="1:4" hidden="1">
      <c r="A6571" s="25">
        <v>43212</v>
      </c>
      <c r="B6571" s="24" t="s">
        <v>238</v>
      </c>
      <c r="C6571" s="24" t="s">
        <v>234</v>
      </c>
      <c r="D6571" s="24">
        <v>0.71409999999999996</v>
      </c>
    </row>
    <row r="6572" spans="1:4" hidden="1">
      <c r="A6572" s="25">
        <v>43212</v>
      </c>
      <c r="B6572" s="24" t="s">
        <v>238</v>
      </c>
      <c r="C6572" s="24" t="s">
        <v>243</v>
      </c>
      <c r="D6572" s="24">
        <v>7.8441999999999998</v>
      </c>
    </row>
    <row r="6573" spans="1:4" hidden="1">
      <c r="A6573" s="25">
        <v>43212</v>
      </c>
      <c r="B6573" s="24" t="s">
        <v>238</v>
      </c>
      <c r="C6573" s="24" t="s">
        <v>256</v>
      </c>
      <c r="D6573" s="24">
        <v>6.0297999999999998</v>
      </c>
    </row>
    <row r="6574" spans="1:4" hidden="1">
      <c r="A6574" s="25">
        <v>43212</v>
      </c>
      <c r="B6574" s="24" t="s">
        <v>238</v>
      </c>
      <c r="C6574" s="24" t="s">
        <v>258</v>
      </c>
      <c r="D6574" s="24">
        <v>3.5289000000000001</v>
      </c>
    </row>
    <row r="6575" spans="1:4" hidden="1">
      <c r="A6575" s="25">
        <v>43212</v>
      </c>
      <c r="B6575" s="24" t="s">
        <v>238</v>
      </c>
      <c r="C6575" s="24" t="s">
        <v>259</v>
      </c>
      <c r="D6575" s="24">
        <v>100.29170000000001</v>
      </c>
    </row>
    <row r="6576" spans="1:4" hidden="1">
      <c r="A6576" s="25">
        <v>43212</v>
      </c>
      <c r="B6576" s="24" t="s">
        <v>238</v>
      </c>
      <c r="C6576" s="24" t="s">
        <v>235</v>
      </c>
      <c r="D6576" s="24">
        <v>0.70940000000000003</v>
      </c>
    </row>
    <row r="6577" spans="1:4">
      <c r="A6577" s="25">
        <v>43212</v>
      </c>
      <c r="B6577" s="24" t="s">
        <v>238</v>
      </c>
      <c r="C6577" s="24" t="s">
        <v>79</v>
      </c>
      <c r="D6577" s="24">
        <v>107.6664</v>
      </c>
    </row>
    <row r="6578" spans="1:4" hidden="1">
      <c r="A6578" s="25">
        <v>43212</v>
      </c>
      <c r="B6578" s="24" t="s">
        <v>238</v>
      </c>
      <c r="C6578" s="24" t="s">
        <v>244</v>
      </c>
      <c r="D6578" s="24">
        <v>1071.0735</v>
      </c>
    </row>
    <row r="6579" spans="1:4" hidden="1">
      <c r="A6579" s="25">
        <v>43212</v>
      </c>
      <c r="B6579" s="24" t="s">
        <v>238</v>
      </c>
      <c r="C6579" s="24" t="s">
        <v>251</v>
      </c>
      <c r="D6579" s="24">
        <v>8.0802999999999994</v>
      </c>
    </row>
    <row r="6580" spans="1:4" hidden="1">
      <c r="A6580" s="25">
        <v>43212</v>
      </c>
      <c r="B6580" s="24" t="s">
        <v>238</v>
      </c>
      <c r="C6580" s="24" t="s">
        <v>249</v>
      </c>
      <c r="D6580" s="24">
        <v>18.530100000000001</v>
      </c>
    </row>
    <row r="6581" spans="1:4" hidden="1">
      <c r="A6581" s="25">
        <v>43212</v>
      </c>
      <c r="B6581" s="24" t="s">
        <v>238</v>
      </c>
      <c r="C6581" s="24" t="s">
        <v>252</v>
      </c>
      <c r="D6581" s="24">
        <v>3.8978999999999999</v>
      </c>
    </row>
    <row r="6582" spans="1:4" hidden="1">
      <c r="A6582" s="25">
        <v>43212</v>
      </c>
      <c r="B6582" s="24" t="s">
        <v>238</v>
      </c>
      <c r="C6582" s="24" t="s">
        <v>236</v>
      </c>
      <c r="D6582" s="24">
        <v>7.8250999999999999</v>
      </c>
    </row>
    <row r="6583" spans="1:4" hidden="1">
      <c r="A6583" s="25">
        <v>43212</v>
      </c>
      <c r="B6583" s="24" t="s">
        <v>238</v>
      </c>
      <c r="C6583" s="24" t="s">
        <v>245</v>
      </c>
      <c r="D6583" s="24">
        <v>1.3866000000000001</v>
      </c>
    </row>
    <row r="6584" spans="1:4" hidden="1">
      <c r="A6584" s="25">
        <v>43212</v>
      </c>
      <c r="B6584" s="24" t="s">
        <v>238</v>
      </c>
      <c r="C6584" s="24" t="s">
        <v>264</v>
      </c>
      <c r="D6584" s="24">
        <v>52.164200000000001</v>
      </c>
    </row>
    <row r="6585" spans="1:4" hidden="1">
      <c r="A6585" s="25">
        <v>43212</v>
      </c>
      <c r="B6585" s="24" t="s">
        <v>238</v>
      </c>
      <c r="C6585" s="24" t="s">
        <v>260</v>
      </c>
      <c r="D6585" s="24">
        <v>3.3961000000000001</v>
      </c>
    </row>
    <row r="6586" spans="1:4" hidden="1">
      <c r="A6586" s="25">
        <v>43212</v>
      </c>
      <c r="B6586" s="24" t="s">
        <v>238</v>
      </c>
      <c r="C6586" s="24" t="s">
        <v>261</v>
      </c>
      <c r="D6586" s="24">
        <v>61.384599999999999</v>
      </c>
    </row>
    <row r="6587" spans="1:4" hidden="1">
      <c r="A6587" s="25">
        <v>43212</v>
      </c>
      <c r="B6587" s="24" t="s">
        <v>238</v>
      </c>
      <c r="C6587" s="24" t="s">
        <v>237</v>
      </c>
      <c r="D6587" s="24">
        <v>8.4466000000000001</v>
      </c>
    </row>
    <row r="6588" spans="1:4" hidden="1">
      <c r="A6588" s="25">
        <v>43212</v>
      </c>
      <c r="B6588" s="24" t="s">
        <v>238</v>
      </c>
      <c r="C6588" s="24" t="s">
        <v>253</v>
      </c>
      <c r="D6588" s="24">
        <v>1.3165</v>
      </c>
    </row>
    <row r="6589" spans="1:4" hidden="1">
      <c r="A6589" s="25">
        <v>43212</v>
      </c>
      <c r="B6589" s="24" t="s">
        <v>238</v>
      </c>
      <c r="C6589" s="24" t="s">
        <v>265</v>
      </c>
      <c r="D6589" s="24">
        <v>31.347999999999999</v>
      </c>
    </row>
    <row r="6590" spans="1:4" hidden="1">
      <c r="A6590" s="25">
        <v>43212</v>
      </c>
      <c r="B6590" s="24" t="s">
        <v>238</v>
      </c>
      <c r="C6590" s="24" t="s">
        <v>262</v>
      </c>
      <c r="D6590" s="24">
        <v>4.0768000000000004</v>
      </c>
    </row>
    <row r="6591" spans="1:4" hidden="1">
      <c r="A6591" s="25">
        <v>43212</v>
      </c>
      <c r="B6591" s="24" t="s">
        <v>238</v>
      </c>
      <c r="C6591" s="24" t="s">
        <v>246</v>
      </c>
      <c r="D6591" s="24">
        <v>29.463000000000001</v>
      </c>
    </row>
    <row r="6592" spans="1:4" hidden="1">
      <c r="A6592" s="25">
        <v>43212</v>
      </c>
      <c r="B6592" s="24" t="s">
        <v>238</v>
      </c>
      <c r="C6592" s="24" t="s">
        <v>266</v>
      </c>
      <c r="D6592" s="24">
        <v>26.245799999999999</v>
      </c>
    </row>
    <row r="6593" spans="1:4" hidden="1">
      <c r="A6593" s="25">
        <v>43212</v>
      </c>
      <c r="B6593" s="24" t="s">
        <v>238</v>
      </c>
      <c r="C6593" s="24" t="s">
        <v>267</v>
      </c>
      <c r="D6593" s="24">
        <v>533.88919999999996</v>
      </c>
    </row>
    <row r="6594" spans="1:4" hidden="1">
      <c r="A6594" s="25">
        <v>43212</v>
      </c>
      <c r="B6594" s="24" t="s">
        <v>238</v>
      </c>
      <c r="C6594" s="24" t="s">
        <v>268</v>
      </c>
      <c r="D6594" s="24">
        <v>2.7</v>
      </c>
    </row>
    <row r="6595" spans="1:4" hidden="1">
      <c r="A6595" s="25">
        <v>43212</v>
      </c>
      <c r="B6595" s="24" t="s">
        <v>238</v>
      </c>
      <c r="C6595" s="24" t="s">
        <v>239</v>
      </c>
      <c r="D6595" s="24">
        <v>12.103</v>
      </c>
    </row>
    <row r="6596" spans="1:4" hidden="1">
      <c r="A6596" s="25">
        <v>43212</v>
      </c>
      <c r="B6596" s="24" t="s">
        <v>267</v>
      </c>
      <c r="C6596" s="24" t="s">
        <v>238</v>
      </c>
      <c r="D6596" s="24">
        <v>1.9E-3</v>
      </c>
    </row>
    <row r="6597" spans="1:4" hidden="1">
      <c r="A6597" s="25">
        <v>43212</v>
      </c>
      <c r="B6597" s="24" t="s">
        <v>268</v>
      </c>
      <c r="C6597" s="24" t="s">
        <v>238</v>
      </c>
      <c r="D6597" s="24">
        <v>0.37040000000000001</v>
      </c>
    </row>
    <row r="6598" spans="1:4" hidden="1">
      <c r="A6598" s="25">
        <v>43212</v>
      </c>
      <c r="B6598" s="24" t="s">
        <v>239</v>
      </c>
      <c r="C6598" s="24" t="s">
        <v>230</v>
      </c>
      <c r="D6598" s="24">
        <v>0.30349999999999999</v>
      </c>
    </row>
    <row r="6599" spans="1:4" hidden="1">
      <c r="A6599" s="25">
        <v>43212</v>
      </c>
      <c r="B6599" s="24" t="s">
        <v>239</v>
      </c>
      <c r="C6599" s="24" t="s">
        <v>233</v>
      </c>
      <c r="D6599" s="24">
        <v>6.7199999999999996E-2</v>
      </c>
    </row>
    <row r="6600" spans="1:4" hidden="1">
      <c r="A6600" s="25">
        <v>43212</v>
      </c>
      <c r="B6600" s="24" t="s">
        <v>239</v>
      </c>
      <c r="C6600" s="24" t="s">
        <v>234</v>
      </c>
      <c r="D6600" s="24">
        <v>5.8999999999999997E-2</v>
      </c>
    </row>
    <row r="6601" spans="1:4" hidden="1">
      <c r="A6601" s="25">
        <v>43212</v>
      </c>
      <c r="B6601" s="24" t="s">
        <v>239</v>
      </c>
      <c r="C6601" s="24" t="s">
        <v>238</v>
      </c>
      <c r="D6601" s="24">
        <v>8.2600000000000007E-2</v>
      </c>
    </row>
    <row r="6602" spans="1:4" hidden="1">
      <c r="A6602" s="25">
        <v>43213</v>
      </c>
      <c r="B6602" s="24" t="s">
        <v>230</v>
      </c>
      <c r="C6602" s="24" t="s">
        <v>231</v>
      </c>
      <c r="D6602" s="24">
        <v>0.26600000000000001</v>
      </c>
    </row>
    <row r="6603" spans="1:4" hidden="1">
      <c r="A6603" s="25">
        <v>43213</v>
      </c>
      <c r="B6603" s="24" t="s">
        <v>230</v>
      </c>
      <c r="C6603" s="24" t="s">
        <v>232</v>
      </c>
      <c r="D6603" s="24">
        <v>1.6568000000000001</v>
      </c>
    </row>
    <row r="6604" spans="1:4" hidden="1">
      <c r="A6604" s="25">
        <v>43213</v>
      </c>
      <c r="B6604" s="24" t="s">
        <v>230</v>
      </c>
      <c r="C6604" s="24" t="s">
        <v>233</v>
      </c>
      <c r="D6604" s="24">
        <v>0.22239999999999999</v>
      </c>
    </row>
    <row r="6605" spans="1:4" hidden="1">
      <c r="A6605" s="25">
        <v>43213</v>
      </c>
      <c r="B6605" s="24" t="s">
        <v>230</v>
      </c>
      <c r="C6605" s="24" t="s">
        <v>234</v>
      </c>
      <c r="D6605" s="24">
        <v>0.1948</v>
      </c>
    </row>
    <row r="6606" spans="1:4" hidden="1">
      <c r="A6606" s="25">
        <v>43213</v>
      </c>
      <c r="B6606" s="24" t="s">
        <v>230</v>
      </c>
      <c r="C6606" s="24" t="s">
        <v>235</v>
      </c>
      <c r="D6606" s="24">
        <v>0.19320000000000001</v>
      </c>
    </row>
    <row r="6607" spans="1:4" hidden="1">
      <c r="A6607" s="25">
        <v>43213</v>
      </c>
      <c r="B6607" s="24" t="s">
        <v>230</v>
      </c>
      <c r="C6607" s="24" t="s">
        <v>236</v>
      </c>
      <c r="D6607" s="24">
        <v>2.1412</v>
      </c>
    </row>
    <row r="6608" spans="1:4" hidden="1">
      <c r="A6608" s="25">
        <v>43213</v>
      </c>
      <c r="B6608" s="24" t="s">
        <v>230</v>
      </c>
      <c r="C6608" s="24" t="s">
        <v>237</v>
      </c>
      <c r="D6608" s="24">
        <v>2.3102</v>
      </c>
    </row>
    <row r="6609" spans="1:4" hidden="1">
      <c r="A6609" s="25">
        <v>43213</v>
      </c>
      <c r="B6609" s="24" t="s">
        <v>230</v>
      </c>
      <c r="C6609" s="24" t="s">
        <v>238</v>
      </c>
      <c r="D6609" s="24">
        <v>0.2722</v>
      </c>
    </row>
    <row r="6610" spans="1:4" hidden="1">
      <c r="A6610" s="25">
        <v>43213</v>
      </c>
      <c r="B6610" s="24" t="s">
        <v>230</v>
      </c>
      <c r="C6610" s="24" t="s">
        <v>239</v>
      </c>
      <c r="D6610" s="24">
        <v>3.3313999999999999</v>
      </c>
    </row>
    <row r="6611" spans="1:4" hidden="1">
      <c r="A6611" s="25">
        <v>43213</v>
      </c>
      <c r="B6611" s="24" t="s">
        <v>240</v>
      </c>
      <c r="C6611" s="24" t="s">
        <v>241</v>
      </c>
      <c r="D6611" s="24">
        <v>0.97789999999999999</v>
      </c>
    </row>
    <row r="6612" spans="1:4" hidden="1">
      <c r="A6612" s="25">
        <v>43213</v>
      </c>
      <c r="B6612" s="24" t="s">
        <v>240</v>
      </c>
      <c r="C6612" s="24" t="s">
        <v>231</v>
      </c>
      <c r="D6612" s="24">
        <v>0.746</v>
      </c>
    </row>
    <row r="6613" spans="1:4" hidden="1">
      <c r="A6613" s="25">
        <v>43213</v>
      </c>
      <c r="B6613" s="24" t="s">
        <v>240</v>
      </c>
      <c r="C6613" s="24" t="s">
        <v>242</v>
      </c>
      <c r="D6613" s="24">
        <v>4.8185000000000002</v>
      </c>
    </row>
    <row r="6614" spans="1:4" hidden="1">
      <c r="A6614" s="25">
        <v>43213</v>
      </c>
      <c r="B6614" s="24" t="s">
        <v>240</v>
      </c>
      <c r="C6614" s="24" t="s">
        <v>232</v>
      </c>
      <c r="D6614" s="24">
        <v>4.6482999999999999</v>
      </c>
    </row>
    <row r="6615" spans="1:4" hidden="1">
      <c r="A6615" s="25">
        <v>43213</v>
      </c>
      <c r="B6615" s="24" t="s">
        <v>240</v>
      </c>
      <c r="C6615" s="24" t="s">
        <v>233</v>
      </c>
      <c r="D6615" s="24">
        <v>0.624</v>
      </c>
    </row>
    <row r="6616" spans="1:4" hidden="1">
      <c r="A6616" s="25">
        <v>43213</v>
      </c>
      <c r="B6616" s="24" t="s">
        <v>240</v>
      </c>
      <c r="C6616" s="24" t="s">
        <v>234</v>
      </c>
      <c r="D6616" s="24">
        <v>0.54659999999999997</v>
      </c>
    </row>
    <row r="6617" spans="1:4" hidden="1">
      <c r="A6617" s="25">
        <v>43213</v>
      </c>
      <c r="B6617" s="24" t="s">
        <v>240</v>
      </c>
      <c r="C6617" s="24" t="s">
        <v>243</v>
      </c>
      <c r="D6617" s="24">
        <v>5.9904999999999999</v>
      </c>
    </row>
    <row r="6618" spans="1:4" hidden="1">
      <c r="A6618" s="25">
        <v>43213</v>
      </c>
      <c r="B6618" s="24" t="s">
        <v>240</v>
      </c>
      <c r="C6618" s="24" t="s">
        <v>79</v>
      </c>
      <c r="D6618" s="24">
        <v>82.674999999999997</v>
      </c>
    </row>
    <row r="6619" spans="1:4" hidden="1">
      <c r="A6619" s="25">
        <v>43213</v>
      </c>
      <c r="B6619" s="24" t="s">
        <v>240</v>
      </c>
      <c r="C6619" s="24" t="s">
        <v>244</v>
      </c>
      <c r="D6619" s="24">
        <v>821.54780000000005</v>
      </c>
    </row>
    <row r="6620" spans="1:4" hidden="1">
      <c r="A6620" s="25">
        <v>43213</v>
      </c>
      <c r="B6620" s="24" t="s">
        <v>240</v>
      </c>
      <c r="C6620" s="24" t="s">
        <v>236</v>
      </c>
      <c r="D6620" s="24">
        <v>6.0069999999999997</v>
      </c>
    </row>
    <row r="6621" spans="1:4" hidden="1">
      <c r="A6621" s="25">
        <v>43213</v>
      </c>
      <c r="B6621" s="24" t="s">
        <v>240</v>
      </c>
      <c r="C6621" s="24" t="s">
        <v>245</v>
      </c>
      <c r="D6621" s="24">
        <v>1.0644</v>
      </c>
    </row>
    <row r="6622" spans="1:4" hidden="1">
      <c r="A6622" s="25">
        <v>43213</v>
      </c>
      <c r="B6622" s="24" t="s">
        <v>240</v>
      </c>
      <c r="C6622" s="24" t="s">
        <v>237</v>
      </c>
      <c r="D6622" s="24">
        <v>6.4813000000000001</v>
      </c>
    </row>
    <row r="6623" spans="1:4" hidden="1">
      <c r="A6623" s="25">
        <v>43213</v>
      </c>
      <c r="B6623" s="24" t="s">
        <v>240</v>
      </c>
      <c r="C6623" s="24" t="s">
        <v>246</v>
      </c>
      <c r="D6623" s="24">
        <v>22.592099999999999</v>
      </c>
    </row>
    <row r="6624" spans="1:4" hidden="1">
      <c r="A6624" s="25">
        <v>43213</v>
      </c>
      <c r="B6624" s="24" t="s">
        <v>240</v>
      </c>
      <c r="C6624" s="24" t="s">
        <v>238</v>
      </c>
      <c r="D6624" s="24">
        <v>0.76380000000000003</v>
      </c>
    </row>
    <row r="6625" spans="1:4" hidden="1">
      <c r="A6625" s="25">
        <v>43213</v>
      </c>
      <c r="B6625" s="24" t="s">
        <v>247</v>
      </c>
      <c r="C6625" s="24" t="s">
        <v>238</v>
      </c>
      <c r="D6625" s="24">
        <v>0.55889999999999995</v>
      </c>
    </row>
    <row r="6626" spans="1:4" hidden="1">
      <c r="A6626" s="25">
        <v>43213</v>
      </c>
      <c r="B6626" s="24" t="s">
        <v>241</v>
      </c>
      <c r="C6626" s="24" t="s">
        <v>240</v>
      </c>
      <c r="D6626" s="24">
        <v>1.0226</v>
      </c>
    </row>
    <row r="6627" spans="1:4" hidden="1">
      <c r="A6627" s="25">
        <v>43213</v>
      </c>
      <c r="B6627" s="24" t="s">
        <v>241</v>
      </c>
      <c r="C6627" s="24" t="s">
        <v>231</v>
      </c>
      <c r="D6627" s="24">
        <v>0.76300000000000001</v>
      </c>
    </row>
    <row r="6628" spans="1:4" hidden="1">
      <c r="A6628" s="25">
        <v>43213</v>
      </c>
      <c r="B6628" s="24" t="s">
        <v>241</v>
      </c>
      <c r="C6628" s="24" t="s">
        <v>248</v>
      </c>
      <c r="D6628" s="24">
        <v>4.9207999999999998</v>
      </c>
    </row>
    <row r="6629" spans="1:4" hidden="1">
      <c r="A6629" s="25">
        <v>43213</v>
      </c>
      <c r="B6629" s="24" t="s">
        <v>241</v>
      </c>
      <c r="C6629" s="24" t="s">
        <v>242</v>
      </c>
      <c r="D6629" s="24">
        <v>4.9273999999999996</v>
      </c>
    </row>
    <row r="6630" spans="1:4" hidden="1">
      <c r="A6630" s="25">
        <v>43213</v>
      </c>
      <c r="B6630" s="24" t="s">
        <v>241</v>
      </c>
      <c r="C6630" s="24" t="s">
        <v>233</v>
      </c>
      <c r="D6630" s="24">
        <v>0.63819999999999999</v>
      </c>
    </row>
    <row r="6631" spans="1:4" hidden="1">
      <c r="A6631" s="25">
        <v>43213</v>
      </c>
      <c r="B6631" s="24" t="s">
        <v>241</v>
      </c>
      <c r="C6631" s="24" t="s">
        <v>234</v>
      </c>
      <c r="D6631" s="24">
        <v>0.55900000000000005</v>
      </c>
    </row>
    <row r="6632" spans="1:4" hidden="1">
      <c r="A6632" s="25">
        <v>43213</v>
      </c>
      <c r="B6632" s="24" t="s">
        <v>241</v>
      </c>
      <c r="C6632" s="24" t="s">
        <v>243</v>
      </c>
      <c r="D6632" s="24">
        <v>6.1257999999999999</v>
      </c>
    </row>
    <row r="6633" spans="1:4" hidden="1">
      <c r="A6633" s="25">
        <v>43213</v>
      </c>
      <c r="B6633" s="24" t="s">
        <v>241</v>
      </c>
      <c r="C6633" s="24" t="s">
        <v>79</v>
      </c>
      <c r="D6633" s="24">
        <v>84.549499999999995</v>
      </c>
    </row>
    <row r="6634" spans="1:4" hidden="1">
      <c r="A6634" s="25">
        <v>43213</v>
      </c>
      <c r="B6634" s="24" t="s">
        <v>241</v>
      </c>
      <c r="C6634" s="24" t="s">
        <v>249</v>
      </c>
      <c r="D6634" s="24">
        <v>14.634</v>
      </c>
    </row>
    <row r="6635" spans="1:4" hidden="1">
      <c r="A6635" s="25">
        <v>43213</v>
      </c>
      <c r="B6635" s="24" t="s">
        <v>241</v>
      </c>
      <c r="C6635" s="24" t="s">
        <v>236</v>
      </c>
      <c r="D6635" s="24">
        <v>6.1428000000000003</v>
      </c>
    </row>
    <row r="6636" spans="1:4" hidden="1">
      <c r="A6636" s="25">
        <v>43213</v>
      </c>
      <c r="B6636" s="24" t="s">
        <v>241</v>
      </c>
      <c r="C6636" s="24" t="s">
        <v>238</v>
      </c>
      <c r="D6636" s="24">
        <v>0.78100000000000003</v>
      </c>
    </row>
    <row r="6637" spans="1:4" hidden="1">
      <c r="A6637" s="25">
        <v>43213</v>
      </c>
      <c r="B6637" s="24" t="s">
        <v>250</v>
      </c>
      <c r="C6637" s="24" t="s">
        <v>238</v>
      </c>
      <c r="D6637" s="24">
        <v>5.9999999999999995E-4</v>
      </c>
    </row>
    <row r="6638" spans="1:4" hidden="1">
      <c r="A6638" s="25">
        <v>43213</v>
      </c>
      <c r="B6638" s="24" t="s">
        <v>231</v>
      </c>
      <c r="C6638" s="24" t="s">
        <v>230</v>
      </c>
      <c r="D6638" s="24">
        <v>3.7602000000000002</v>
      </c>
    </row>
    <row r="6639" spans="1:4" hidden="1">
      <c r="A6639" s="25">
        <v>43213</v>
      </c>
      <c r="B6639" s="24" t="s">
        <v>231</v>
      </c>
      <c r="C6639" s="24" t="s">
        <v>240</v>
      </c>
      <c r="D6639" s="24">
        <v>1.3404</v>
      </c>
    </row>
    <row r="6640" spans="1:4" hidden="1">
      <c r="A6640" s="25">
        <v>43213</v>
      </c>
      <c r="B6640" s="24" t="s">
        <v>231</v>
      </c>
      <c r="C6640" s="24" t="s">
        <v>241</v>
      </c>
      <c r="D6640" s="24">
        <v>1.3107</v>
      </c>
    </row>
    <row r="6641" spans="1:4" hidden="1">
      <c r="A6641" s="25">
        <v>43213</v>
      </c>
      <c r="B6641" s="24" t="s">
        <v>231</v>
      </c>
      <c r="C6641" s="24" t="s">
        <v>232</v>
      </c>
      <c r="D6641" s="24">
        <v>6.2302</v>
      </c>
    </row>
    <row r="6642" spans="1:4" hidden="1">
      <c r="A6642" s="25">
        <v>43213</v>
      </c>
      <c r="B6642" s="24" t="s">
        <v>231</v>
      </c>
      <c r="C6642" s="24" t="s">
        <v>233</v>
      </c>
      <c r="D6642" s="24">
        <v>0.83650000000000002</v>
      </c>
    </row>
    <row r="6643" spans="1:4" hidden="1">
      <c r="A6643" s="25">
        <v>43213</v>
      </c>
      <c r="B6643" s="24" t="s">
        <v>231</v>
      </c>
      <c r="C6643" s="24" t="s">
        <v>234</v>
      </c>
      <c r="D6643" s="24">
        <v>0.73260000000000003</v>
      </c>
    </row>
    <row r="6644" spans="1:4" hidden="1">
      <c r="A6644" s="25">
        <v>43213</v>
      </c>
      <c r="B6644" s="24" t="s">
        <v>231</v>
      </c>
      <c r="C6644" s="24" t="s">
        <v>243</v>
      </c>
      <c r="D6644" s="24">
        <v>8.0291999999999994</v>
      </c>
    </row>
    <row r="6645" spans="1:4" hidden="1">
      <c r="A6645" s="25">
        <v>43213</v>
      </c>
      <c r="B6645" s="24" t="s">
        <v>231</v>
      </c>
      <c r="C6645" s="24" t="s">
        <v>235</v>
      </c>
      <c r="D6645" s="24">
        <v>0.72619999999999996</v>
      </c>
    </row>
    <row r="6646" spans="1:4" hidden="1">
      <c r="A6646" s="25">
        <v>43213</v>
      </c>
      <c r="B6646" s="24" t="s">
        <v>231</v>
      </c>
      <c r="C6646" s="24" t="s">
        <v>79</v>
      </c>
      <c r="D6646" s="24">
        <v>110.82</v>
      </c>
    </row>
    <row r="6647" spans="1:4" hidden="1">
      <c r="A6647" s="25">
        <v>43213</v>
      </c>
      <c r="B6647" s="24" t="s">
        <v>231</v>
      </c>
      <c r="C6647" s="24" t="s">
        <v>236</v>
      </c>
      <c r="D6647" s="24">
        <v>8.0513999999999992</v>
      </c>
    </row>
    <row r="6648" spans="1:4" hidden="1">
      <c r="A6648" s="25">
        <v>43213</v>
      </c>
      <c r="B6648" s="24" t="s">
        <v>231</v>
      </c>
      <c r="C6648" s="24" t="s">
        <v>237</v>
      </c>
      <c r="D6648" s="24">
        <v>8.6869999999999994</v>
      </c>
    </row>
    <row r="6649" spans="1:4" hidden="1">
      <c r="A6649" s="25">
        <v>43213</v>
      </c>
      <c r="B6649" s="24" t="s">
        <v>231</v>
      </c>
      <c r="C6649" s="24" t="s">
        <v>238</v>
      </c>
      <c r="D6649" s="24">
        <v>1.0238</v>
      </c>
    </row>
    <row r="6650" spans="1:4" hidden="1">
      <c r="A6650" s="25">
        <v>43213</v>
      </c>
      <c r="B6650" s="24" t="s">
        <v>248</v>
      </c>
      <c r="C6650" s="24" t="s">
        <v>241</v>
      </c>
      <c r="D6650" s="24">
        <v>0.20319999999999999</v>
      </c>
    </row>
    <row r="6651" spans="1:4" hidden="1">
      <c r="A6651" s="25">
        <v>43213</v>
      </c>
      <c r="B6651" s="24" t="s">
        <v>248</v>
      </c>
      <c r="C6651" s="24" t="s">
        <v>233</v>
      </c>
      <c r="D6651" s="24">
        <v>0.12970000000000001</v>
      </c>
    </row>
    <row r="6652" spans="1:4" hidden="1">
      <c r="A6652" s="25">
        <v>43213</v>
      </c>
      <c r="B6652" s="24" t="s">
        <v>248</v>
      </c>
      <c r="C6652" s="24" t="s">
        <v>246</v>
      </c>
      <c r="D6652" s="24">
        <v>4.6947999999999999</v>
      </c>
    </row>
    <row r="6653" spans="1:4" hidden="1">
      <c r="A6653" s="25">
        <v>43213</v>
      </c>
      <c r="B6653" s="24" t="s">
        <v>248</v>
      </c>
      <c r="C6653" s="24" t="s">
        <v>238</v>
      </c>
      <c r="D6653" s="24">
        <v>0.15870000000000001</v>
      </c>
    </row>
    <row r="6654" spans="1:4" hidden="1">
      <c r="A6654" s="25">
        <v>43213</v>
      </c>
      <c r="B6654" s="24" t="s">
        <v>242</v>
      </c>
      <c r="C6654" s="24" t="s">
        <v>240</v>
      </c>
      <c r="D6654" s="24">
        <v>0.20760000000000001</v>
      </c>
    </row>
    <row r="6655" spans="1:4" hidden="1">
      <c r="A6655" s="25">
        <v>43213</v>
      </c>
      <c r="B6655" s="24" t="s">
        <v>242</v>
      </c>
      <c r="C6655" s="24" t="s">
        <v>241</v>
      </c>
      <c r="D6655" s="24">
        <v>0.20300000000000001</v>
      </c>
    </row>
    <row r="6656" spans="1:4" hidden="1">
      <c r="A6656" s="25">
        <v>43213</v>
      </c>
      <c r="B6656" s="24" t="s">
        <v>242</v>
      </c>
      <c r="C6656" s="24" t="s">
        <v>232</v>
      </c>
      <c r="D6656" s="24">
        <v>0.96460000000000001</v>
      </c>
    </row>
    <row r="6657" spans="1:4" hidden="1">
      <c r="A6657" s="25">
        <v>43213</v>
      </c>
      <c r="B6657" s="24" t="s">
        <v>242</v>
      </c>
      <c r="C6657" s="24" t="s">
        <v>233</v>
      </c>
      <c r="D6657" s="24">
        <v>0.12959999999999999</v>
      </c>
    </row>
    <row r="6658" spans="1:4" hidden="1">
      <c r="A6658" s="25">
        <v>43213</v>
      </c>
      <c r="B6658" s="24" t="s">
        <v>242</v>
      </c>
      <c r="C6658" s="24" t="s">
        <v>234</v>
      </c>
      <c r="D6658" s="24">
        <v>0.1134</v>
      </c>
    </row>
    <row r="6659" spans="1:4" hidden="1">
      <c r="A6659" s="25">
        <v>43213</v>
      </c>
      <c r="B6659" s="24" t="s">
        <v>242</v>
      </c>
      <c r="C6659" s="24" t="s">
        <v>243</v>
      </c>
      <c r="D6659" s="24">
        <v>1.2432000000000001</v>
      </c>
    </row>
    <row r="6660" spans="1:4" hidden="1">
      <c r="A6660" s="25">
        <v>43213</v>
      </c>
      <c r="B6660" s="24" t="s">
        <v>242</v>
      </c>
      <c r="C6660" s="24" t="s">
        <v>79</v>
      </c>
      <c r="D6660" s="24">
        <v>17.159199999999998</v>
      </c>
    </row>
    <row r="6661" spans="1:4" hidden="1">
      <c r="A6661" s="25">
        <v>43213</v>
      </c>
      <c r="B6661" s="24" t="s">
        <v>242</v>
      </c>
      <c r="C6661" s="24" t="s">
        <v>244</v>
      </c>
      <c r="D6661" s="24">
        <v>170.49860000000001</v>
      </c>
    </row>
    <row r="6662" spans="1:4" hidden="1">
      <c r="A6662" s="25">
        <v>43213</v>
      </c>
      <c r="B6662" s="24" t="s">
        <v>242</v>
      </c>
      <c r="C6662" s="24" t="s">
        <v>251</v>
      </c>
      <c r="D6662" s="24">
        <v>1.2814000000000001</v>
      </c>
    </row>
    <row r="6663" spans="1:4" hidden="1">
      <c r="A6663" s="25">
        <v>43213</v>
      </c>
      <c r="B6663" s="24" t="s">
        <v>242</v>
      </c>
      <c r="C6663" s="24" t="s">
        <v>252</v>
      </c>
      <c r="D6663" s="24">
        <v>0.61829999999999996</v>
      </c>
    </row>
    <row r="6664" spans="1:4" hidden="1">
      <c r="A6664" s="25">
        <v>43213</v>
      </c>
      <c r="B6664" s="24" t="s">
        <v>242</v>
      </c>
      <c r="C6664" s="24" t="s">
        <v>236</v>
      </c>
      <c r="D6664" s="24">
        <v>1.2465999999999999</v>
      </c>
    </row>
    <row r="6665" spans="1:4" hidden="1">
      <c r="A6665" s="25">
        <v>43213</v>
      </c>
      <c r="B6665" s="24" t="s">
        <v>242</v>
      </c>
      <c r="C6665" s="24" t="s">
        <v>245</v>
      </c>
      <c r="D6665" s="24">
        <v>0.22090000000000001</v>
      </c>
    </row>
    <row r="6666" spans="1:4" hidden="1">
      <c r="A6666" s="25">
        <v>43213</v>
      </c>
      <c r="B6666" s="24" t="s">
        <v>242</v>
      </c>
      <c r="C6666" s="24" t="s">
        <v>253</v>
      </c>
      <c r="D6666" s="24">
        <v>0.20960000000000001</v>
      </c>
    </row>
    <row r="6667" spans="1:4" hidden="1">
      <c r="A6667" s="25">
        <v>43213</v>
      </c>
      <c r="B6667" s="24" t="s">
        <v>242</v>
      </c>
      <c r="C6667" s="24" t="s">
        <v>246</v>
      </c>
      <c r="D6667" s="24">
        <v>4.6886000000000001</v>
      </c>
    </row>
    <row r="6668" spans="1:4" hidden="1">
      <c r="A6668" s="25">
        <v>43213</v>
      </c>
      <c r="B6668" s="24" t="s">
        <v>242</v>
      </c>
      <c r="C6668" s="24" t="s">
        <v>238</v>
      </c>
      <c r="D6668" s="24">
        <v>0.15859999999999999</v>
      </c>
    </row>
    <row r="6669" spans="1:4" hidden="1">
      <c r="A6669" s="25">
        <v>43213</v>
      </c>
      <c r="B6669" s="24" t="s">
        <v>254</v>
      </c>
      <c r="C6669" s="24" t="s">
        <v>233</v>
      </c>
      <c r="D6669" s="24">
        <v>3.9399999999999998E-2</v>
      </c>
    </row>
    <row r="6670" spans="1:4" hidden="1">
      <c r="A6670" s="25">
        <v>43213</v>
      </c>
      <c r="B6670" s="24" t="s">
        <v>254</v>
      </c>
      <c r="C6670" s="24" t="s">
        <v>234</v>
      </c>
      <c r="D6670" s="24">
        <v>3.4500000000000003E-2</v>
      </c>
    </row>
    <row r="6671" spans="1:4" hidden="1">
      <c r="A6671" s="25">
        <v>43213</v>
      </c>
      <c r="B6671" s="24" t="s">
        <v>254</v>
      </c>
      <c r="C6671" s="24" t="s">
        <v>238</v>
      </c>
      <c r="D6671" s="24">
        <v>4.82E-2</v>
      </c>
    </row>
    <row r="6672" spans="1:4" hidden="1">
      <c r="A6672" s="25">
        <v>43213</v>
      </c>
      <c r="B6672" s="24" t="s">
        <v>232</v>
      </c>
      <c r="C6672" s="24" t="s">
        <v>230</v>
      </c>
      <c r="D6672" s="24">
        <v>0.60360000000000003</v>
      </c>
    </row>
    <row r="6673" spans="1:4" hidden="1">
      <c r="A6673" s="25">
        <v>43213</v>
      </c>
      <c r="B6673" s="24" t="s">
        <v>232</v>
      </c>
      <c r="C6673" s="24" t="s">
        <v>240</v>
      </c>
      <c r="D6673" s="24">
        <v>0.2152</v>
      </c>
    </row>
    <row r="6674" spans="1:4" hidden="1">
      <c r="A6674" s="25">
        <v>43213</v>
      </c>
      <c r="B6674" s="24" t="s">
        <v>232</v>
      </c>
      <c r="C6674" s="24" t="s">
        <v>231</v>
      </c>
      <c r="D6674" s="24">
        <v>0.1605</v>
      </c>
    </row>
    <row r="6675" spans="1:4" hidden="1">
      <c r="A6675" s="25">
        <v>43213</v>
      </c>
      <c r="B6675" s="24" t="s">
        <v>232</v>
      </c>
      <c r="C6675" s="24" t="s">
        <v>242</v>
      </c>
      <c r="D6675" s="24">
        <v>1.0366</v>
      </c>
    </row>
    <row r="6676" spans="1:4" hidden="1">
      <c r="A6676" s="25">
        <v>43213</v>
      </c>
      <c r="B6676" s="24" t="s">
        <v>232</v>
      </c>
      <c r="C6676" s="24" t="s">
        <v>233</v>
      </c>
      <c r="D6676" s="24">
        <v>0.1343</v>
      </c>
    </row>
    <row r="6677" spans="1:4" hidden="1">
      <c r="A6677" s="25">
        <v>43213</v>
      </c>
      <c r="B6677" s="24" t="s">
        <v>232</v>
      </c>
      <c r="C6677" s="24" t="s">
        <v>234</v>
      </c>
      <c r="D6677" s="24">
        <v>0.1176</v>
      </c>
    </row>
    <row r="6678" spans="1:4" hidden="1">
      <c r="A6678" s="25">
        <v>43213</v>
      </c>
      <c r="B6678" s="24" t="s">
        <v>232</v>
      </c>
      <c r="C6678" s="24" t="s">
        <v>235</v>
      </c>
      <c r="D6678" s="24">
        <v>0.1166</v>
      </c>
    </row>
    <row r="6679" spans="1:4" hidden="1">
      <c r="A6679" s="25">
        <v>43213</v>
      </c>
      <c r="B6679" s="24" t="s">
        <v>232</v>
      </c>
      <c r="C6679" s="24" t="s">
        <v>236</v>
      </c>
      <c r="D6679" s="24">
        <v>1.2923</v>
      </c>
    </row>
    <row r="6680" spans="1:4" hidden="1">
      <c r="A6680" s="25">
        <v>43213</v>
      </c>
      <c r="B6680" s="24" t="s">
        <v>232</v>
      </c>
      <c r="C6680" s="24" t="s">
        <v>237</v>
      </c>
      <c r="D6680" s="24">
        <v>1.3943000000000001</v>
      </c>
    </row>
    <row r="6681" spans="1:4" hidden="1">
      <c r="A6681" s="25">
        <v>43213</v>
      </c>
      <c r="B6681" s="24" t="s">
        <v>232</v>
      </c>
      <c r="C6681" s="24" t="s">
        <v>238</v>
      </c>
      <c r="D6681" s="24">
        <v>0.1643</v>
      </c>
    </row>
    <row r="6682" spans="1:4" hidden="1">
      <c r="A6682" s="25">
        <v>43213</v>
      </c>
      <c r="B6682" s="24" t="s">
        <v>255</v>
      </c>
      <c r="C6682" s="24" t="s">
        <v>233</v>
      </c>
      <c r="D6682" s="24">
        <v>5.45E-2</v>
      </c>
    </row>
    <row r="6683" spans="1:4" hidden="1">
      <c r="A6683" s="25">
        <v>43213</v>
      </c>
      <c r="B6683" s="24" t="s">
        <v>233</v>
      </c>
      <c r="C6683" s="24" t="s">
        <v>230</v>
      </c>
      <c r="D6683" s="24">
        <v>4.4951999999999996</v>
      </c>
    </row>
    <row r="6684" spans="1:4" hidden="1">
      <c r="A6684" s="25">
        <v>43213</v>
      </c>
      <c r="B6684" s="24" t="s">
        <v>233</v>
      </c>
      <c r="C6684" s="24" t="s">
        <v>240</v>
      </c>
      <c r="D6684" s="24">
        <v>1.6024</v>
      </c>
    </row>
    <row r="6685" spans="1:4" hidden="1">
      <c r="A6685" s="25">
        <v>43213</v>
      </c>
      <c r="B6685" s="24" t="s">
        <v>233</v>
      </c>
      <c r="C6685" s="24" t="s">
        <v>241</v>
      </c>
      <c r="D6685" s="24">
        <v>1.5669</v>
      </c>
    </row>
    <row r="6686" spans="1:4" hidden="1">
      <c r="A6686" s="25">
        <v>43213</v>
      </c>
      <c r="B6686" s="24" t="s">
        <v>233</v>
      </c>
      <c r="C6686" s="24" t="s">
        <v>231</v>
      </c>
      <c r="D6686" s="24">
        <v>1.1954</v>
      </c>
    </row>
    <row r="6687" spans="1:4" hidden="1">
      <c r="A6687" s="25">
        <v>43213</v>
      </c>
      <c r="B6687" s="24" t="s">
        <v>233</v>
      </c>
      <c r="C6687" s="24" t="s">
        <v>248</v>
      </c>
      <c r="D6687" s="24">
        <v>7.7103999999999999</v>
      </c>
    </row>
    <row r="6688" spans="1:4" hidden="1">
      <c r="A6688" s="25">
        <v>43213</v>
      </c>
      <c r="B6688" s="24" t="s">
        <v>233</v>
      </c>
      <c r="C6688" s="24" t="s">
        <v>242</v>
      </c>
      <c r="D6688" s="24">
        <v>7.7207999999999997</v>
      </c>
    </row>
    <row r="6689" spans="1:4" hidden="1">
      <c r="A6689" s="25">
        <v>43213</v>
      </c>
      <c r="B6689" s="24" t="s">
        <v>233</v>
      </c>
      <c r="C6689" s="24" t="s">
        <v>254</v>
      </c>
      <c r="D6689" s="24">
        <v>25.395800000000001</v>
      </c>
    </row>
    <row r="6690" spans="1:4" hidden="1">
      <c r="A6690" s="25">
        <v>43213</v>
      </c>
      <c r="B6690" s="24" t="s">
        <v>233</v>
      </c>
      <c r="C6690" s="24" t="s">
        <v>232</v>
      </c>
      <c r="D6690" s="24">
        <v>7.4478999999999997</v>
      </c>
    </row>
    <row r="6691" spans="1:4" hidden="1">
      <c r="A6691" s="25">
        <v>43213</v>
      </c>
      <c r="B6691" s="24" t="s">
        <v>233</v>
      </c>
      <c r="C6691" s="24" t="s">
        <v>255</v>
      </c>
      <c r="D6691" s="24">
        <v>18.3581</v>
      </c>
    </row>
    <row r="6692" spans="1:4" hidden="1">
      <c r="A6692" s="25">
        <v>43213</v>
      </c>
      <c r="B6692" s="24" t="s">
        <v>233</v>
      </c>
      <c r="C6692" s="24" t="s">
        <v>234</v>
      </c>
      <c r="D6692" s="24">
        <v>0.87580000000000002</v>
      </c>
    </row>
    <row r="6693" spans="1:4" hidden="1">
      <c r="A6693" s="25">
        <v>43213</v>
      </c>
      <c r="B6693" s="24" t="s">
        <v>233</v>
      </c>
      <c r="C6693" s="24" t="s">
        <v>243</v>
      </c>
      <c r="D6693" s="24">
        <v>9.5988000000000007</v>
      </c>
    </row>
    <row r="6694" spans="1:4" hidden="1">
      <c r="A6694" s="25">
        <v>43213</v>
      </c>
      <c r="B6694" s="24" t="s">
        <v>233</v>
      </c>
      <c r="C6694" s="24" t="s">
        <v>256</v>
      </c>
      <c r="D6694" s="24">
        <v>7.4123999999999999</v>
      </c>
    </row>
    <row r="6695" spans="1:4" hidden="1">
      <c r="A6695" s="25">
        <v>43213</v>
      </c>
      <c r="B6695" s="24" t="s">
        <v>233</v>
      </c>
      <c r="C6695" s="24" t="s">
        <v>257</v>
      </c>
      <c r="D6695" s="24">
        <v>311.6078</v>
      </c>
    </row>
    <row r="6696" spans="1:4" hidden="1">
      <c r="A6696" s="25">
        <v>43213</v>
      </c>
      <c r="B6696" s="24" t="s">
        <v>233</v>
      </c>
      <c r="C6696" s="24" t="s">
        <v>258</v>
      </c>
      <c r="D6696" s="24">
        <v>4.3326000000000002</v>
      </c>
    </row>
    <row r="6697" spans="1:4" hidden="1">
      <c r="A6697" s="25">
        <v>43213</v>
      </c>
      <c r="B6697" s="24" t="s">
        <v>233</v>
      </c>
      <c r="C6697" s="24" t="s">
        <v>259</v>
      </c>
      <c r="D6697" s="24">
        <v>123.13160000000001</v>
      </c>
    </row>
    <row r="6698" spans="1:4" hidden="1">
      <c r="A6698" s="25">
        <v>43213</v>
      </c>
      <c r="B6698" s="24" t="s">
        <v>233</v>
      </c>
      <c r="C6698" s="24" t="s">
        <v>235</v>
      </c>
      <c r="D6698" s="24">
        <v>0.86819999999999997</v>
      </c>
    </row>
    <row r="6699" spans="1:4" hidden="1">
      <c r="A6699" s="25">
        <v>43213</v>
      </c>
      <c r="B6699" s="24" t="s">
        <v>233</v>
      </c>
      <c r="C6699" s="24" t="s">
        <v>79</v>
      </c>
      <c r="D6699" s="24">
        <v>132.47980000000001</v>
      </c>
    </row>
    <row r="6700" spans="1:4" hidden="1">
      <c r="A6700" s="25">
        <v>43213</v>
      </c>
      <c r="B6700" s="24" t="s">
        <v>233</v>
      </c>
      <c r="C6700" s="24" t="s">
        <v>244</v>
      </c>
      <c r="D6700" s="24">
        <v>1316.3720000000001</v>
      </c>
    </row>
    <row r="6701" spans="1:4" hidden="1">
      <c r="A6701" s="25">
        <v>43213</v>
      </c>
      <c r="B6701" s="24" t="s">
        <v>233</v>
      </c>
      <c r="C6701" s="24" t="s">
        <v>251</v>
      </c>
      <c r="D6701" s="24">
        <v>9.8938000000000006</v>
      </c>
    </row>
    <row r="6702" spans="1:4" hidden="1">
      <c r="A6702" s="25">
        <v>43213</v>
      </c>
      <c r="B6702" s="24" t="s">
        <v>233</v>
      </c>
      <c r="C6702" s="24" t="s">
        <v>249</v>
      </c>
      <c r="D6702" s="24">
        <v>22.930199999999999</v>
      </c>
    </row>
    <row r="6703" spans="1:4" hidden="1">
      <c r="A6703" s="25">
        <v>43213</v>
      </c>
      <c r="B6703" s="24" t="s">
        <v>233</v>
      </c>
      <c r="C6703" s="24" t="s">
        <v>252</v>
      </c>
      <c r="D6703" s="24">
        <v>4.7737999999999996</v>
      </c>
    </row>
    <row r="6704" spans="1:4" hidden="1">
      <c r="A6704" s="25">
        <v>43213</v>
      </c>
      <c r="B6704" s="24" t="s">
        <v>233</v>
      </c>
      <c r="C6704" s="24" t="s">
        <v>236</v>
      </c>
      <c r="D6704" s="24">
        <v>9.625</v>
      </c>
    </row>
    <row r="6705" spans="1:4" hidden="1">
      <c r="A6705" s="25">
        <v>43213</v>
      </c>
      <c r="B6705" s="24" t="s">
        <v>233</v>
      </c>
      <c r="C6705" s="24" t="s">
        <v>245</v>
      </c>
      <c r="D6705" s="24">
        <v>1.7054</v>
      </c>
    </row>
    <row r="6706" spans="1:4" hidden="1">
      <c r="A6706" s="25">
        <v>43213</v>
      </c>
      <c r="B6706" s="24" t="s">
        <v>233</v>
      </c>
      <c r="C6706" s="24" t="s">
        <v>260</v>
      </c>
      <c r="D6706" s="24">
        <v>4.1905999999999999</v>
      </c>
    </row>
    <row r="6707" spans="1:4" hidden="1">
      <c r="A6707" s="25">
        <v>43213</v>
      </c>
      <c r="B6707" s="24" t="s">
        <v>233</v>
      </c>
      <c r="C6707" s="24" t="s">
        <v>261</v>
      </c>
      <c r="D6707" s="24">
        <v>75.519099999999995</v>
      </c>
    </row>
    <row r="6708" spans="1:4" hidden="1">
      <c r="A6708" s="25">
        <v>43213</v>
      </c>
      <c r="B6708" s="24" t="s">
        <v>233</v>
      </c>
      <c r="C6708" s="24" t="s">
        <v>237</v>
      </c>
      <c r="D6708" s="24">
        <v>10.3849</v>
      </c>
    </row>
    <row r="6709" spans="1:4" hidden="1">
      <c r="A6709" s="25">
        <v>43213</v>
      </c>
      <c r="B6709" s="24" t="s">
        <v>233</v>
      </c>
      <c r="C6709" s="24" t="s">
        <v>253</v>
      </c>
      <c r="D6709" s="24">
        <v>1.6175999999999999</v>
      </c>
    </row>
    <row r="6710" spans="1:4" hidden="1">
      <c r="A6710" s="25">
        <v>43213</v>
      </c>
      <c r="B6710" s="24" t="s">
        <v>233</v>
      </c>
      <c r="C6710" s="24" t="s">
        <v>262</v>
      </c>
      <c r="D6710" s="24">
        <v>5.0083000000000002</v>
      </c>
    </row>
    <row r="6711" spans="1:4" hidden="1">
      <c r="A6711" s="25">
        <v>43213</v>
      </c>
      <c r="B6711" s="24" t="s">
        <v>233</v>
      </c>
      <c r="C6711" s="24" t="s">
        <v>246</v>
      </c>
      <c r="D6711" s="24">
        <v>36.1995</v>
      </c>
    </row>
    <row r="6712" spans="1:4" hidden="1">
      <c r="A6712" s="25">
        <v>43213</v>
      </c>
      <c r="B6712" s="24" t="s">
        <v>233</v>
      </c>
      <c r="C6712" s="24" t="s">
        <v>238</v>
      </c>
      <c r="D6712" s="24">
        <v>1.2238</v>
      </c>
    </row>
    <row r="6713" spans="1:4" hidden="1">
      <c r="A6713" s="25">
        <v>43213</v>
      </c>
      <c r="B6713" s="24" t="s">
        <v>233</v>
      </c>
      <c r="C6713" s="24" t="s">
        <v>239</v>
      </c>
      <c r="D6713" s="24">
        <v>14.975199999999999</v>
      </c>
    </row>
    <row r="6714" spans="1:4" hidden="1">
      <c r="A6714" s="25">
        <v>43213</v>
      </c>
      <c r="B6714" s="24" t="s">
        <v>263</v>
      </c>
      <c r="C6714" s="24" t="s">
        <v>238</v>
      </c>
      <c r="D6714" s="24">
        <v>0.49070000000000003</v>
      </c>
    </row>
    <row r="6715" spans="1:4" hidden="1">
      <c r="A6715" s="25">
        <v>43213</v>
      </c>
      <c r="B6715" s="24" t="s">
        <v>234</v>
      </c>
      <c r="C6715" s="24" t="s">
        <v>230</v>
      </c>
      <c r="D6715" s="24">
        <v>5.1323999999999996</v>
      </c>
    </row>
    <row r="6716" spans="1:4" hidden="1">
      <c r="A6716" s="25">
        <v>43213</v>
      </c>
      <c r="B6716" s="24" t="s">
        <v>234</v>
      </c>
      <c r="C6716" s="24" t="s">
        <v>240</v>
      </c>
      <c r="D6716" s="24">
        <v>1.8293999999999999</v>
      </c>
    </row>
    <row r="6717" spans="1:4" hidden="1">
      <c r="A6717" s="25">
        <v>43213</v>
      </c>
      <c r="B6717" s="24" t="s">
        <v>234</v>
      </c>
      <c r="C6717" s="24" t="s">
        <v>241</v>
      </c>
      <c r="D6717" s="24">
        <v>1.7889999999999999</v>
      </c>
    </row>
    <row r="6718" spans="1:4" hidden="1">
      <c r="A6718" s="25">
        <v>43213</v>
      </c>
      <c r="B6718" s="24" t="s">
        <v>234</v>
      </c>
      <c r="C6718" s="24" t="s">
        <v>231</v>
      </c>
      <c r="D6718" s="24">
        <v>1.3649</v>
      </c>
    </row>
    <row r="6719" spans="1:4" hidden="1">
      <c r="A6719" s="25">
        <v>43213</v>
      </c>
      <c r="B6719" s="24" t="s">
        <v>234</v>
      </c>
      <c r="C6719" s="24" t="s">
        <v>242</v>
      </c>
      <c r="D6719" s="24">
        <v>8.8149999999999995</v>
      </c>
    </row>
    <row r="6720" spans="1:4" hidden="1">
      <c r="A6720" s="25">
        <v>43213</v>
      </c>
      <c r="B6720" s="24" t="s">
        <v>234</v>
      </c>
      <c r="C6720" s="24" t="s">
        <v>254</v>
      </c>
      <c r="D6720" s="24">
        <v>28.995799999999999</v>
      </c>
    </row>
    <row r="6721" spans="1:4" hidden="1">
      <c r="A6721" s="25">
        <v>43213</v>
      </c>
      <c r="B6721" s="24" t="s">
        <v>234</v>
      </c>
      <c r="C6721" s="24" t="s">
        <v>232</v>
      </c>
      <c r="D6721" s="24">
        <v>8.5036000000000005</v>
      </c>
    </row>
    <row r="6722" spans="1:4" hidden="1">
      <c r="A6722" s="25">
        <v>43213</v>
      </c>
      <c r="B6722" s="24" t="s">
        <v>234</v>
      </c>
      <c r="C6722" s="24" t="s">
        <v>233</v>
      </c>
      <c r="D6722" s="24">
        <v>1.1416999999999999</v>
      </c>
    </row>
    <row r="6723" spans="1:4" hidden="1">
      <c r="A6723" s="25">
        <v>43213</v>
      </c>
      <c r="B6723" s="24" t="s">
        <v>234</v>
      </c>
      <c r="C6723" s="24" t="s">
        <v>243</v>
      </c>
      <c r="D6723" s="24">
        <v>10.959099999999999</v>
      </c>
    </row>
    <row r="6724" spans="1:4" hidden="1">
      <c r="A6724" s="25">
        <v>43213</v>
      </c>
      <c r="B6724" s="24" t="s">
        <v>234</v>
      </c>
      <c r="C6724" s="24" t="s">
        <v>235</v>
      </c>
      <c r="D6724" s="24">
        <v>0.99119999999999997</v>
      </c>
    </row>
    <row r="6725" spans="1:4" hidden="1">
      <c r="A6725" s="25">
        <v>43213</v>
      </c>
      <c r="B6725" s="24" t="s">
        <v>234</v>
      </c>
      <c r="C6725" s="24" t="s">
        <v>79</v>
      </c>
      <c r="D6725" s="24">
        <v>151.25739999999999</v>
      </c>
    </row>
    <row r="6726" spans="1:4" hidden="1">
      <c r="A6726" s="25">
        <v>43213</v>
      </c>
      <c r="B6726" s="24" t="s">
        <v>234</v>
      </c>
      <c r="C6726" s="24" t="s">
        <v>244</v>
      </c>
      <c r="D6726" s="24">
        <v>1502.9526000000001</v>
      </c>
    </row>
    <row r="6727" spans="1:4" hidden="1">
      <c r="A6727" s="25">
        <v>43213</v>
      </c>
      <c r="B6727" s="24" t="s">
        <v>234</v>
      </c>
      <c r="C6727" s="24" t="s">
        <v>249</v>
      </c>
      <c r="D6727" s="24">
        <v>26.180399999999999</v>
      </c>
    </row>
    <row r="6728" spans="1:4" hidden="1">
      <c r="A6728" s="25">
        <v>43213</v>
      </c>
      <c r="B6728" s="24" t="s">
        <v>234</v>
      </c>
      <c r="C6728" s="24" t="s">
        <v>252</v>
      </c>
      <c r="D6728" s="24">
        <v>5.4504000000000001</v>
      </c>
    </row>
    <row r="6729" spans="1:4" hidden="1">
      <c r="A6729" s="25">
        <v>43213</v>
      </c>
      <c r="B6729" s="24" t="s">
        <v>234</v>
      </c>
      <c r="C6729" s="24" t="s">
        <v>236</v>
      </c>
      <c r="D6729" s="24">
        <v>10.9894</v>
      </c>
    </row>
    <row r="6730" spans="1:4" hidden="1">
      <c r="A6730" s="25">
        <v>43213</v>
      </c>
      <c r="B6730" s="24" t="s">
        <v>234</v>
      </c>
      <c r="C6730" s="24" t="s">
        <v>245</v>
      </c>
      <c r="D6730" s="24">
        <v>1.9472</v>
      </c>
    </row>
    <row r="6731" spans="1:4" hidden="1">
      <c r="A6731" s="25">
        <v>43213</v>
      </c>
      <c r="B6731" s="24" t="s">
        <v>234</v>
      </c>
      <c r="C6731" s="24" t="s">
        <v>237</v>
      </c>
      <c r="D6731" s="24">
        <v>11.856999999999999</v>
      </c>
    </row>
    <row r="6732" spans="1:4" hidden="1">
      <c r="A6732" s="25">
        <v>43213</v>
      </c>
      <c r="B6732" s="24" t="s">
        <v>234</v>
      </c>
      <c r="C6732" s="24" t="s">
        <v>253</v>
      </c>
      <c r="D6732" s="24">
        <v>1.847</v>
      </c>
    </row>
    <row r="6733" spans="1:4" hidden="1">
      <c r="A6733" s="25">
        <v>43213</v>
      </c>
      <c r="B6733" s="24" t="s">
        <v>234</v>
      </c>
      <c r="C6733" s="24" t="s">
        <v>246</v>
      </c>
      <c r="D6733" s="24">
        <v>41.330399999999997</v>
      </c>
    </row>
    <row r="6734" spans="1:4" hidden="1">
      <c r="A6734" s="25">
        <v>43213</v>
      </c>
      <c r="B6734" s="24" t="s">
        <v>234</v>
      </c>
      <c r="C6734" s="24" t="s">
        <v>238</v>
      </c>
      <c r="D6734" s="24">
        <v>1.3973</v>
      </c>
    </row>
    <row r="6735" spans="1:4" hidden="1">
      <c r="A6735" s="25">
        <v>43213</v>
      </c>
      <c r="B6735" s="24" t="s">
        <v>234</v>
      </c>
      <c r="C6735" s="24" t="s">
        <v>239</v>
      </c>
      <c r="D6735" s="24">
        <v>17.097999999999999</v>
      </c>
    </row>
    <row r="6736" spans="1:4" hidden="1">
      <c r="A6736" s="25">
        <v>43213</v>
      </c>
      <c r="B6736" s="24" t="s">
        <v>243</v>
      </c>
      <c r="C6736" s="24" t="s">
        <v>240</v>
      </c>
      <c r="D6736" s="24">
        <v>0.16700000000000001</v>
      </c>
    </row>
    <row r="6737" spans="1:4" hidden="1">
      <c r="A6737" s="25">
        <v>43213</v>
      </c>
      <c r="B6737" s="24" t="s">
        <v>243</v>
      </c>
      <c r="C6737" s="24" t="s">
        <v>241</v>
      </c>
      <c r="D6737" s="24">
        <v>0.16320000000000001</v>
      </c>
    </row>
    <row r="6738" spans="1:4" hidden="1">
      <c r="A6738" s="25">
        <v>43213</v>
      </c>
      <c r="B6738" s="24" t="s">
        <v>243</v>
      </c>
      <c r="C6738" s="24" t="s">
        <v>231</v>
      </c>
      <c r="D6738" s="24">
        <v>0.1246</v>
      </c>
    </row>
    <row r="6739" spans="1:4" hidden="1">
      <c r="A6739" s="25">
        <v>43213</v>
      </c>
      <c r="B6739" s="24" t="s">
        <v>243</v>
      </c>
      <c r="C6739" s="24" t="s">
        <v>242</v>
      </c>
      <c r="D6739" s="24">
        <v>0.8044</v>
      </c>
    </row>
    <row r="6740" spans="1:4" hidden="1">
      <c r="A6740" s="25">
        <v>43213</v>
      </c>
      <c r="B6740" s="24" t="s">
        <v>243</v>
      </c>
      <c r="C6740" s="24" t="s">
        <v>233</v>
      </c>
      <c r="D6740" s="24">
        <v>0.1042</v>
      </c>
    </row>
    <row r="6741" spans="1:4" hidden="1">
      <c r="A6741" s="25">
        <v>43213</v>
      </c>
      <c r="B6741" s="24" t="s">
        <v>243</v>
      </c>
      <c r="C6741" s="24" t="s">
        <v>234</v>
      </c>
      <c r="D6741" s="24">
        <v>9.1200000000000003E-2</v>
      </c>
    </row>
    <row r="6742" spans="1:4" hidden="1">
      <c r="A6742" s="25">
        <v>43213</v>
      </c>
      <c r="B6742" s="24" t="s">
        <v>243</v>
      </c>
      <c r="C6742" s="24" t="s">
        <v>79</v>
      </c>
      <c r="D6742" s="24">
        <v>13.802099999999999</v>
      </c>
    </row>
    <row r="6743" spans="1:4" hidden="1">
      <c r="A6743" s="25">
        <v>43213</v>
      </c>
      <c r="B6743" s="24" t="s">
        <v>243</v>
      </c>
      <c r="C6743" s="24" t="s">
        <v>244</v>
      </c>
      <c r="D6743" s="24">
        <v>137.142</v>
      </c>
    </row>
    <row r="6744" spans="1:4" hidden="1">
      <c r="A6744" s="25">
        <v>43213</v>
      </c>
      <c r="B6744" s="24" t="s">
        <v>243</v>
      </c>
      <c r="C6744" s="24" t="s">
        <v>251</v>
      </c>
      <c r="D6744" s="24">
        <v>1.0307999999999999</v>
      </c>
    </row>
    <row r="6745" spans="1:4" hidden="1">
      <c r="A6745" s="25">
        <v>43213</v>
      </c>
      <c r="B6745" s="24" t="s">
        <v>243</v>
      </c>
      <c r="C6745" s="24" t="s">
        <v>252</v>
      </c>
      <c r="D6745" s="24">
        <v>0.49740000000000001</v>
      </c>
    </row>
    <row r="6746" spans="1:4" hidden="1">
      <c r="A6746" s="25">
        <v>43213</v>
      </c>
      <c r="B6746" s="24" t="s">
        <v>243</v>
      </c>
      <c r="C6746" s="24" t="s">
        <v>236</v>
      </c>
      <c r="D6746" s="24">
        <v>1.0027999999999999</v>
      </c>
    </row>
    <row r="6747" spans="1:4" hidden="1">
      <c r="A6747" s="25">
        <v>43213</v>
      </c>
      <c r="B6747" s="24" t="s">
        <v>243</v>
      </c>
      <c r="C6747" s="24" t="s">
        <v>245</v>
      </c>
      <c r="D6747" s="24">
        <v>0.17760000000000001</v>
      </c>
    </row>
    <row r="6748" spans="1:4" hidden="1">
      <c r="A6748" s="25">
        <v>43213</v>
      </c>
      <c r="B6748" s="24" t="s">
        <v>243</v>
      </c>
      <c r="C6748" s="24" t="s">
        <v>253</v>
      </c>
      <c r="D6748" s="24">
        <v>0.1686</v>
      </c>
    </row>
    <row r="6749" spans="1:4" hidden="1">
      <c r="A6749" s="25">
        <v>43213</v>
      </c>
      <c r="B6749" s="24" t="s">
        <v>243</v>
      </c>
      <c r="C6749" s="24" t="s">
        <v>246</v>
      </c>
      <c r="D6749" s="24">
        <v>3.7713000000000001</v>
      </c>
    </row>
    <row r="6750" spans="1:4" hidden="1">
      <c r="A6750" s="25">
        <v>43213</v>
      </c>
      <c r="B6750" s="24" t="s">
        <v>243</v>
      </c>
      <c r="C6750" s="24" t="s">
        <v>238</v>
      </c>
      <c r="D6750" s="24">
        <v>0.1275</v>
      </c>
    </row>
    <row r="6751" spans="1:4" hidden="1">
      <c r="A6751" s="25">
        <v>43213</v>
      </c>
      <c r="B6751" s="24" t="s">
        <v>256</v>
      </c>
      <c r="C6751" s="24" t="s">
        <v>233</v>
      </c>
      <c r="D6751" s="24">
        <v>0.13489999999999999</v>
      </c>
    </row>
    <row r="6752" spans="1:4" hidden="1">
      <c r="A6752" s="25">
        <v>43213</v>
      </c>
      <c r="B6752" s="24" t="s">
        <v>256</v>
      </c>
      <c r="C6752" s="24" t="s">
        <v>238</v>
      </c>
      <c r="D6752" s="24">
        <v>0.1651</v>
      </c>
    </row>
    <row r="6753" spans="1:4" hidden="1">
      <c r="A6753" s="25">
        <v>43213</v>
      </c>
      <c r="B6753" s="24" t="s">
        <v>257</v>
      </c>
      <c r="C6753" s="24" t="s">
        <v>233</v>
      </c>
      <c r="D6753" s="24">
        <v>3.2000000000000002E-3</v>
      </c>
    </row>
    <row r="6754" spans="1:4" hidden="1">
      <c r="A6754" s="25">
        <v>43213</v>
      </c>
      <c r="B6754" s="24" t="s">
        <v>258</v>
      </c>
      <c r="C6754" s="24" t="s">
        <v>233</v>
      </c>
      <c r="D6754" s="24">
        <v>0.23080000000000001</v>
      </c>
    </row>
    <row r="6755" spans="1:4" hidden="1">
      <c r="A6755" s="25">
        <v>43213</v>
      </c>
      <c r="B6755" s="24" t="s">
        <v>258</v>
      </c>
      <c r="C6755" s="24" t="s">
        <v>238</v>
      </c>
      <c r="D6755" s="24">
        <v>0.28249999999999997</v>
      </c>
    </row>
    <row r="6756" spans="1:4" hidden="1">
      <c r="A6756" s="25">
        <v>43213</v>
      </c>
      <c r="B6756" s="24" t="s">
        <v>259</v>
      </c>
      <c r="C6756" s="24" t="s">
        <v>233</v>
      </c>
      <c r="D6756" s="24">
        <v>8.0999999999999996E-3</v>
      </c>
    </row>
    <row r="6757" spans="1:4" hidden="1">
      <c r="A6757" s="25">
        <v>43213</v>
      </c>
      <c r="B6757" s="24" t="s">
        <v>259</v>
      </c>
      <c r="C6757" s="24" t="s">
        <v>238</v>
      </c>
      <c r="D6757" s="24">
        <v>0.01</v>
      </c>
    </row>
    <row r="6758" spans="1:4" hidden="1">
      <c r="A6758" s="25">
        <v>43213</v>
      </c>
      <c r="B6758" s="24" t="s">
        <v>235</v>
      </c>
      <c r="C6758" s="24" t="s">
        <v>230</v>
      </c>
      <c r="D6758" s="24">
        <v>5.1776</v>
      </c>
    </row>
    <row r="6759" spans="1:4" hidden="1">
      <c r="A6759" s="25">
        <v>43213</v>
      </c>
      <c r="B6759" s="24" t="s">
        <v>235</v>
      </c>
      <c r="C6759" s="24" t="s">
        <v>231</v>
      </c>
      <c r="D6759" s="24">
        <v>1.377</v>
      </c>
    </row>
    <row r="6760" spans="1:4" hidden="1">
      <c r="A6760" s="25">
        <v>43213</v>
      </c>
      <c r="B6760" s="24" t="s">
        <v>235</v>
      </c>
      <c r="C6760" s="24" t="s">
        <v>232</v>
      </c>
      <c r="D6760" s="24">
        <v>8.5785999999999998</v>
      </c>
    </row>
    <row r="6761" spans="1:4" hidden="1">
      <c r="A6761" s="25">
        <v>43213</v>
      </c>
      <c r="B6761" s="24" t="s">
        <v>235</v>
      </c>
      <c r="C6761" s="24" t="s">
        <v>233</v>
      </c>
      <c r="D6761" s="24">
        <v>1.1517999999999999</v>
      </c>
    </row>
    <row r="6762" spans="1:4" hidden="1">
      <c r="A6762" s="25">
        <v>43213</v>
      </c>
      <c r="B6762" s="24" t="s">
        <v>235</v>
      </c>
      <c r="C6762" s="24" t="s">
        <v>234</v>
      </c>
      <c r="D6762" s="24">
        <v>1.0087999999999999</v>
      </c>
    </row>
    <row r="6763" spans="1:4" hidden="1">
      <c r="A6763" s="25">
        <v>43213</v>
      </c>
      <c r="B6763" s="24" t="s">
        <v>235</v>
      </c>
      <c r="C6763" s="24" t="s">
        <v>236</v>
      </c>
      <c r="D6763" s="24">
        <v>11.0863</v>
      </c>
    </row>
    <row r="6764" spans="1:4" hidden="1">
      <c r="A6764" s="25">
        <v>43213</v>
      </c>
      <c r="B6764" s="24" t="s">
        <v>235</v>
      </c>
      <c r="C6764" s="24" t="s">
        <v>237</v>
      </c>
      <c r="D6764" s="24">
        <v>11.961600000000001</v>
      </c>
    </row>
    <row r="6765" spans="1:4" hidden="1">
      <c r="A6765" s="25">
        <v>43213</v>
      </c>
      <c r="B6765" s="24" t="s">
        <v>235</v>
      </c>
      <c r="C6765" s="24" t="s">
        <v>238</v>
      </c>
      <c r="D6765" s="24">
        <v>1.4097</v>
      </c>
    </row>
    <row r="6766" spans="1:4" hidden="1">
      <c r="A6766" s="25">
        <v>43213</v>
      </c>
      <c r="B6766" s="24" t="s">
        <v>79</v>
      </c>
      <c r="C6766" s="24" t="s">
        <v>240</v>
      </c>
      <c r="D6766" s="24">
        <v>1.21E-2</v>
      </c>
    </row>
    <row r="6767" spans="1:4" hidden="1">
      <c r="A6767" s="25">
        <v>43213</v>
      </c>
      <c r="B6767" s="24" t="s">
        <v>79</v>
      </c>
      <c r="C6767" s="24" t="s">
        <v>241</v>
      </c>
      <c r="D6767" s="24">
        <v>1.18E-2</v>
      </c>
    </row>
    <row r="6768" spans="1:4" hidden="1">
      <c r="A6768" s="25">
        <v>43213</v>
      </c>
      <c r="B6768" s="24" t="s">
        <v>79</v>
      </c>
      <c r="C6768" s="24" t="s">
        <v>231</v>
      </c>
      <c r="D6768" s="24">
        <v>8.9999999999999993E-3</v>
      </c>
    </row>
    <row r="6769" spans="1:4" hidden="1">
      <c r="A6769" s="25">
        <v>43213</v>
      </c>
      <c r="B6769" s="24" t="s">
        <v>79</v>
      </c>
      <c r="C6769" s="24" t="s">
        <v>242</v>
      </c>
      <c r="D6769" s="24">
        <v>5.8299999999999998E-2</v>
      </c>
    </row>
    <row r="6770" spans="1:4" hidden="1">
      <c r="A6770" s="25">
        <v>43213</v>
      </c>
      <c r="B6770" s="24" t="s">
        <v>79</v>
      </c>
      <c r="C6770" s="24" t="s">
        <v>233</v>
      </c>
      <c r="D6770" s="24">
        <v>7.4999999999999997E-3</v>
      </c>
    </row>
    <row r="6771" spans="1:4" hidden="1">
      <c r="A6771" s="25">
        <v>43213</v>
      </c>
      <c r="B6771" s="24" t="s">
        <v>79</v>
      </c>
      <c r="C6771" s="24" t="s">
        <v>234</v>
      </c>
      <c r="D6771" s="24">
        <v>6.6E-3</v>
      </c>
    </row>
    <row r="6772" spans="1:4" hidden="1">
      <c r="A6772" s="25">
        <v>43213</v>
      </c>
      <c r="B6772" s="24" t="s">
        <v>79</v>
      </c>
      <c r="C6772" s="24" t="s">
        <v>243</v>
      </c>
      <c r="D6772" s="24">
        <v>7.2400000000000006E-2</v>
      </c>
    </row>
    <row r="6773" spans="1:4" hidden="1">
      <c r="A6773" s="25">
        <v>43213</v>
      </c>
      <c r="B6773" s="24" t="s">
        <v>79</v>
      </c>
      <c r="C6773" s="24" t="s">
        <v>244</v>
      </c>
      <c r="D6773" s="24">
        <v>9.9362999999999992</v>
      </c>
    </row>
    <row r="6774" spans="1:4" hidden="1">
      <c r="A6774" s="25">
        <v>43213</v>
      </c>
      <c r="B6774" s="24" t="s">
        <v>79</v>
      </c>
      <c r="C6774" s="24" t="s">
        <v>251</v>
      </c>
      <c r="D6774" s="24">
        <v>7.46E-2</v>
      </c>
    </row>
    <row r="6775" spans="1:4" hidden="1">
      <c r="A6775" s="25">
        <v>43213</v>
      </c>
      <c r="B6775" s="24" t="s">
        <v>79</v>
      </c>
      <c r="C6775" s="24" t="s">
        <v>236</v>
      </c>
      <c r="D6775" s="24">
        <v>7.2599999999999998E-2</v>
      </c>
    </row>
    <row r="6776" spans="1:4" hidden="1">
      <c r="A6776" s="25">
        <v>43213</v>
      </c>
      <c r="B6776" s="24" t="s">
        <v>79</v>
      </c>
      <c r="C6776" s="24" t="s">
        <v>245</v>
      </c>
      <c r="D6776" s="24">
        <v>1.29E-2</v>
      </c>
    </row>
    <row r="6777" spans="1:4" hidden="1">
      <c r="A6777" s="25">
        <v>43213</v>
      </c>
      <c r="B6777" s="24" t="s">
        <v>79</v>
      </c>
      <c r="C6777" s="24" t="s">
        <v>246</v>
      </c>
      <c r="D6777" s="24">
        <v>0.2732</v>
      </c>
    </row>
    <row r="6778" spans="1:4" hidden="1">
      <c r="A6778" s="25">
        <v>43213</v>
      </c>
      <c r="B6778" s="24" t="s">
        <v>79</v>
      </c>
      <c r="C6778" s="24" t="s">
        <v>238</v>
      </c>
      <c r="D6778" s="24">
        <v>9.1999999999999998E-3</v>
      </c>
    </row>
    <row r="6779" spans="1:4" hidden="1">
      <c r="A6779" s="25">
        <v>43213</v>
      </c>
      <c r="B6779" s="24" t="s">
        <v>244</v>
      </c>
      <c r="C6779" s="24" t="s">
        <v>240</v>
      </c>
      <c r="D6779" s="24">
        <v>1.1999999999999999E-3</v>
      </c>
    </row>
    <row r="6780" spans="1:4" hidden="1">
      <c r="A6780" s="25">
        <v>43213</v>
      </c>
      <c r="B6780" s="24" t="s">
        <v>244</v>
      </c>
      <c r="C6780" s="24" t="s">
        <v>242</v>
      </c>
      <c r="D6780" s="24">
        <v>5.8999999999999999E-3</v>
      </c>
    </row>
    <row r="6781" spans="1:4" hidden="1">
      <c r="A6781" s="25">
        <v>43213</v>
      </c>
      <c r="B6781" s="24" t="s">
        <v>244</v>
      </c>
      <c r="C6781" s="24" t="s">
        <v>233</v>
      </c>
      <c r="D6781" s="24">
        <v>8.0000000000000004E-4</v>
      </c>
    </row>
    <row r="6782" spans="1:4" hidden="1">
      <c r="A6782" s="25">
        <v>43213</v>
      </c>
      <c r="B6782" s="24" t="s">
        <v>244</v>
      </c>
      <c r="C6782" s="24" t="s">
        <v>234</v>
      </c>
      <c r="D6782" s="24">
        <v>6.9999999999999999E-4</v>
      </c>
    </row>
    <row r="6783" spans="1:4" hidden="1">
      <c r="A6783" s="25">
        <v>43213</v>
      </c>
      <c r="B6783" s="24" t="s">
        <v>244</v>
      </c>
      <c r="C6783" s="24" t="s">
        <v>243</v>
      </c>
      <c r="D6783" s="24">
        <v>7.3000000000000001E-3</v>
      </c>
    </row>
    <row r="6784" spans="1:4" hidden="1">
      <c r="A6784" s="25">
        <v>43213</v>
      </c>
      <c r="B6784" s="24" t="s">
        <v>244</v>
      </c>
      <c r="C6784" s="24" t="s">
        <v>79</v>
      </c>
      <c r="D6784" s="24">
        <v>0.10059999999999999</v>
      </c>
    </row>
    <row r="6785" spans="1:4" hidden="1">
      <c r="A6785" s="25">
        <v>43213</v>
      </c>
      <c r="B6785" s="24" t="s">
        <v>244</v>
      </c>
      <c r="C6785" s="24" t="s">
        <v>236</v>
      </c>
      <c r="D6785" s="24">
        <v>7.3000000000000001E-3</v>
      </c>
    </row>
    <row r="6786" spans="1:4" hidden="1">
      <c r="A6786" s="25">
        <v>43213</v>
      </c>
      <c r="B6786" s="24" t="s">
        <v>244</v>
      </c>
      <c r="C6786" s="24" t="s">
        <v>246</v>
      </c>
      <c r="D6786" s="24">
        <v>2.75E-2</v>
      </c>
    </row>
    <row r="6787" spans="1:4" hidden="1">
      <c r="A6787" s="25">
        <v>43213</v>
      </c>
      <c r="B6787" s="24" t="s">
        <v>244</v>
      </c>
      <c r="C6787" s="24" t="s">
        <v>238</v>
      </c>
      <c r="D6787" s="24">
        <v>8.9999999999999998E-4</v>
      </c>
    </row>
    <row r="6788" spans="1:4" hidden="1">
      <c r="A6788" s="25">
        <v>43213</v>
      </c>
      <c r="B6788" s="24" t="s">
        <v>251</v>
      </c>
      <c r="C6788" s="24" t="s">
        <v>242</v>
      </c>
      <c r="D6788" s="24">
        <v>0.78039999999999998</v>
      </c>
    </row>
    <row r="6789" spans="1:4" hidden="1">
      <c r="A6789" s="25">
        <v>43213</v>
      </c>
      <c r="B6789" s="24" t="s">
        <v>251</v>
      </c>
      <c r="C6789" s="24" t="s">
        <v>233</v>
      </c>
      <c r="D6789" s="24">
        <v>0.1011</v>
      </c>
    </row>
    <row r="6790" spans="1:4" hidden="1">
      <c r="A6790" s="25">
        <v>43213</v>
      </c>
      <c r="B6790" s="24" t="s">
        <v>251</v>
      </c>
      <c r="C6790" s="24" t="s">
        <v>243</v>
      </c>
      <c r="D6790" s="24">
        <v>0.97019999999999995</v>
      </c>
    </row>
    <row r="6791" spans="1:4" hidden="1">
      <c r="A6791" s="25">
        <v>43213</v>
      </c>
      <c r="B6791" s="24" t="s">
        <v>251</v>
      </c>
      <c r="C6791" s="24" t="s">
        <v>79</v>
      </c>
      <c r="D6791" s="24">
        <v>13.3918</v>
      </c>
    </row>
    <row r="6792" spans="1:4" hidden="1">
      <c r="A6792" s="25">
        <v>43213</v>
      </c>
      <c r="B6792" s="24" t="s">
        <v>251</v>
      </c>
      <c r="C6792" s="24" t="s">
        <v>236</v>
      </c>
      <c r="D6792" s="24">
        <v>0.97299999999999998</v>
      </c>
    </row>
    <row r="6793" spans="1:4" hidden="1">
      <c r="A6793" s="25">
        <v>43213</v>
      </c>
      <c r="B6793" s="24" t="s">
        <v>251</v>
      </c>
      <c r="C6793" s="24" t="s">
        <v>238</v>
      </c>
      <c r="D6793" s="24">
        <v>0.12379999999999999</v>
      </c>
    </row>
    <row r="6794" spans="1:4" hidden="1">
      <c r="A6794" s="25">
        <v>43213</v>
      </c>
      <c r="B6794" s="24" t="s">
        <v>249</v>
      </c>
      <c r="C6794" s="24" t="s">
        <v>241</v>
      </c>
      <c r="D6794" s="24">
        <v>6.8400000000000002E-2</v>
      </c>
    </row>
    <row r="6795" spans="1:4" hidden="1">
      <c r="A6795" s="25">
        <v>43213</v>
      </c>
      <c r="B6795" s="24" t="s">
        <v>249</v>
      </c>
      <c r="C6795" s="24" t="s">
        <v>233</v>
      </c>
      <c r="D6795" s="24">
        <v>4.36E-2</v>
      </c>
    </row>
    <row r="6796" spans="1:4" hidden="1">
      <c r="A6796" s="25">
        <v>43213</v>
      </c>
      <c r="B6796" s="24" t="s">
        <v>249</v>
      </c>
      <c r="C6796" s="24" t="s">
        <v>234</v>
      </c>
      <c r="D6796" s="24">
        <v>3.8199999999999998E-2</v>
      </c>
    </row>
    <row r="6797" spans="1:4" hidden="1">
      <c r="A6797" s="25">
        <v>43213</v>
      </c>
      <c r="B6797" s="24" t="s">
        <v>249</v>
      </c>
      <c r="C6797" s="24" t="s">
        <v>238</v>
      </c>
      <c r="D6797" s="24">
        <v>5.3400000000000003E-2</v>
      </c>
    </row>
    <row r="6798" spans="1:4" hidden="1">
      <c r="A6798" s="25">
        <v>43213</v>
      </c>
      <c r="B6798" s="24" t="s">
        <v>252</v>
      </c>
      <c r="C6798" s="24" t="s">
        <v>242</v>
      </c>
      <c r="D6798" s="24">
        <v>1.6173999999999999</v>
      </c>
    </row>
    <row r="6799" spans="1:4" hidden="1">
      <c r="A6799" s="25">
        <v>43213</v>
      </c>
      <c r="B6799" s="24" t="s">
        <v>252</v>
      </c>
      <c r="C6799" s="24" t="s">
        <v>233</v>
      </c>
      <c r="D6799" s="24">
        <v>0.20949999999999999</v>
      </c>
    </row>
    <row r="6800" spans="1:4" hidden="1">
      <c r="A6800" s="25">
        <v>43213</v>
      </c>
      <c r="B6800" s="24" t="s">
        <v>252</v>
      </c>
      <c r="C6800" s="24" t="s">
        <v>234</v>
      </c>
      <c r="D6800" s="24">
        <v>0.1835</v>
      </c>
    </row>
    <row r="6801" spans="1:4" hidden="1">
      <c r="A6801" s="25">
        <v>43213</v>
      </c>
      <c r="B6801" s="24" t="s">
        <v>252</v>
      </c>
      <c r="C6801" s="24" t="s">
        <v>243</v>
      </c>
      <c r="D6801" s="24">
        <v>2.0106999999999999</v>
      </c>
    </row>
    <row r="6802" spans="1:4" hidden="1">
      <c r="A6802" s="25">
        <v>43213</v>
      </c>
      <c r="B6802" s="24" t="s">
        <v>252</v>
      </c>
      <c r="C6802" s="24" t="s">
        <v>238</v>
      </c>
      <c r="D6802" s="24">
        <v>0.25640000000000002</v>
      </c>
    </row>
    <row r="6803" spans="1:4" hidden="1">
      <c r="A6803" s="25">
        <v>43213</v>
      </c>
      <c r="B6803" s="24" t="s">
        <v>236</v>
      </c>
      <c r="C6803" s="24" t="s">
        <v>230</v>
      </c>
      <c r="D6803" s="24">
        <v>0.46700000000000003</v>
      </c>
    </row>
    <row r="6804" spans="1:4" hidden="1">
      <c r="A6804" s="25">
        <v>43213</v>
      </c>
      <c r="B6804" s="24" t="s">
        <v>236</v>
      </c>
      <c r="C6804" s="24" t="s">
        <v>240</v>
      </c>
      <c r="D6804" s="24">
        <v>0.16639999999999999</v>
      </c>
    </row>
    <row r="6805" spans="1:4" hidden="1">
      <c r="A6805" s="25">
        <v>43213</v>
      </c>
      <c r="B6805" s="24" t="s">
        <v>236</v>
      </c>
      <c r="C6805" s="24" t="s">
        <v>241</v>
      </c>
      <c r="D6805" s="24">
        <v>0.1628</v>
      </c>
    </row>
    <row r="6806" spans="1:4" hidden="1">
      <c r="A6806" s="25">
        <v>43213</v>
      </c>
      <c r="B6806" s="24" t="s">
        <v>236</v>
      </c>
      <c r="C6806" s="24" t="s">
        <v>231</v>
      </c>
      <c r="D6806" s="24">
        <v>0.1242</v>
      </c>
    </row>
    <row r="6807" spans="1:4" hidden="1">
      <c r="A6807" s="25">
        <v>43213</v>
      </c>
      <c r="B6807" s="24" t="s">
        <v>236</v>
      </c>
      <c r="C6807" s="24" t="s">
        <v>242</v>
      </c>
      <c r="D6807" s="24">
        <v>0.80210000000000004</v>
      </c>
    </row>
    <row r="6808" spans="1:4" hidden="1">
      <c r="A6808" s="25">
        <v>43213</v>
      </c>
      <c r="B6808" s="24" t="s">
        <v>236</v>
      </c>
      <c r="C6808" s="24" t="s">
        <v>232</v>
      </c>
      <c r="D6808" s="24">
        <v>0.77380000000000004</v>
      </c>
    </row>
    <row r="6809" spans="1:4" hidden="1">
      <c r="A6809" s="25">
        <v>43213</v>
      </c>
      <c r="B6809" s="24" t="s">
        <v>236</v>
      </c>
      <c r="C6809" s="24" t="s">
        <v>233</v>
      </c>
      <c r="D6809" s="24">
        <v>0.10390000000000001</v>
      </c>
    </row>
    <row r="6810" spans="1:4" hidden="1">
      <c r="A6810" s="25">
        <v>43213</v>
      </c>
      <c r="B6810" s="24" t="s">
        <v>236</v>
      </c>
      <c r="C6810" s="24" t="s">
        <v>234</v>
      </c>
      <c r="D6810" s="24">
        <v>9.0999999999999998E-2</v>
      </c>
    </row>
    <row r="6811" spans="1:4" hidden="1">
      <c r="A6811" s="25">
        <v>43213</v>
      </c>
      <c r="B6811" s="24" t="s">
        <v>236</v>
      </c>
      <c r="C6811" s="24" t="s">
        <v>243</v>
      </c>
      <c r="D6811" s="24">
        <v>0.99719999999999998</v>
      </c>
    </row>
    <row r="6812" spans="1:4" hidden="1">
      <c r="A6812" s="25">
        <v>43213</v>
      </c>
      <c r="B6812" s="24" t="s">
        <v>236</v>
      </c>
      <c r="C6812" s="24" t="s">
        <v>235</v>
      </c>
      <c r="D6812" s="24">
        <v>9.0200000000000002E-2</v>
      </c>
    </row>
    <row r="6813" spans="1:4" hidden="1">
      <c r="A6813" s="25">
        <v>43213</v>
      </c>
      <c r="B6813" s="24" t="s">
        <v>236</v>
      </c>
      <c r="C6813" s="24" t="s">
        <v>79</v>
      </c>
      <c r="D6813" s="24">
        <v>13.764200000000001</v>
      </c>
    </row>
    <row r="6814" spans="1:4" hidden="1">
      <c r="A6814" s="25">
        <v>43213</v>
      </c>
      <c r="B6814" s="24" t="s">
        <v>236</v>
      </c>
      <c r="C6814" s="24" t="s">
        <v>244</v>
      </c>
      <c r="D6814" s="24">
        <v>136.7645</v>
      </c>
    </row>
    <row r="6815" spans="1:4" hidden="1">
      <c r="A6815" s="25">
        <v>43213</v>
      </c>
      <c r="B6815" s="24" t="s">
        <v>236</v>
      </c>
      <c r="C6815" s="24" t="s">
        <v>251</v>
      </c>
      <c r="D6815" s="24">
        <v>1.0279</v>
      </c>
    </row>
    <row r="6816" spans="1:4" hidden="1">
      <c r="A6816" s="25">
        <v>43213</v>
      </c>
      <c r="B6816" s="24" t="s">
        <v>236</v>
      </c>
      <c r="C6816" s="24" t="s">
        <v>237</v>
      </c>
      <c r="D6816" s="24">
        <v>1.079</v>
      </c>
    </row>
    <row r="6817" spans="1:4" hidden="1">
      <c r="A6817" s="25">
        <v>43213</v>
      </c>
      <c r="B6817" s="24" t="s">
        <v>236</v>
      </c>
      <c r="C6817" s="24" t="s">
        <v>238</v>
      </c>
      <c r="D6817" s="24">
        <v>0.12720000000000001</v>
      </c>
    </row>
    <row r="6818" spans="1:4" hidden="1">
      <c r="A6818" s="25">
        <v>43213</v>
      </c>
      <c r="B6818" s="24" t="s">
        <v>245</v>
      </c>
      <c r="C6818" s="24" t="s">
        <v>240</v>
      </c>
      <c r="D6818" s="24">
        <v>0.93959999999999999</v>
      </c>
    </row>
    <row r="6819" spans="1:4" hidden="1">
      <c r="A6819" s="25">
        <v>43213</v>
      </c>
      <c r="B6819" s="24" t="s">
        <v>245</v>
      </c>
      <c r="C6819" s="24" t="s">
        <v>242</v>
      </c>
      <c r="D6819" s="24">
        <v>4.5270999999999999</v>
      </c>
    </row>
    <row r="6820" spans="1:4" hidden="1">
      <c r="A6820" s="25">
        <v>43213</v>
      </c>
      <c r="B6820" s="24" t="s">
        <v>245</v>
      </c>
      <c r="C6820" s="24" t="s">
        <v>233</v>
      </c>
      <c r="D6820" s="24">
        <v>0.58640000000000003</v>
      </c>
    </row>
    <row r="6821" spans="1:4" hidden="1">
      <c r="A6821" s="25">
        <v>43213</v>
      </c>
      <c r="B6821" s="24" t="s">
        <v>245</v>
      </c>
      <c r="C6821" s="24" t="s">
        <v>234</v>
      </c>
      <c r="D6821" s="24">
        <v>0.51359999999999995</v>
      </c>
    </row>
    <row r="6822" spans="1:4" hidden="1">
      <c r="A6822" s="25">
        <v>43213</v>
      </c>
      <c r="B6822" s="24" t="s">
        <v>245</v>
      </c>
      <c r="C6822" s="24" t="s">
        <v>243</v>
      </c>
      <c r="D6822" s="24">
        <v>5.6281999999999996</v>
      </c>
    </row>
    <row r="6823" spans="1:4" hidden="1">
      <c r="A6823" s="25">
        <v>43213</v>
      </c>
      <c r="B6823" s="24" t="s">
        <v>245</v>
      </c>
      <c r="C6823" s="24" t="s">
        <v>79</v>
      </c>
      <c r="D6823" s="24">
        <v>77.681799999999996</v>
      </c>
    </row>
    <row r="6824" spans="1:4" hidden="1">
      <c r="A6824" s="25">
        <v>43213</v>
      </c>
      <c r="B6824" s="24" t="s">
        <v>245</v>
      </c>
      <c r="C6824" s="24" t="s">
        <v>238</v>
      </c>
      <c r="D6824" s="24">
        <v>0.71760000000000002</v>
      </c>
    </row>
    <row r="6825" spans="1:4" hidden="1">
      <c r="A6825" s="25">
        <v>43213</v>
      </c>
      <c r="B6825" s="24" t="s">
        <v>264</v>
      </c>
      <c r="C6825" s="24" t="s">
        <v>238</v>
      </c>
      <c r="D6825" s="24">
        <v>1.9099999999999999E-2</v>
      </c>
    </row>
    <row r="6826" spans="1:4" hidden="1">
      <c r="A6826" s="25">
        <v>43213</v>
      </c>
      <c r="B6826" s="24" t="s">
        <v>260</v>
      </c>
      <c r="C6826" s="24" t="s">
        <v>233</v>
      </c>
      <c r="D6826" s="24">
        <v>0.23860000000000001</v>
      </c>
    </row>
    <row r="6827" spans="1:4" hidden="1">
      <c r="A6827" s="25">
        <v>43213</v>
      </c>
      <c r="B6827" s="24" t="s">
        <v>260</v>
      </c>
      <c r="C6827" s="24" t="s">
        <v>238</v>
      </c>
      <c r="D6827" s="24">
        <v>0.29199999999999998</v>
      </c>
    </row>
    <row r="6828" spans="1:4" hidden="1">
      <c r="A6828" s="25">
        <v>43213</v>
      </c>
      <c r="B6828" s="24" t="s">
        <v>261</v>
      </c>
      <c r="C6828" s="24" t="s">
        <v>233</v>
      </c>
      <c r="D6828" s="24">
        <v>1.32E-2</v>
      </c>
    </row>
    <row r="6829" spans="1:4" hidden="1">
      <c r="A6829" s="25">
        <v>43213</v>
      </c>
      <c r="B6829" s="24" t="s">
        <v>261</v>
      </c>
      <c r="C6829" s="24" t="s">
        <v>238</v>
      </c>
      <c r="D6829" s="24">
        <v>1.6199999999999999E-2</v>
      </c>
    </row>
    <row r="6830" spans="1:4" hidden="1">
      <c r="A6830" s="25">
        <v>43213</v>
      </c>
      <c r="B6830" s="24" t="s">
        <v>237</v>
      </c>
      <c r="C6830" s="24" t="s">
        <v>230</v>
      </c>
      <c r="D6830" s="24">
        <v>0.43280000000000002</v>
      </c>
    </row>
    <row r="6831" spans="1:4" hidden="1">
      <c r="A6831" s="25">
        <v>43213</v>
      </c>
      <c r="B6831" s="24" t="s">
        <v>237</v>
      </c>
      <c r="C6831" s="24" t="s">
        <v>240</v>
      </c>
      <c r="D6831" s="24">
        <v>0.1542</v>
      </c>
    </row>
    <row r="6832" spans="1:4" hidden="1">
      <c r="A6832" s="25">
        <v>43213</v>
      </c>
      <c r="B6832" s="24" t="s">
        <v>237</v>
      </c>
      <c r="C6832" s="24" t="s">
        <v>231</v>
      </c>
      <c r="D6832" s="24">
        <v>0.1152</v>
      </c>
    </row>
    <row r="6833" spans="1:4" hidden="1">
      <c r="A6833" s="25">
        <v>43213</v>
      </c>
      <c r="B6833" s="24" t="s">
        <v>237</v>
      </c>
      <c r="C6833" s="24" t="s">
        <v>232</v>
      </c>
      <c r="D6833" s="24">
        <v>0.71719999999999995</v>
      </c>
    </row>
    <row r="6834" spans="1:4" hidden="1">
      <c r="A6834" s="25">
        <v>43213</v>
      </c>
      <c r="B6834" s="24" t="s">
        <v>237</v>
      </c>
      <c r="C6834" s="24" t="s">
        <v>233</v>
      </c>
      <c r="D6834" s="24">
        <v>9.6299999999999997E-2</v>
      </c>
    </row>
    <row r="6835" spans="1:4" hidden="1">
      <c r="A6835" s="25">
        <v>43213</v>
      </c>
      <c r="B6835" s="24" t="s">
        <v>237</v>
      </c>
      <c r="C6835" s="24" t="s">
        <v>234</v>
      </c>
      <c r="D6835" s="24">
        <v>8.4400000000000003E-2</v>
      </c>
    </row>
    <row r="6836" spans="1:4" hidden="1">
      <c r="A6836" s="25">
        <v>43213</v>
      </c>
      <c r="B6836" s="24" t="s">
        <v>237</v>
      </c>
      <c r="C6836" s="24" t="s">
        <v>235</v>
      </c>
      <c r="D6836" s="24">
        <v>8.3599999999999994E-2</v>
      </c>
    </row>
    <row r="6837" spans="1:4" hidden="1">
      <c r="A6837" s="25">
        <v>43213</v>
      </c>
      <c r="B6837" s="24" t="s">
        <v>237</v>
      </c>
      <c r="C6837" s="24" t="s">
        <v>236</v>
      </c>
      <c r="D6837" s="24">
        <v>0.92679999999999996</v>
      </c>
    </row>
    <row r="6838" spans="1:4" hidden="1">
      <c r="A6838" s="25">
        <v>43213</v>
      </c>
      <c r="B6838" s="24" t="s">
        <v>237</v>
      </c>
      <c r="C6838" s="24" t="s">
        <v>262</v>
      </c>
      <c r="D6838" s="24">
        <v>0.48220000000000002</v>
      </c>
    </row>
    <row r="6839" spans="1:4" hidden="1">
      <c r="A6839" s="25">
        <v>43213</v>
      </c>
      <c r="B6839" s="24" t="s">
        <v>237</v>
      </c>
      <c r="C6839" s="24" t="s">
        <v>238</v>
      </c>
      <c r="D6839" s="24">
        <v>0.1178</v>
      </c>
    </row>
    <row r="6840" spans="1:4" hidden="1">
      <c r="A6840" s="25">
        <v>43213</v>
      </c>
      <c r="B6840" s="24" t="s">
        <v>253</v>
      </c>
      <c r="C6840" s="24" t="s">
        <v>242</v>
      </c>
      <c r="D6840" s="24">
        <v>4.7728000000000002</v>
      </c>
    </row>
    <row r="6841" spans="1:4" hidden="1">
      <c r="A6841" s="25">
        <v>43213</v>
      </c>
      <c r="B6841" s="24" t="s">
        <v>253</v>
      </c>
      <c r="C6841" s="24" t="s">
        <v>233</v>
      </c>
      <c r="D6841" s="24">
        <v>0.61819999999999997</v>
      </c>
    </row>
    <row r="6842" spans="1:4" hidden="1">
      <c r="A6842" s="25">
        <v>43213</v>
      </c>
      <c r="B6842" s="24" t="s">
        <v>253</v>
      </c>
      <c r="C6842" s="24" t="s">
        <v>234</v>
      </c>
      <c r="D6842" s="24">
        <v>0.54139999999999999</v>
      </c>
    </row>
    <row r="6843" spans="1:4" hidden="1">
      <c r="A6843" s="25">
        <v>43213</v>
      </c>
      <c r="B6843" s="24" t="s">
        <v>253</v>
      </c>
      <c r="C6843" s="24" t="s">
        <v>243</v>
      </c>
      <c r="D6843" s="24">
        <v>5.9336000000000002</v>
      </c>
    </row>
    <row r="6844" spans="1:4" hidden="1">
      <c r="A6844" s="25">
        <v>43213</v>
      </c>
      <c r="B6844" s="24" t="s">
        <v>253</v>
      </c>
      <c r="C6844" s="24" t="s">
        <v>238</v>
      </c>
      <c r="D6844" s="24">
        <v>0.75660000000000005</v>
      </c>
    </row>
    <row r="6845" spans="1:4" hidden="1">
      <c r="A6845" s="25">
        <v>43213</v>
      </c>
      <c r="B6845" s="24" t="s">
        <v>265</v>
      </c>
      <c r="C6845" s="24" t="s">
        <v>238</v>
      </c>
      <c r="D6845" s="24">
        <v>3.1800000000000002E-2</v>
      </c>
    </row>
    <row r="6846" spans="1:4" hidden="1">
      <c r="A6846" s="25">
        <v>43213</v>
      </c>
      <c r="B6846" s="24" t="s">
        <v>262</v>
      </c>
      <c r="C6846" s="24" t="s">
        <v>233</v>
      </c>
      <c r="D6846" s="24">
        <v>0.1996</v>
      </c>
    </row>
    <row r="6847" spans="1:4" hidden="1">
      <c r="A6847" s="25">
        <v>43213</v>
      </c>
      <c r="B6847" s="24" t="s">
        <v>262</v>
      </c>
      <c r="C6847" s="24" t="s">
        <v>237</v>
      </c>
      <c r="D6847" s="24">
        <v>2.0735999999999999</v>
      </c>
    </row>
    <row r="6848" spans="1:4" hidden="1">
      <c r="A6848" s="25">
        <v>43213</v>
      </c>
      <c r="B6848" s="24" t="s">
        <v>262</v>
      </c>
      <c r="C6848" s="24" t="s">
        <v>238</v>
      </c>
      <c r="D6848" s="24">
        <v>0.24440000000000001</v>
      </c>
    </row>
    <row r="6849" spans="1:4" hidden="1">
      <c r="A6849" s="25">
        <v>43213</v>
      </c>
      <c r="B6849" s="24" t="s">
        <v>246</v>
      </c>
      <c r="C6849" s="24" t="s">
        <v>240</v>
      </c>
      <c r="D6849" s="24">
        <v>4.4200000000000003E-2</v>
      </c>
    </row>
    <row r="6850" spans="1:4" hidden="1">
      <c r="A6850" s="25">
        <v>43213</v>
      </c>
      <c r="B6850" s="24" t="s">
        <v>246</v>
      </c>
      <c r="C6850" s="24" t="s">
        <v>248</v>
      </c>
      <c r="D6850" s="24">
        <v>0.21299999999999999</v>
      </c>
    </row>
    <row r="6851" spans="1:4" hidden="1">
      <c r="A6851" s="25">
        <v>43213</v>
      </c>
      <c r="B6851" s="24" t="s">
        <v>246</v>
      </c>
      <c r="C6851" s="24" t="s">
        <v>242</v>
      </c>
      <c r="D6851" s="24">
        <v>0.21329999999999999</v>
      </c>
    </row>
    <row r="6852" spans="1:4" hidden="1">
      <c r="A6852" s="25">
        <v>43213</v>
      </c>
      <c r="B6852" s="24" t="s">
        <v>246</v>
      </c>
      <c r="C6852" s="24" t="s">
        <v>233</v>
      </c>
      <c r="D6852" s="24">
        <v>2.76E-2</v>
      </c>
    </row>
    <row r="6853" spans="1:4" hidden="1">
      <c r="A6853" s="25">
        <v>43213</v>
      </c>
      <c r="B6853" s="24" t="s">
        <v>246</v>
      </c>
      <c r="C6853" s="24" t="s">
        <v>234</v>
      </c>
      <c r="D6853" s="24">
        <v>2.4199999999999999E-2</v>
      </c>
    </row>
    <row r="6854" spans="1:4" hidden="1">
      <c r="A6854" s="25">
        <v>43213</v>
      </c>
      <c r="B6854" s="24" t="s">
        <v>246</v>
      </c>
      <c r="C6854" s="24" t="s">
        <v>243</v>
      </c>
      <c r="D6854" s="24">
        <v>0.26519999999999999</v>
      </c>
    </row>
    <row r="6855" spans="1:4" hidden="1">
      <c r="A6855" s="25">
        <v>43213</v>
      </c>
      <c r="B6855" s="24" t="s">
        <v>246</v>
      </c>
      <c r="C6855" s="24" t="s">
        <v>79</v>
      </c>
      <c r="D6855" s="24">
        <v>3.6598000000000002</v>
      </c>
    </row>
    <row r="6856" spans="1:4" hidden="1">
      <c r="A6856" s="25">
        <v>43213</v>
      </c>
      <c r="B6856" s="24" t="s">
        <v>246</v>
      </c>
      <c r="C6856" s="24" t="s">
        <v>244</v>
      </c>
      <c r="D6856" s="24">
        <v>36.364400000000003</v>
      </c>
    </row>
    <row r="6857" spans="1:4" hidden="1">
      <c r="A6857" s="25">
        <v>43213</v>
      </c>
      <c r="B6857" s="24" t="s">
        <v>246</v>
      </c>
      <c r="C6857" s="24" t="s">
        <v>238</v>
      </c>
      <c r="D6857" s="24">
        <v>3.3799999999999997E-2</v>
      </c>
    </row>
    <row r="6858" spans="1:4" hidden="1">
      <c r="A6858" s="25">
        <v>43213</v>
      </c>
      <c r="B6858" s="24" t="s">
        <v>266</v>
      </c>
      <c r="C6858" s="24" t="s">
        <v>238</v>
      </c>
      <c r="D6858" s="24">
        <v>3.8199999999999998E-2</v>
      </c>
    </row>
    <row r="6859" spans="1:4" hidden="1">
      <c r="A6859" s="25">
        <v>43213</v>
      </c>
      <c r="B6859" s="24" t="s">
        <v>238</v>
      </c>
      <c r="C6859" s="24" t="s">
        <v>230</v>
      </c>
      <c r="D6859" s="24">
        <v>3.673</v>
      </c>
    </row>
    <row r="6860" spans="1:4" hidden="1">
      <c r="A6860" s="25">
        <v>43213</v>
      </c>
      <c r="B6860" s="24" t="s">
        <v>238</v>
      </c>
      <c r="C6860" s="24" t="s">
        <v>240</v>
      </c>
      <c r="D6860" s="24">
        <v>1.3091999999999999</v>
      </c>
    </row>
    <row r="6861" spans="1:4" hidden="1">
      <c r="A6861" s="25">
        <v>43213</v>
      </c>
      <c r="B6861" s="24" t="s">
        <v>238</v>
      </c>
      <c r="C6861" s="24" t="s">
        <v>247</v>
      </c>
      <c r="D6861" s="24">
        <v>1.7894000000000001</v>
      </c>
    </row>
    <row r="6862" spans="1:4" hidden="1">
      <c r="A6862" s="25">
        <v>43213</v>
      </c>
      <c r="B6862" s="24" t="s">
        <v>238</v>
      </c>
      <c r="C6862" s="24" t="s">
        <v>241</v>
      </c>
      <c r="D6862" s="24">
        <v>1.2803</v>
      </c>
    </row>
    <row r="6863" spans="1:4" hidden="1">
      <c r="A6863" s="25">
        <v>43213</v>
      </c>
      <c r="B6863" s="24" t="s">
        <v>238</v>
      </c>
      <c r="C6863" s="24" t="s">
        <v>250</v>
      </c>
      <c r="D6863" s="24">
        <v>1593.0815</v>
      </c>
    </row>
    <row r="6864" spans="1:4" hidden="1">
      <c r="A6864" s="25">
        <v>43213</v>
      </c>
      <c r="B6864" s="24" t="s">
        <v>238</v>
      </c>
      <c r="C6864" s="24" t="s">
        <v>231</v>
      </c>
      <c r="D6864" s="24">
        <v>0.9768</v>
      </c>
    </row>
    <row r="6865" spans="1:4" hidden="1">
      <c r="A6865" s="25">
        <v>43213</v>
      </c>
      <c r="B6865" s="24" t="s">
        <v>238</v>
      </c>
      <c r="C6865" s="24" t="s">
        <v>248</v>
      </c>
      <c r="D6865" s="24">
        <v>6.3</v>
      </c>
    </row>
    <row r="6866" spans="1:4" hidden="1">
      <c r="A6866" s="25">
        <v>43213</v>
      </c>
      <c r="B6866" s="24" t="s">
        <v>238</v>
      </c>
      <c r="C6866" s="24" t="s">
        <v>242</v>
      </c>
      <c r="D6866" s="24">
        <v>6.3083999999999998</v>
      </c>
    </row>
    <row r="6867" spans="1:4" hidden="1">
      <c r="A6867" s="25">
        <v>43213</v>
      </c>
      <c r="B6867" s="24" t="s">
        <v>238</v>
      </c>
      <c r="C6867" s="24" t="s">
        <v>254</v>
      </c>
      <c r="D6867" s="24">
        <v>20.750599999999999</v>
      </c>
    </row>
    <row r="6868" spans="1:4" hidden="1">
      <c r="A6868" s="25">
        <v>43213</v>
      </c>
      <c r="B6868" s="24" t="s">
        <v>238</v>
      </c>
      <c r="C6868" s="24" t="s">
        <v>232</v>
      </c>
      <c r="D6868" s="24">
        <v>6.0856000000000003</v>
      </c>
    </row>
    <row r="6869" spans="1:4" hidden="1">
      <c r="A6869" s="25">
        <v>43213</v>
      </c>
      <c r="B6869" s="24" t="s">
        <v>238</v>
      </c>
      <c r="C6869" s="24" t="s">
        <v>233</v>
      </c>
      <c r="D6869" s="24">
        <v>0.81699999999999995</v>
      </c>
    </row>
    <row r="6870" spans="1:4" hidden="1">
      <c r="A6870" s="25">
        <v>43213</v>
      </c>
      <c r="B6870" s="24" t="s">
        <v>238</v>
      </c>
      <c r="C6870" s="24" t="s">
        <v>263</v>
      </c>
      <c r="D6870" s="24">
        <v>2.0379999999999998</v>
      </c>
    </row>
    <row r="6871" spans="1:4" hidden="1">
      <c r="A6871" s="25">
        <v>43213</v>
      </c>
      <c r="B6871" s="24" t="s">
        <v>238</v>
      </c>
      <c r="C6871" s="24" t="s">
        <v>234</v>
      </c>
      <c r="D6871" s="24">
        <v>0.71560000000000001</v>
      </c>
    </row>
    <row r="6872" spans="1:4" hidden="1">
      <c r="A6872" s="25">
        <v>43213</v>
      </c>
      <c r="B6872" s="24" t="s">
        <v>238</v>
      </c>
      <c r="C6872" s="24" t="s">
        <v>243</v>
      </c>
      <c r="D6872" s="24">
        <v>7.8428000000000004</v>
      </c>
    </row>
    <row r="6873" spans="1:4" hidden="1">
      <c r="A6873" s="25">
        <v>43213</v>
      </c>
      <c r="B6873" s="24" t="s">
        <v>238</v>
      </c>
      <c r="C6873" s="24" t="s">
        <v>256</v>
      </c>
      <c r="D6873" s="24">
        <v>6.0564999999999998</v>
      </c>
    </row>
    <row r="6874" spans="1:4" hidden="1">
      <c r="A6874" s="25">
        <v>43213</v>
      </c>
      <c r="B6874" s="24" t="s">
        <v>238</v>
      </c>
      <c r="C6874" s="24" t="s">
        <v>258</v>
      </c>
      <c r="D6874" s="24">
        <v>3.54</v>
      </c>
    </row>
    <row r="6875" spans="1:4" hidden="1">
      <c r="A6875" s="25">
        <v>43213</v>
      </c>
      <c r="B6875" s="24" t="s">
        <v>238</v>
      </c>
      <c r="C6875" s="24" t="s">
        <v>259</v>
      </c>
      <c r="D6875" s="24">
        <v>100.6082</v>
      </c>
    </row>
    <row r="6876" spans="1:4" hidden="1">
      <c r="A6876" s="25">
        <v>43213</v>
      </c>
      <c r="B6876" s="24" t="s">
        <v>238</v>
      </c>
      <c r="C6876" s="24" t="s">
        <v>235</v>
      </c>
      <c r="D6876" s="24">
        <v>0.70940000000000003</v>
      </c>
    </row>
    <row r="6877" spans="1:4">
      <c r="A6877" s="25">
        <v>43213</v>
      </c>
      <c r="B6877" s="24" t="s">
        <v>238</v>
      </c>
      <c r="C6877" s="24" t="s">
        <v>79</v>
      </c>
      <c r="D6877" s="24">
        <v>108.24760000000001</v>
      </c>
    </row>
    <row r="6878" spans="1:4" hidden="1">
      <c r="A6878" s="25">
        <v>43213</v>
      </c>
      <c r="B6878" s="24" t="s">
        <v>238</v>
      </c>
      <c r="C6878" s="24" t="s">
        <v>244</v>
      </c>
      <c r="D6878" s="24">
        <v>1075.5797</v>
      </c>
    </row>
    <row r="6879" spans="1:4" hidden="1">
      <c r="A6879" s="25">
        <v>43213</v>
      </c>
      <c r="B6879" s="24" t="s">
        <v>238</v>
      </c>
      <c r="C6879" s="24" t="s">
        <v>251</v>
      </c>
      <c r="D6879" s="24">
        <v>8.0839999999999996</v>
      </c>
    </row>
    <row r="6880" spans="1:4" hidden="1">
      <c r="A6880" s="25">
        <v>43213</v>
      </c>
      <c r="B6880" s="24" t="s">
        <v>238</v>
      </c>
      <c r="C6880" s="24" t="s">
        <v>249</v>
      </c>
      <c r="D6880" s="24">
        <v>18.735800000000001</v>
      </c>
    </row>
    <row r="6881" spans="1:4" hidden="1">
      <c r="A6881" s="25">
        <v>43213</v>
      </c>
      <c r="B6881" s="24" t="s">
        <v>238</v>
      </c>
      <c r="C6881" s="24" t="s">
        <v>252</v>
      </c>
      <c r="D6881" s="24">
        <v>3.9005999999999998</v>
      </c>
    </row>
    <row r="6882" spans="1:4" hidden="1">
      <c r="A6882" s="25">
        <v>43213</v>
      </c>
      <c r="B6882" s="24" t="s">
        <v>238</v>
      </c>
      <c r="C6882" s="24" t="s">
        <v>236</v>
      </c>
      <c r="D6882" s="24">
        <v>7.8643999999999998</v>
      </c>
    </row>
    <row r="6883" spans="1:4" hidden="1">
      <c r="A6883" s="25">
        <v>43213</v>
      </c>
      <c r="B6883" s="24" t="s">
        <v>238</v>
      </c>
      <c r="C6883" s="24" t="s">
        <v>245</v>
      </c>
      <c r="D6883" s="24">
        <v>1.3934</v>
      </c>
    </row>
    <row r="6884" spans="1:4" hidden="1">
      <c r="A6884" s="25">
        <v>43213</v>
      </c>
      <c r="B6884" s="24" t="s">
        <v>238</v>
      </c>
      <c r="C6884" s="24" t="s">
        <v>264</v>
      </c>
      <c r="D6884" s="24">
        <v>52.322800000000001</v>
      </c>
    </row>
    <row r="6885" spans="1:4" hidden="1">
      <c r="A6885" s="25">
        <v>43213</v>
      </c>
      <c r="B6885" s="24" t="s">
        <v>238</v>
      </c>
      <c r="C6885" s="24" t="s">
        <v>260</v>
      </c>
      <c r="D6885" s="24">
        <v>3.4239999999999999</v>
      </c>
    </row>
    <row r="6886" spans="1:4" hidden="1">
      <c r="A6886" s="25">
        <v>43213</v>
      </c>
      <c r="B6886" s="24" t="s">
        <v>238</v>
      </c>
      <c r="C6886" s="24" t="s">
        <v>261</v>
      </c>
      <c r="D6886" s="24">
        <v>61.704999999999998</v>
      </c>
    </row>
    <row r="6887" spans="1:4" hidden="1">
      <c r="A6887" s="25">
        <v>43213</v>
      </c>
      <c r="B6887" s="24" t="s">
        <v>238</v>
      </c>
      <c r="C6887" s="24" t="s">
        <v>237</v>
      </c>
      <c r="D6887" s="24">
        <v>8.4854000000000003</v>
      </c>
    </row>
    <row r="6888" spans="1:4" hidden="1">
      <c r="A6888" s="25">
        <v>43213</v>
      </c>
      <c r="B6888" s="24" t="s">
        <v>238</v>
      </c>
      <c r="C6888" s="24" t="s">
        <v>253</v>
      </c>
      <c r="D6888" s="24">
        <v>1.3218000000000001</v>
      </c>
    </row>
    <row r="6889" spans="1:4" hidden="1">
      <c r="A6889" s="25">
        <v>43213</v>
      </c>
      <c r="B6889" s="24" t="s">
        <v>238</v>
      </c>
      <c r="C6889" s="24" t="s">
        <v>265</v>
      </c>
      <c r="D6889" s="24">
        <v>31.485399999999998</v>
      </c>
    </row>
    <row r="6890" spans="1:4" hidden="1">
      <c r="A6890" s="25">
        <v>43213</v>
      </c>
      <c r="B6890" s="24" t="s">
        <v>238</v>
      </c>
      <c r="C6890" s="24" t="s">
        <v>262</v>
      </c>
      <c r="D6890" s="24">
        <v>4.0922000000000001</v>
      </c>
    </row>
    <row r="6891" spans="1:4" hidden="1">
      <c r="A6891" s="25">
        <v>43213</v>
      </c>
      <c r="B6891" s="24" t="s">
        <v>238</v>
      </c>
      <c r="C6891" s="24" t="s">
        <v>246</v>
      </c>
      <c r="D6891" s="24">
        <v>29.5778</v>
      </c>
    </row>
    <row r="6892" spans="1:4" hidden="1">
      <c r="A6892" s="25">
        <v>43213</v>
      </c>
      <c r="B6892" s="24" t="s">
        <v>238</v>
      </c>
      <c r="C6892" s="24" t="s">
        <v>266</v>
      </c>
      <c r="D6892" s="24">
        <v>26.219799999999999</v>
      </c>
    </row>
    <row r="6893" spans="1:4" hidden="1">
      <c r="A6893" s="25">
        <v>43213</v>
      </c>
      <c r="B6893" s="24" t="s">
        <v>238</v>
      </c>
      <c r="C6893" s="24" t="s">
        <v>267</v>
      </c>
      <c r="D6893" s="24">
        <v>535.96860000000004</v>
      </c>
    </row>
    <row r="6894" spans="1:4" hidden="1">
      <c r="A6894" s="25">
        <v>43213</v>
      </c>
      <c r="B6894" s="24" t="s">
        <v>238</v>
      </c>
      <c r="C6894" s="24" t="s">
        <v>268</v>
      </c>
      <c r="D6894" s="24">
        <v>2.7</v>
      </c>
    </row>
    <row r="6895" spans="1:4" hidden="1">
      <c r="A6895" s="25">
        <v>43213</v>
      </c>
      <c r="B6895" s="24" t="s">
        <v>238</v>
      </c>
      <c r="C6895" s="24" t="s">
        <v>239</v>
      </c>
      <c r="D6895" s="24">
        <v>12.2361</v>
      </c>
    </row>
    <row r="6896" spans="1:4" hidden="1">
      <c r="A6896" s="25">
        <v>43213</v>
      </c>
      <c r="B6896" s="24" t="s">
        <v>267</v>
      </c>
      <c r="C6896" s="24" t="s">
        <v>238</v>
      </c>
      <c r="D6896" s="24">
        <v>1.9E-3</v>
      </c>
    </row>
    <row r="6897" spans="1:4" hidden="1">
      <c r="A6897" s="25">
        <v>43213</v>
      </c>
      <c r="B6897" s="24" t="s">
        <v>268</v>
      </c>
      <c r="C6897" s="24" t="s">
        <v>238</v>
      </c>
      <c r="D6897" s="24">
        <v>0.37040000000000001</v>
      </c>
    </row>
    <row r="6898" spans="1:4" hidden="1">
      <c r="A6898" s="25">
        <v>43213</v>
      </c>
      <c r="B6898" s="24" t="s">
        <v>239</v>
      </c>
      <c r="C6898" s="24" t="s">
        <v>230</v>
      </c>
      <c r="D6898" s="24">
        <v>0.30020000000000002</v>
      </c>
    </row>
    <row r="6899" spans="1:4" hidden="1">
      <c r="A6899" s="25">
        <v>43213</v>
      </c>
      <c r="B6899" s="24" t="s">
        <v>239</v>
      </c>
      <c r="C6899" s="24" t="s">
        <v>233</v>
      </c>
      <c r="D6899" s="24">
        <v>6.6799999999999998E-2</v>
      </c>
    </row>
    <row r="6900" spans="1:4" hidden="1">
      <c r="A6900" s="25">
        <v>43213</v>
      </c>
      <c r="B6900" s="24" t="s">
        <v>239</v>
      </c>
      <c r="C6900" s="24" t="s">
        <v>234</v>
      </c>
      <c r="D6900" s="24">
        <v>5.8500000000000003E-2</v>
      </c>
    </row>
    <row r="6901" spans="1:4" hidden="1">
      <c r="A6901" s="25">
        <v>43213</v>
      </c>
      <c r="B6901" s="24" t="s">
        <v>239</v>
      </c>
      <c r="C6901" s="24" t="s">
        <v>238</v>
      </c>
      <c r="D6901" s="24">
        <v>8.1799999999999998E-2</v>
      </c>
    </row>
    <row r="6902" spans="1:4" hidden="1">
      <c r="A6902" s="25">
        <v>43214</v>
      </c>
      <c r="B6902" s="24" t="s">
        <v>230</v>
      </c>
      <c r="C6902" s="24" t="s">
        <v>231</v>
      </c>
      <c r="D6902" s="24">
        <v>0.26640000000000003</v>
      </c>
    </row>
    <row r="6903" spans="1:4" hidden="1">
      <c r="A6903" s="25">
        <v>43214</v>
      </c>
      <c r="B6903" s="24" t="s">
        <v>230</v>
      </c>
      <c r="C6903" s="24" t="s">
        <v>232</v>
      </c>
      <c r="D6903" s="24">
        <v>1.6596</v>
      </c>
    </row>
    <row r="6904" spans="1:4" hidden="1">
      <c r="A6904" s="25">
        <v>43214</v>
      </c>
      <c r="B6904" s="24" t="s">
        <v>230</v>
      </c>
      <c r="C6904" s="24" t="s">
        <v>233</v>
      </c>
      <c r="D6904" s="24">
        <v>0.2228</v>
      </c>
    </row>
    <row r="6905" spans="1:4" hidden="1">
      <c r="A6905" s="25">
        <v>43214</v>
      </c>
      <c r="B6905" s="24" t="s">
        <v>230</v>
      </c>
      <c r="C6905" s="24" t="s">
        <v>234</v>
      </c>
      <c r="D6905" s="24">
        <v>0.19500000000000001</v>
      </c>
    </row>
    <row r="6906" spans="1:4" hidden="1">
      <c r="A6906" s="25">
        <v>43214</v>
      </c>
      <c r="B6906" s="24" t="s">
        <v>230</v>
      </c>
      <c r="C6906" s="24" t="s">
        <v>235</v>
      </c>
      <c r="D6906" s="24">
        <v>0.19309999999999999</v>
      </c>
    </row>
    <row r="6907" spans="1:4" hidden="1">
      <c r="A6907" s="25">
        <v>43214</v>
      </c>
      <c r="B6907" s="24" t="s">
        <v>230</v>
      </c>
      <c r="C6907" s="24" t="s">
        <v>236</v>
      </c>
      <c r="D6907" s="24">
        <v>2.1492</v>
      </c>
    </row>
    <row r="6908" spans="1:4" hidden="1">
      <c r="A6908" s="25">
        <v>43214</v>
      </c>
      <c r="B6908" s="24" t="s">
        <v>230</v>
      </c>
      <c r="C6908" s="24" t="s">
        <v>237</v>
      </c>
      <c r="D6908" s="24">
        <v>2.3168000000000002</v>
      </c>
    </row>
    <row r="6909" spans="1:4" hidden="1">
      <c r="A6909" s="25">
        <v>43214</v>
      </c>
      <c r="B6909" s="24" t="s">
        <v>230</v>
      </c>
      <c r="C6909" s="24" t="s">
        <v>238</v>
      </c>
      <c r="D6909" s="24">
        <v>0.2722</v>
      </c>
    </row>
    <row r="6910" spans="1:4" hidden="1">
      <c r="A6910" s="25">
        <v>43214</v>
      </c>
      <c r="B6910" s="24" t="s">
        <v>230</v>
      </c>
      <c r="C6910" s="24" t="s">
        <v>239</v>
      </c>
      <c r="D6910" s="24">
        <v>3.3574000000000002</v>
      </c>
    </row>
    <row r="6911" spans="1:4" hidden="1">
      <c r="A6911" s="25">
        <v>43214</v>
      </c>
      <c r="B6911" s="24" t="s">
        <v>240</v>
      </c>
      <c r="C6911" s="24" t="s">
        <v>241</v>
      </c>
      <c r="D6911" s="24">
        <v>0.97599999999999998</v>
      </c>
    </row>
    <row r="6912" spans="1:4" hidden="1">
      <c r="A6912" s="25">
        <v>43214</v>
      </c>
      <c r="B6912" s="24" t="s">
        <v>240</v>
      </c>
      <c r="C6912" s="24" t="s">
        <v>231</v>
      </c>
      <c r="D6912" s="24">
        <v>0.74419999999999997</v>
      </c>
    </row>
    <row r="6913" spans="1:4" hidden="1">
      <c r="A6913" s="25">
        <v>43214</v>
      </c>
      <c r="B6913" s="24" t="s">
        <v>240</v>
      </c>
      <c r="C6913" s="24" t="s">
        <v>242</v>
      </c>
      <c r="D6913" s="24">
        <v>4.798</v>
      </c>
    </row>
    <row r="6914" spans="1:4" hidden="1">
      <c r="A6914" s="25">
        <v>43214</v>
      </c>
      <c r="B6914" s="24" t="s">
        <v>240</v>
      </c>
      <c r="C6914" s="24" t="s">
        <v>232</v>
      </c>
      <c r="D6914" s="24">
        <v>4.6353999999999997</v>
      </c>
    </row>
    <row r="6915" spans="1:4" hidden="1">
      <c r="A6915" s="25">
        <v>43214</v>
      </c>
      <c r="B6915" s="24" t="s">
        <v>240</v>
      </c>
      <c r="C6915" s="24" t="s">
        <v>233</v>
      </c>
      <c r="D6915" s="24">
        <v>0.62239999999999995</v>
      </c>
    </row>
    <row r="6916" spans="1:4" hidden="1">
      <c r="A6916" s="25">
        <v>43214</v>
      </c>
      <c r="B6916" s="24" t="s">
        <v>240</v>
      </c>
      <c r="C6916" s="24" t="s">
        <v>234</v>
      </c>
      <c r="D6916" s="24">
        <v>0.54479999999999995</v>
      </c>
    </row>
    <row r="6917" spans="1:4" hidden="1">
      <c r="A6917" s="25">
        <v>43214</v>
      </c>
      <c r="B6917" s="24" t="s">
        <v>240</v>
      </c>
      <c r="C6917" s="24" t="s">
        <v>243</v>
      </c>
      <c r="D6917" s="24">
        <v>5.9661999999999997</v>
      </c>
    </row>
    <row r="6918" spans="1:4" hidden="1">
      <c r="A6918" s="25">
        <v>43214</v>
      </c>
      <c r="B6918" s="24" t="s">
        <v>240</v>
      </c>
      <c r="C6918" s="24" t="s">
        <v>79</v>
      </c>
      <c r="D6918" s="24">
        <v>82.761899999999997</v>
      </c>
    </row>
    <row r="6919" spans="1:4" hidden="1">
      <c r="A6919" s="25">
        <v>43214</v>
      </c>
      <c r="B6919" s="24" t="s">
        <v>240</v>
      </c>
      <c r="C6919" s="24" t="s">
        <v>244</v>
      </c>
      <c r="D6919" s="24">
        <v>818.78840000000002</v>
      </c>
    </row>
    <row r="6920" spans="1:4" hidden="1">
      <c r="A6920" s="25">
        <v>43214</v>
      </c>
      <c r="B6920" s="24" t="s">
        <v>240</v>
      </c>
      <c r="C6920" s="24" t="s">
        <v>236</v>
      </c>
      <c r="D6920" s="24">
        <v>6.0030000000000001</v>
      </c>
    </row>
    <row r="6921" spans="1:4" hidden="1">
      <c r="A6921" s="25">
        <v>43214</v>
      </c>
      <c r="B6921" s="24" t="s">
        <v>240</v>
      </c>
      <c r="C6921" s="24" t="s">
        <v>245</v>
      </c>
      <c r="D6921" s="24">
        <v>1.0680000000000001</v>
      </c>
    </row>
    <row r="6922" spans="1:4" hidden="1">
      <c r="A6922" s="25">
        <v>43214</v>
      </c>
      <c r="B6922" s="24" t="s">
        <v>240</v>
      </c>
      <c r="C6922" s="24" t="s">
        <v>237</v>
      </c>
      <c r="D6922" s="24">
        <v>6.4711999999999996</v>
      </c>
    </row>
    <row r="6923" spans="1:4" hidden="1">
      <c r="A6923" s="25">
        <v>43214</v>
      </c>
      <c r="B6923" s="24" t="s">
        <v>240</v>
      </c>
      <c r="C6923" s="24" t="s">
        <v>246</v>
      </c>
      <c r="D6923" s="24">
        <v>22.5212</v>
      </c>
    </row>
    <row r="6924" spans="1:4" hidden="1">
      <c r="A6924" s="25">
        <v>43214</v>
      </c>
      <c r="B6924" s="24" t="s">
        <v>240</v>
      </c>
      <c r="C6924" s="24" t="s">
        <v>238</v>
      </c>
      <c r="D6924" s="24">
        <v>0.76039999999999996</v>
      </c>
    </row>
    <row r="6925" spans="1:4" hidden="1">
      <c r="A6925" s="25">
        <v>43214</v>
      </c>
      <c r="B6925" s="24" t="s">
        <v>247</v>
      </c>
      <c r="C6925" s="24" t="s">
        <v>238</v>
      </c>
      <c r="D6925" s="24">
        <v>0.55930000000000002</v>
      </c>
    </row>
    <row r="6926" spans="1:4" hidden="1">
      <c r="A6926" s="25">
        <v>43214</v>
      </c>
      <c r="B6926" s="24" t="s">
        <v>241</v>
      </c>
      <c r="C6926" s="24" t="s">
        <v>240</v>
      </c>
      <c r="D6926" s="24">
        <v>1.0246</v>
      </c>
    </row>
    <row r="6927" spans="1:4" hidden="1">
      <c r="A6927" s="25">
        <v>43214</v>
      </c>
      <c r="B6927" s="24" t="s">
        <v>241</v>
      </c>
      <c r="C6927" s="24" t="s">
        <v>231</v>
      </c>
      <c r="D6927" s="24">
        <v>0.76239999999999997</v>
      </c>
    </row>
    <row r="6928" spans="1:4" hidden="1">
      <c r="A6928" s="25">
        <v>43214</v>
      </c>
      <c r="B6928" s="24" t="s">
        <v>241</v>
      </c>
      <c r="C6928" s="24" t="s">
        <v>248</v>
      </c>
      <c r="D6928" s="24">
        <v>4.9127000000000001</v>
      </c>
    </row>
    <row r="6929" spans="1:4" hidden="1">
      <c r="A6929" s="25">
        <v>43214</v>
      </c>
      <c r="B6929" s="24" t="s">
        <v>241</v>
      </c>
      <c r="C6929" s="24" t="s">
        <v>242</v>
      </c>
      <c r="D6929" s="24">
        <v>4.9161000000000001</v>
      </c>
    </row>
    <row r="6930" spans="1:4" hidden="1">
      <c r="A6930" s="25">
        <v>43214</v>
      </c>
      <c r="B6930" s="24" t="s">
        <v>241</v>
      </c>
      <c r="C6930" s="24" t="s">
        <v>233</v>
      </c>
      <c r="D6930" s="24">
        <v>0.63770000000000004</v>
      </c>
    </row>
    <row r="6931" spans="1:4" hidden="1">
      <c r="A6931" s="25">
        <v>43214</v>
      </c>
      <c r="B6931" s="24" t="s">
        <v>241</v>
      </c>
      <c r="C6931" s="24" t="s">
        <v>234</v>
      </c>
      <c r="D6931" s="24">
        <v>0.55820000000000003</v>
      </c>
    </row>
    <row r="6932" spans="1:4" hidden="1">
      <c r="A6932" s="25">
        <v>43214</v>
      </c>
      <c r="B6932" s="24" t="s">
        <v>241</v>
      </c>
      <c r="C6932" s="24" t="s">
        <v>243</v>
      </c>
      <c r="D6932" s="24">
        <v>6.1132</v>
      </c>
    </row>
    <row r="6933" spans="1:4" hidden="1">
      <c r="A6933" s="25">
        <v>43214</v>
      </c>
      <c r="B6933" s="24" t="s">
        <v>241</v>
      </c>
      <c r="C6933" s="24" t="s">
        <v>79</v>
      </c>
      <c r="D6933" s="24">
        <v>84.805199999999999</v>
      </c>
    </row>
    <row r="6934" spans="1:4" hidden="1">
      <c r="A6934" s="25">
        <v>43214</v>
      </c>
      <c r="B6934" s="24" t="s">
        <v>241</v>
      </c>
      <c r="C6934" s="24" t="s">
        <v>249</v>
      </c>
      <c r="D6934" s="24">
        <v>14.7042</v>
      </c>
    </row>
    <row r="6935" spans="1:4" hidden="1">
      <c r="A6935" s="25">
        <v>43214</v>
      </c>
      <c r="B6935" s="24" t="s">
        <v>241</v>
      </c>
      <c r="C6935" s="24" t="s">
        <v>236</v>
      </c>
      <c r="D6935" s="24">
        <v>6.1509</v>
      </c>
    </row>
    <row r="6936" spans="1:4" hidden="1">
      <c r="A6936" s="25">
        <v>43214</v>
      </c>
      <c r="B6936" s="24" t="s">
        <v>241</v>
      </c>
      <c r="C6936" s="24" t="s">
        <v>238</v>
      </c>
      <c r="D6936" s="24">
        <v>0.7792</v>
      </c>
    </row>
    <row r="6937" spans="1:4" hidden="1">
      <c r="A6937" s="25">
        <v>43214</v>
      </c>
      <c r="B6937" s="24" t="s">
        <v>250</v>
      </c>
      <c r="C6937" s="24" t="s">
        <v>238</v>
      </c>
      <c r="D6937" s="24">
        <v>5.9999999999999995E-4</v>
      </c>
    </row>
    <row r="6938" spans="1:4" hidden="1">
      <c r="A6938" s="25">
        <v>43214</v>
      </c>
      <c r="B6938" s="24" t="s">
        <v>231</v>
      </c>
      <c r="C6938" s="24" t="s">
        <v>230</v>
      </c>
      <c r="D6938" s="24">
        <v>3.7534000000000001</v>
      </c>
    </row>
    <row r="6939" spans="1:4" hidden="1">
      <c r="A6939" s="25">
        <v>43214</v>
      </c>
      <c r="B6939" s="24" t="s">
        <v>231</v>
      </c>
      <c r="C6939" s="24" t="s">
        <v>240</v>
      </c>
      <c r="D6939" s="24">
        <v>1.3438000000000001</v>
      </c>
    </row>
    <row r="6940" spans="1:4" hidden="1">
      <c r="A6940" s="25">
        <v>43214</v>
      </c>
      <c r="B6940" s="24" t="s">
        <v>231</v>
      </c>
      <c r="C6940" s="24" t="s">
        <v>241</v>
      </c>
      <c r="D6940" s="24">
        <v>1.3115000000000001</v>
      </c>
    </row>
    <row r="6941" spans="1:4" hidden="1">
      <c r="A6941" s="25">
        <v>43214</v>
      </c>
      <c r="B6941" s="24" t="s">
        <v>231</v>
      </c>
      <c r="C6941" s="24" t="s">
        <v>232</v>
      </c>
      <c r="D6941" s="24">
        <v>6.2291999999999996</v>
      </c>
    </row>
    <row r="6942" spans="1:4" hidden="1">
      <c r="A6942" s="25">
        <v>43214</v>
      </c>
      <c r="B6942" s="24" t="s">
        <v>231</v>
      </c>
      <c r="C6942" s="24" t="s">
        <v>233</v>
      </c>
      <c r="D6942" s="24">
        <v>0.83640000000000003</v>
      </c>
    </row>
    <row r="6943" spans="1:4" hidden="1">
      <c r="A6943" s="25">
        <v>43214</v>
      </c>
      <c r="B6943" s="24" t="s">
        <v>231</v>
      </c>
      <c r="C6943" s="24" t="s">
        <v>234</v>
      </c>
      <c r="D6943" s="24">
        <v>0.73219999999999996</v>
      </c>
    </row>
    <row r="6944" spans="1:4" hidden="1">
      <c r="A6944" s="25">
        <v>43214</v>
      </c>
      <c r="B6944" s="24" t="s">
        <v>231</v>
      </c>
      <c r="C6944" s="24" t="s">
        <v>243</v>
      </c>
      <c r="D6944" s="24">
        <v>8.0174000000000003</v>
      </c>
    </row>
    <row r="6945" spans="1:4" hidden="1">
      <c r="A6945" s="25">
        <v>43214</v>
      </c>
      <c r="B6945" s="24" t="s">
        <v>231</v>
      </c>
      <c r="C6945" s="24" t="s">
        <v>235</v>
      </c>
      <c r="D6945" s="24">
        <v>0.72489999999999999</v>
      </c>
    </row>
    <row r="6946" spans="1:4" hidden="1">
      <c r="A6946" s="25">
        <v>43214</v>
      </c>
      <c r="B6946" s="24" t="s">
        <v>231</v>
      </c>
      <c r="C6946" s="24" t="s">
        <v>79</v>
      </c>
      <c r="D6946" s="24">
        <v>111.2234</v>
      </c>
    </row>
    <row r="6947" spans="1:4" hidden="1">
      <c r="A6947" s="25">
        <v>43214</v>
      </c>
      <c r="B6947" s="24" t="s">
        <v>231</v>
      </c>
      <c r="C6947" s="24" t="s">
        <v>236</v>
      </c>
      <c r="D6947" s="24">
        <v>8.0670000000000002</v>
      </c>
    </row>
    <row r="6948" spans="1:4" hidden="1">
      <c r="A6948" s="25">
        <v>43214</v>
      </c>
      <c r="B6948" s="24" t="s">
        <v>231</v>
      </c>
      <c r="C6948" s="24" t="s">
        <v>237</v>
      </c>
      <c r="D6948" s="24">
        <v>8.6960999999999995</v>
      </c>
    </row>
    <row r="6949" spans="1:4" hidden="1">
      <c r="A6949" s="25">
        <v>43214</v>
      </c>
      <c r="B6949" s="24" t="s">
        <v>231</v>
      </c>
      <c r="C6949" s="24" t="s">
        <v>238</v>
      </c>
      <c r="D6949" s="24">
        <v>1.0219</v>
      </c>
    </row>
    <row r="6950" spans="1:4" hidden="1">
      <c r="A6950" s="25">
        <v>43214</v>
      </c>
      <c r="B6950" s="24" t="s">
        <v>248</v>
      </c>
      <c r="C6950" s="24" t="s">
        <v>241</v>
      </c>
      <c r="D6950" s="24">
        <v>0.2036</v>
      </c>
    </row>
    <row r="6951" spans="1:4" hidden="1">
      <c r="A6951" s="25">
        <v>43214</v>
      </c>
      <c r="B6951" s="24" t="s">
        <v>248</v>
      </c>
      <c r="C6951" s="24" t="s">
        <v>233</v>
      </c>
      <c r="D6951" s="24">
        <v>0.1298</v>
      </c>
    </row>
    <row r="6952" spans="1:4" hidden="1">
      <c r="A6952" s="25">
        <v>43214</v>
      </c>
      <c r="B6952" s="24" t="s">
        <v>248</v>
      </c>
      <c r="C6952" s="24" t="s">
        <v>246</v>
      </c>
      <c r="D6952" s="24">
        <v>4.6971999999999996</v>
      </c>
    </row>
    <row r="6953" spans="1:4" hidden="1">
      <c r="A6953" s="25">
        <v>43214</v>
      </c>
      <c r="B6953" s="24" t="s">
        <v>248</v>
      </c>
      <c r="C6953" s="24" t="s">
        <v>238</v>
      </c>
      <c r="D6953" s="24">
        <v>0.15859999999999999</v>
      </c>
    </row>
    <row r="6954" spans="1:4" hidden="1">
      <c r="A6954" s="25">
        <v>43214</v>
      </c>
      <c r="B6954" s="24" t="s">
        <v>242</v>
      </c>
      <c r="C6954" s="24" t="s">
        <v>240</v>
      </c>
      <c r="D6954" s="24">
        <v>0.2084</v>
      </c>
    </row>
    <row r="6955" spans="1:4" hidden="1">
      <c r="A6955" s="25">
        <v>43214</v>
      </c>
      <c r="B6955" s="24" t="s">
        <v>242</v>
      </c>
      <c r="C6955" s="24" t="s">
        <v>241</v>
      </c>
      <c r="D6955" s="24">
        <v>0.2034</v>
      </c>
    </row>
    <row r="6956" spans="1:4" hidden="1">
      <c r="A6956" s="25">
        <v>43214</v>
      </c>
      <c r="B6956" s="24" t="s">
        <v>242</v>
      </c>
      <c r="C6956" s="24" t="s">
        <v>232</v>
      </c>
      <c r="D6956" s="24">
        <v>0.96609999999999996</v>
      </c>
    </row>
    <row r="6957" spans="1:4" hidden="1">
      <c r="A6957" s="25">
        <v>43214</v>
      </c>
      <c r="B6957" s="24" t="s">
        <v>242</v>
      </c>
      <c r="C6957" s="24" t="s">
        <v>233</v>
      </c>
      <c r="D6957" s="24">
        <v>0.1298</v>
      </c>
    </row>
    <row r="6958" spans="1:4" hidden="1">
      <c r="A6958" s="25">
        <v>43214</v>
      </c>
      <c r="B6958" s="24" t="s">
        <v>242</v>
      </c>
      <c r="C6958" s="24" t="s">
        <v>234</v>
      </c>
      <c r="D6958" s="24">
        <v>0.11360000000000001</v>
      </c>
    </row>
    <row r="6959" spans="1:4" hidden="1">
      <c r="A6959" s="25">
        <v>43214</v>
      </c>
      <c r="B6959" s="24" t="s">
        <v>242</v>
      </c>
      <c r="C6959" s="24" t="s">
        <v>243</v>
      </c>
      <c r="D6959" s="24">
        <v>1.2435</v>
      </c>
    </row>
    <row r="6960" spans="1:4" hidden="1">
      <c r="A6960" s="25">
        <v>43214</v>
      </c>
      <c r="B6960" s="24" t="s">
        <v>242</v>
      </c>
      <c r="C6960" s="24" t="s">
        <v>79</v>
      </c>
      <c r="D6960" s="24">
        <v>17.250499999999999</v>
      </c>
    </row>
    <row r="6961" spans="1:4" hidden="1">
      <c r="A6961" s="25">
        <v>43214</v>
      </c>
      <c r="B6961" s="24" t="s">
        <v>242</v>
      </c>
      <c r="C6961" s="24" t="s">
        <v>244</v>
      </c>
      <c r="D6961" s="24">
        <v>170.65539999999999</v>
      </c>
    </row>
    <row r="6962" spans="1:4" hidden="1">
      <c r="A6962" s="25">
        <v>43214</v>
      </c>
      <c r="B6962" s="24" t="s">
        <v>242</v>
      </c>
      <c r="C6962" s="24" t="s">
        <v>251</v>
      </c>
      <c r="D6962" s="24">
        <v>1.2811999999999999</v>
      </c>
    </row>
    <row r="6963" spans="1:4" hidden="1">
      <c r="A6963" s="25">
        <v>43214</v>
      </c>
      <c r="B6963" s="24" t="s">
        <v>242</v>
      </c>
      <c r="C6963" s="24" t="s">
        <v>252</v>
      </c>
      <c r="D6963" s="24">
        <v>0.61909999999999998</v>
      </c>
    </row>
    <row r="6964" spans="1:4" hidden="1">
      <c r="A6964" s="25">
        <v>43214</v>
      </c>
      <c r="B6964" s="24" t="s">
        <v>242</v>
      </c>
      <c r="C6964" s="24" t="s">
        <v>236</v>
      </c>
      <c r="D6964" s="24">
        <v>1.2512000000000001</v>
      </c>
    </row>
    <row r="6965" spans="1:4" hidden="1">
      <c r="A6965" s="25">
        <v>43214</v>
      </c>
      <c r="B6965" s="24" t="s">
        <v>242</v>
      </c>
      <c r="C6965" s="24" t="s">
        <v>245</v>
      </c>
      <c r="D6965" s="24">
        <v>0.22259999999999999</v>
      </c>
    </row>
    <row r="6966" spans="1:4" hidden="1">
      <c r="A6966" s="25">
        <v>43214</v>
      </c>
      <c r="B6966" s="24" t="s">
        <v>242</v>
      </c>
      <c r="C6966" s="24" t="s">
        <v>253</v>
      </c>
      <c r="D6966" s="24">
        <v>0.2097</v>
      </c>
    </row>
    <row r="6967" spans="1:4" hidden="1">
      <c r="A6967" s="25">
        <v>43214</v>
      </c>
      <c r="B6967" s="24" t="s">
        <v>242</v>
      </c>
      <c r="C6967" s="24" t="s">
        <v>246</v>
      </c>
      <c r="D6967" s="24">
        <v>4.694</v>
      </c>
    </row>
    <row r="6968" spans="1:4" hidden="1">
      <c r="A6968" s="25">
        <v>43214</v>
      </c>
      <c r="B6968" s="24" t="s">
        <v>242</v>
      </c>
      <c r="C6968" s="24" t="s">
        <v>238</v>
      </c>
      <c r="D6968" s="24">
        <v>0.1585</v>
      </c>
    </row>
    <row r="6969" spans="1:4" hidden="1">
      <c r="A6969" s="25">
        <v>43214</v>
      </c>
      <c r="B6969" s="24" t="s">
        <v>254</v>
      </c>
      <c r="C6969" s="24" t="s">
        <v>233</v>
      </c>
      <c r="D6969" s="24">
        <v>3.9300000000000002E-2</v>
      </c>
    </row>
    <row r="6970" spans="1:4" hidden="1">
      <c r="A6970" s="25">
        <v>43214</v>
      </c>
      <c r="B6970" s="24" t="s">
        <v>254</v>
      </c>
      <c r="C6970" s="24" t="s">
        <v>234</v>
      </c>
      <c r="D6970" s="24">
        <v>3.44E-2</v>
      </c>
    </row>
    <row r="6971" spans="1:4" hidden="1">
      <c r="A6971" s="25">
        <v>43214</v>
      </c>
      <c r="B6971" s="24" t="s">
        <v>254</v>
      </c>
      <c r="C6971" s="24" t="s">
        <v>238</v>
      </c>
      <c r="D6971" s="24">
        <v>4.8000000000000001E-2</v>
      </c>
    </row>
    <row r="6972" spans="1:4" hidden="1">
      <c r="A6972" s="25">
        <v>43214</v>
      </c>
      <c r="B6972" s="24" t="s">
        <v>232</v>
      </c>
      <c r="C6972" s="24" t="s">
        <v>230</v>
      </c>
      <c r="D6972" s="24">
        <v>0.60260000000000002</v>
      </c>
    </row>
    <row r="6973" spans="1:4" hidden="1">
      <c r="A6973" s="25">
        <v>43214</v>
      </c>
      <c r="B6973" s="24" t="s">
        <v>232</v>
      </c>
      <c r="C6973" s="24" t="s">
        <v>240</v>
      </c>
      <c r="D6973" s="24">
        <v>0.21579999999999999</v>
      </c>
    </row>
    <row r="6974" spans="1:4" hidden="1">
      <c r="A6974" s="25">
        <v>43214</v>
      </c>
      <c r="B6974" s="24" t="s">
        <v>232</v>
      </c>
      <c r="C6974" s="24" t="s">
        <v>231</v>
      </c>
      <c r="D6974" s="24">
        <v>0.16059999999999999</v>
      </c>
    </row>
    <row r="6975" spans="1:4" hidden="1">
      <c r="A6975" s="25">
        <v>43214</v>
      </c>
      <c r="B6975" s="24" t="s">
        <v>232</v>
      </c>
      <c r="C6975" s="24" t="s">
        <v>242</v>
      </c>
      <c r="D6975" s="24">
        <v>1.0349999999999999</v>
      </c>
    </row>
    <row r="6976" spans="1:4" hidden="1">
      <c r="A6976" s="25">
        <v>43214</v>
      </c>
      <c r="B6976" s="24" t="s">
        <v>232</v>
      </c>
      <c r="C6976" s="24" t="s">
        <v>233</v>
      </c>
      <c r="D6976" s="24">
        <v>0.1343</v>
      </c>
    </row>
    <row r="6977" spans="1:4" hidden="1">
      <c r="A6977" s="25">
        <v>43214</v>
      </c>
      <c r="B6977" s="24" t="s">
        <v>232</v>
      </c>
      <c r="C6977" s="24" t="s">
        <v>234</v>
      </c>
      <c r="D6977" s="24">
        <v>0.1176</v>
      </c>
    </row>
    <row r="6978" spans="1:4" hidden="1">
      <c r="A6978" s="25">
        <v>43214</v>
      </c>
      <c r="B6978" s="24" t="s">
        <v>232</v>
      </c>
      <c r="C6978" s="24" t="s">
        <v>235</v>
      </c>
      <c r="D6978" s="24">
        <v>0.1164</v>
      </c>
    </row>
    <row r="6979" spans="1:4" hidden="1">
      <c r="A6979" s="25">
        <v>43214</v>
      </c>
      <c r="B6979" s="24" t="s">
        <v>232</v>
      </c>
      <c r="C6979" s="24" t="s">
        <v>236</v>
      </c>
      <c r="D6979" s="24">
        <v>1.2949999999999999</v>
      </c>
    </row>
    <row r="6980" spans="1:4" hidden="1">
      <c r="A6980" s="25">
        <v>43214</v>
      </c>
      <c r="B6980" s="24" t="s">
        <v>232</v>
      </c>
      <c r="C6980" s="24" t="s">
        <v>237</v>
      </c>
      <c r="D6980" s="24">
        <v>1.3959999999999999</v>
      </c>
    </row>
    <row r="6981" spans="1:4" hidden="1">
      <c r="A6981" s="25">
        <v>43214</v>
      </c>
      <c r="B6981" s="24" t="s">
        <v>232</v>
      </c>
      <c r="C6981" s="24" t="s">
        <v>238</v>
      </c>
      <c r="D6981" s="24">
        <v>0.16400000000000001</v>
      </c>
    </row>
    <row r="6982" spans="1:4" hidden="1">
      <c r="A6982" s="25">
        <v>43214</v>
      </c>
      <c r="B6982" s="24" t="s">
        <v>255</v>
      </c>
      <c r="C6982" s="24" t="s">
        <v>233</v>
      </c>
      <c r="D6982" s="24">
        <v>5.4600000000000003E-2</v>
      </c>
    </row>
    <row r="6983" spans="1:4" hidden="1">
      <c r="A6983" s="25">
        <v>43214</v>
      </c>
      <c r="B6983" s="24" t="s">
        <v>233</v>
      </c>
      <c r="C6983" s="24" t="s">
        <v>230</v>
      </c>
      <c r="D6983" s="24">
        <v>4.4878</v>
      </c>
    </row>
    <row r="6984" spans="1:4" hidden="1">
      <c r="A6984" s="25">
        <v>43214</v>
      </c>
      <c r="B6984" s="24" t="s">
        <v>233</v>
      </c>
      <c r="C6984" s="24" t="s">
        <v>240</v>
      </c>
      <c r="D6984" s="24">
        <v>1.6068</v>
      </c>
    </row>
    <row r="6985" spans="1:4" hidden="1">
      <c r="A6985" s="25">
        <v>43214</v>
      </c>
      <c r="B6985" s="24" t="s">
        <v>233</v>
      </c>
      <c r="C6985" s="24" t="s">
        <v>241</v>
      </c>
      <c r="D6985" s="24">
        <v>1.5681</v>
      </c>
    </row>
    <row r="6986" spans="1:4" hidden="1">
      <c r="A6986" s="25">
        <v>43214</v>
      </c>
      <c r="B6986" s="24" t="s">
        <v>233</v>
      </c>
      <c r="C6986" s="24" t="s">
        <v>231</v>
      </c>
      <c r="D6986" s="24">
        <v>1.1956</v>
      </c>
    </row>
    <row r="6987" spans="1:4" hidden="1">
      <c r="A6987" s="25">
        <v>43214</v>
      </c>
      <c r="B6987" s="24" t="s">
        <v>233</v>
      </c>
      <c r="C6987" s="24" t="s">
        <v>248</v>
      </c>
      <c r="D6987" s="24">
        <v>7.7035999999999998</v>
      </c>
    </row>
    <row r="6988" spans="1:4" hidden="1">
      <c r="A6988" s="25">
        <v>43214</v>
      </c>
      <c r="B6988" s="24" t="s">
        <v>233</v>
      </c>
      <c r="C6988" s="24" t="s">
        <v>242</v>
      </c>
      <c r="D6988" s="24">
        <v>7.7089999999999996</v>
      </c>
    </row>
    <row r="6989" spans="1:4" hidden="1">
      <c r="A6989" s="25">
        <v>43214</v>
      </c>
      <c r="B6989" s="24" t="s">
        <v>233</v>
      </c>
      <c r="C6989" s="24" t="s">
        <v>254</v>
      </c>
      <c r="D6989" s="24">
        <v>25.441400000000002</v>
      </c>
    </row>
    <row r="6990" spans="1:4" hidden="1">
      <c r="A6990" s="25">
        <v>43214</v>
      </c>
      <c r="B6990" s="24" t="s">
        <v>233</v>
      </c>
      <c r="C6990" s="24" t="s">
        <v>232</v>
      </c>
      <c r="D6990" s="24">
        <v>7.4481999999999999</v>
      </c>
    </row>
    <row r="6991" spans="1:4" hidden="1">
      <c r="A6991" s="25">
        <v>43214</v>
      </c>
      <c r="B6991" s="24" t="s">
        <v>233</v>
      </c>
      <c r="C6991" s="24" t="s">
        <v>255</v>
      </c>
      <c r="D6991" s="24">
        <v>18.3276</v>
      </c>
    </row>
    <row r="6992" spans="1:4" hidden="1">
      <c r="A6992" s="25">
        <v>43214</v>
      </c>
      <c r="B6992" s="24" t="s">
        <v>233</v>
      </c>
      <c r="C6992" s="24" t="s">
        <v>234</v>
      </c>
      <c r="D6992" s="24">
        <v>0.87539999999999996</v>
      </c>
    </row>
    <row r="6993" spans="1:4" hidden="1">
      <c r="A6993" s="25">
        <v>43214</v>
      </c>
      <c r="B6993" s="24" t="s">
        <v>233</v>
      </c>
      <c r="C6993" s="24" t="s">
        <v>243</v>
      </c>
      <c r="D6993" s="24">
        <v>9.5860000000000003</v>
      </c>
    </row>
    <row r="6994" spans="1:4" hidden="1">
      <c r="A6994" s="25">
        <v>43214</v>
      </c>
      <c r="B6994" s="24" t="s">
        <v>233</v>
      </c>
      <c r="C6994" s="24" t="s">
        <v>256</v>
      </c>
      <c r="D6994" s="24">
        <v>7.4169999999999998</v>
      </c>
    </row>
    <row r="6995" spans="1:4" hidden="1">
      <c r="A6995" s="25">
        <v>43214</v>
      </c>
      <c r="B6995" s="24" t="s">
        <v>233</v>
      </c>
      <c r="C6995" s="24" t="s">
        <v>257</v>
      </c>
      <c r="D6995" s="24">
        <v>312.48</v>
      </c>
    </row>
    <row r="6996" spans="1:4" hidden="1">
      <c r="A6996" s="25">
        <v>43214</v>
      </c>
      <c r="B6996" s="24" t="s">
        <v>233</v>
      </c>
      <c r="C6996" s="24" t="s">
        <v>258</v>
      </c>
      <c r="D6996" s="24">
        <v>4.3432000000000004</v>
      </c>
    </row>
    <row r="6997" spans="1:4" hidden="1">
      <c r="A6997" s="25">
        <v>43214</v>
      </c>
      <c r="B6997" s="24" t="s">
        <v>233</v>
      </c>
      <c r="C6997" s="24" t="s">
        <v>259</v>
      </c>
      <c r="D6997" s="24">
        <v>123.1174</v>
      </c>
    </row>
    <row r="6998" spans="1:4" hidden="1">
      <c r="A6998" s="25">
        <v>43214</v>
      </c>
      <c r="B6998" s="24" t="s">
        <v>233</v>
      </c>
      <c r="C6998" s="24" t="s">
        <v>235</v>
      </c>
      <c r="D6998" s="24">
        <v>0.86660000000000004</v>
      </c>
    </row>
    <row r="6999" spans="1:4" hidden="1">
      <c r="A6999" s="25">
        <v>43214</v>
      </c>
      <c r="B6999" s="24" t="s">
        <v>233</v>
      </c>
      <c r="C6999" s="24" t="s">
        <v>79</v>
      </c>
      <c r="D6999" s="24">
        <v>132.98349999999999</v>
      </c>
    </row>
    <row r="7000" spans="1:4" hidden="1">
      <c r="A7000" s="25">
        <v>43214</v>
      </c>
      <c r="B7000" s="24" t="s">
        <v>233</v>
      </c>
      <c r="C7000" s="24" t="s">
        <v>244</v>
      </c>
      <c r="D7000" s="24">
        <v>1315.5776000000001</v>
      </c>
    </row>
    <row r="7001" spans="1:4" hidden="1">
      <c r="A7001" s="25">
        <v>43214</v>
      </c>
      <c r="B7001" s="24" t="s">
        <v>233</v>
      </c>
      <c r="C7001" s="24" t="s">
        <v>251</v>
      </c>
      <c r="D7001" s="24">
        <v>9.8767999999999994</v>
      </c>
    </row>
    <row r="7002" spans="1:4" hidden="1">
      <c r="A7002" s="25">
        <v>43214</v>
      </c>
      <c r="B7002" s="24" t="s">
        <v>233</v>
      </c>
      <c r="C7002" s="24" t="s">
        <v>249</v>
      </c>
      <c r="D7002" s="24">
        <v>23.057600000000001</v>
      </c>
    </row>
    <row r="7003" spans="1:4" hidden="1">
      <c r="A7003" s="25">
        <v>43214</v>
      </c>
      <c r="B7003" s="24" t="s">
        <v>233</v>
      </c>
      <c r="C7003" s="24" t="s">
        <v>252</v>
      </c>
      <c r="D7003" s="24">
        <v>4.7725999999999997</v>
      </c>
    </row>
    <row r="7004" spans="1:4" hidden="1">
      <c r="A7004" s="25">
        <v>43214</v>
      </c>
      <c r="B7004" s="24" t="s">
        <v>233</v>
      </c>
      <c r="C7004" s="24" t="s">
        <v>236</v>
      </c>
      <c r="D7004" s="24">
        <v>9.6453000000000007</v>
      </c>
    </row>
    <row r="7005" spans="1:4" hidden="1">
      <c r="A7005" s="25">
        <v>43214</v>
      </c>
      <c r="B7005" s="24" t="s">
        <v>233</v>
      </c>
      <c r="C7005" s="24" t="s">
        <v>245</v>
      </c>
      <c r="D7005" s="24">
        <v>1.716</v>
      </c>
    </row>
    <row r="7006" spans="1:4" hidden="1">
      <c r="A7006" s="25">
        <v>43214</v>
      </c>
      <c r="B7006" s="24" t="s">
        <v>233</v>
      </c>
      <c r="C7006" s="24" t="s">
        <v>260</v>
      </c>
      <c r="D7006" s="24">
        <v>4.2041000000000004</v>
      </c>
    </row>
    <row r="7007" spans="1:4" hidden="1">
      <c r="A7007" s="25">
        <v>43214</v>
      </c>
      <c r="B7007" s="24" t="s">
        <v>233</v>
      </c>
      <c r="C7007" s="24" t="s">
        <v>261</v>
      </c>
      <c r="D7007" s="24">
        <v>75.305800000000005</v>
      </c>
    </row>
    <row r="7008" spans="1:4" hidden="1">
      <c r="A7008" s="25">
        <v>43214</v>
      </c>
      <c r="B7008" s="24" t="s">
        <v>233</v>
      </c>
      <c r="C7008" s="24" t="s">
        <v>237</v>
      </c>
      <c r="D7008" s="24">
        <v>10.397399999999999</v>
      </c>
    </row>
    <row r="7009" spans="1:4" hidden="1">
      <c r="A7009" s="25">
        <v>43214</v>
      </c>
      <c r="B7009" s="24" t="s">
        <v>233</v>
      </c>
      <c r="C7009" s="24" t="s">
        <v>253</v>
      </c>
      <c r="D7009" s="24">
        <v>1.6168</v>
      </c>
    </row>
    <row r="7010" spans="1:4" hidden="1">
      <c r="A7010" s="25">
        <v>43214</v>
      </c>
      <c r="B7010" s="24" t="s">
        <v>233</v>
      </c>
      <c r="C7010" s="24" t="s">
        <v>262</v>
      </c>
      <c r="D7010" s="24">
        <v>5.0006000000000004</v>
      </c>
    </row>
    <row r="7011" spans="1:4" hidden="1">
      <c r="A7011" s="25">
        <v>43214</v>
      </c>
      <c r="B7011" s="24" t="s">
        <v>233</v>
      </c>
      <c r="C7011" s="24" t="s">
        <v>246</v>
      </c>
      <c r="D7011" s="24">
        <v>36.185600000000001</v>
      </c>
    </row>
    <row r="7012" spans="1:4" hidden="1">
      <c r="A7012" s="25">
        <v>43214</v>
      </c>
      <c r="B7012" s="24" t="s">
        <v>233</v>
      </c>
      <c r="C7012" s="24" t="s">
        <v>238</v>
      </c>
      <c r="D7012" s="24">
        <v>1.2218</v>
      </c>
    </row>
    <row r="7013" spans="1:4" hidden="1">
      <c r="A7013" s="25">
        <v>43214</v>
      </c>
      <c r="B7013" s="24" t="s">
        <v>233</v>
      </c>
      <c r="C7013" s="24" t="s">
        <v>239</v>
      </c>
      <c r="D7013" s="24">
        <v>15.0672</v>
      </c>
    </row>
    <row r="7014" spans="1:4" hidden="1">
      <c r="A7014" s="25">
        <v>43214</v>
      </c>
      <c r="B7014" s="24" t="s">
        <v>263</v>
      </c>
      <c r="C7014" s="24" t="s">
        <v>238</v>
      </c>
      <c r="D7014" s="24">
        <v>0.4874</v>
      </c>
    </row>
    <row r="7015" spans="1:4" hidden="1">
      <c r="A7015" s="25">
        <v>43214</v>
      </c>
      <c r="B7015" s="24" t="s">
        <v>234</v>
      </c>
      <c r="C7015" s="24" t="s">
        <v>230</v>
      </c>
      <c r="D7015" s="24">
        <v>5.1264000000000003</v>
      </c>
    </row>
    <row r="7016" spans="1:4" hidden="1">
      <c r="A7016" s="25">
        <v>43214</v>
      </c>
      <c r="B7016" s="24" t="s">
        <v>234</v>
      </c>
      <c r="C7016" s="24" t="s">
        <v>240</v>
      </c>
      <c r="D7016" s="24">
        <v>1.8353999999999999</v>
      </c>
    </row>
    <row r="7017" spans="1:4" hidden="1">
      <c r="A7017" s="25">
        <v>43214</v>
      </c>
      <c r="B7017" s="24" t="s">
        <v>234</v>
      </c>
      <c r="C7017" s="24" t="s">
        <v>241</v>
      </c>
      <c r="D7017" s="24">
        <v>1.7911999999999999</v>
      </c>
    </row>
    <row r="7018" spans="1:4" hidden="1">
      <c r="A7018" s="25">
        <v>43214</v>
      </c>
      <c r="B7018" s="24" t="s">
        <v>234</v>
      </c>
      <c r="C7018" s="24" t="s">
        <v>231</v>
      </c>
      <c r="D7018" s="24">
        <v>1.3657999999999999</v>
      </c>
    </row>
    <row r="7019" spans="1:4" hidden="1">
      <c r="A7019" s="25">
        <v>43214</v>
      </c>
      <c r="B7019" s="24" t="s">
        <v>234</v>
      </c>
      <c r="C7019" s="24" t="s">
        <v>242</v>
      </c>
      <c r="D7019" s="24">
        <v>8.8061000000000007</v>
      </c>
    </row>
    <row r="7020" spans="1:4" hidden="1">
      <c r="A7020" s="25">
        <v>43214</v>
      </c>
      <c r="B7020" s="24" t="s">
        <v>234</v>
      </c>
      <c r="C7020" s="24" t="s">
        <v>254</v>
      </c>
      <c r="D7020" s="24">
        <v>29.062200000000001</v>
      </c>
    </row>
    <row r="7021" spans="1:4" hidden="1">
      <c r="A7021" s="25">
        <v>43214</v>
      </c>
      <c r="B7021" s="24" t="s">
        <v>234</v>
      </c>
      <c r="C7021" s="24" t="s">
        <v>232</v>
      </c>
      <c r="D7021" s="24">
        <v>8.5079999999999991</v>
      </c>
    </row>
    <row r="7022" spans="1:4" hidden="1">
      <c r="A7022" s="25">
        <v>43214</v>
      </c>
      <c r="B7022" s="24" t="s">
        <v>234</v>
      </c>
      <c r="C7022" s="24" t="s">
        <v>233</v>
      </c>
      <c r="D7022" s="24">
        <v>1.1423000000000001</v>
      </c>
    </row>
    <row r="7023" spans="1:4" hidden="1">
      <c r="A7023" s="25">
        <v>43214</v>
      </c>
      <c r="B7023" s="24" t="s">
        <v>234</v>
      </c>
      <c r="C7023" s="24" t="s">
        <v>243</v>
      </c>
      <c r="D7023" s="24">
        <v>10.9503</v>
      </c>
    </row>
    <row r="7024" spans="1:4" hidden="1">
      <c r="A7024" s="25">
        <v>43214</v>
      </c>
      <c r="B7024" s="24" t="s">
        <v>234</v>
      </c>
      <c r="C7024" s="24" t="s">
        <v>235</v>
      </c>
      <c r="D7024" s="24">
        <v>0.99</v>
      </c>
    </row>
    <row r="7025" spans="1:4" hidden="1">
      <c r="A7025" s="25">
        <v>43214</v>
      </c>
      <c r="B7025" s="24" t="s">
        <v>234</v>
      </c>
      <c r="C7025" s="24" t="s">
        <v>79</v>
      </c>
      <c r="D7025" s="24">
        <v>151.9092</v>
      </c>
    </row>
    <row r="7026" spans="1:4" hidden="1">
      <c r="A7026" s="25">
        <v>43214</v>
      </c>
      <c r="B7026" s="24" t="s">
        <v>234</v>
      </c>
      <c r="C7026" s="24" t="s">
        <v>244</v>
      </c>
      <c r="D7026" s="24">
        <v>1502.8089</v>
      </c>
    </row>
    <row r="7027" spans="1:4" hidden="1">
      <c r="A7027" s="25">
        <v>43214</v>
      </c>
      <c r="B7027" s="24" t="s">
        <v>234</v>
      </c>
      <c r="C7027" s="24" t="s">
        <v>249</v>
      </c>
      <c r="D7027" s="24">
        <v>26.339200000000002</v>
      </c>
    </row>
    <row r="7028" spans="1:4" hidden="1">
      <c r="A7028" s="25">
        <v>43214</v>
      </c>
      <c r="B7028" s="24" t="s">
        <v>234</v>
      </c>
      <c r="C7028" s="24" t="s">
        <v>252</v>
      </c>
      <c r="D7028" s="24">
        <v>5.4519000000000002</v>
      </c>
    </row>
    <row r="7029" spans="1:4" hidden="1">
      <c r="A7029" s="25">
        <v>43214</v>
      </c>
      <c r="B7029" s="24" t="s">
        <v>234</v>
      </c>
      <c r="C7029" s="24" t="s">
        <v>236</v>
      </c>
      <c r="D7029" s="24">
        <v>11.018000000000001</v>
      </c>
    </row>
    <row r="7030" spans="1:4" hidden="1">
      <c r="A7030" s="25">
        <v>43214</v>
      </c>
      <c r="B7030" s="24" t="s">
        <v>234</v>
      </c>
      <c r="C7030" s="24" t="s">
        <v>245</v>
      </c>
      <c r="D7030" s="24">
        <v>1.9601999999999999</v>
      </c>
    </row>
    <row r="7031" spans="1:4" hidden="1">
      <c r="A7031" s="25">
        <v>43214</v>
      </c>
      <c r="B7031" s="24" t="s">
        <v>234</v>
      </c>
      <c r="C7031" s="24" t="s">
        <v>237</v>
      </c>
      <c r="D7031" s="24">
        <v>11.8772</v>
      </c>
    </row>
    <row r="7032" spans="1:4" hidden="1">
      <c r="A7032" s="25">
        <v>43214</v>
      </c>
      <c r="B7032" s="24" t="s">
        <v>234</v>
      </c>
      <c r="C7032" s="24" t="s">
        <v>253</v>
      </c>
      <c r="D7032" s="24">
        <v>1.8468</v>
      </c>
    </row>
    <row r="7033" spans="1:4" hidden="1">
      <c r="A7033" s="25">
        <v>43214</v>
      </c>
      <c r="B7033" s="24" t="s">
        <v>234</v>
      </c>
      <c r="C7033" s="24" t="s">
        <v>246</v>
      </c>
      <c r="D7033" s="24">
        <v>41.335500000000003</v>
      </c>
    </row>
    <row r="7034" spans="1:4" hidden="1">
      <c r="A7034" s="25">
        <v>43214</v>
      </c>
      <c r="B7034" s="24" t="s">
        <v>234</v>
      </c>
      <c r="C7034" s="24" t="s">
        <v>238</v>
      </c>
      <c r="D7034" s="24">
        <v>1.3956999999999999</v>
      </c>
    </row>
    <row r="7035" spans="1:4" hidden="1">
      <c r="A7035" s="25">
        <v>43214</v>
      </c>
      <c r="B7035" s="24" t="s">
        <v>234</v>
      </c>
      <c r="C7035" s="24" t="s">
        <v>239</v>
      </c>
      <c r="D7035" s="24">
        <v>17.211400000000001</v>
      </c>
    </row>
    <row r="7036" spans="1:4" hidden="1">
      <c r="A7036" s="25">
        <v>43214</v>
      </c>
      <c r="B7036" s="24" t="s">
        <v>243</v>
      </c>
      <c r="C7036" s="24" t="s">
        <v>240</v>
      </c>
      <c r="D7036" s="24">
        <v>0.1676</v>
      </c>
    </row>
    <row r="7037" spans="1:4" hidden="1">
      <c r="A7037" s="25">
        <v>43214</v>
      </c>
      <c r="B7037" s="24" t="s">
        <v>243</v>
      </c>
      <c r="C7037" s="24" t="s">
        <v>241</v>
      </c>
      <c r="D7037" s="24">
        <v>0.1636</v>
      </c>
    </row>
    <row r="7038" spans="1:4" hidden="1">
      <c r="A7038" s="25">
        <v>43214</v>
      </c>
      <c r="B7038" s="24" t="s">
        <v>243</v>
      </c>
      <c r="C7038" s="24" t="s">
        <v>231</v>
      </c>
      <c r="D7038" s="24">
        <v>0.12470000000000001</v>
      </c>
    </row>
    <row r="7039" spans="1:4" hidden="1">
      <c r="A7039" s="25">
        <v>43214</v>
      </c>
      <c r="B7039" s="24" t="s">
        <v>243</v>
      </c>
      <c r="C7039" s="24" t="s">
        <v>242</v>
      </c>
      <c r="D7039" s="24">
        <v>0.80420000000000003</v>
      </c>
    </row>
    <row r="7040" spans="1:4" hidden="1">
      <c r="A7040" s="25">
        <v>43214</v>
      </c>
      <c r="B7040" s="24" t="s">
        <v>243</v>
      </c>
      <c r="C7040" s="24" t="s">
        <v>233</v>
      </c>
      <c r="D7040" s="24">
        <v>0.1043</v>
      </c>
    </row>
    <row r="7041" spans="1:4" hidden="1">
      <c r="A7041" s="25">
        <v>43214</v>
      </c>
      <c r="B7041" s="24" t="s">
        <v>243</v>
      </c>
      <c r="C7041" s="24" t="s">
        <v>234</v>
      </c>
      <c r="D7041" s="24">
        <v>9.1300000000000006E-2</v>
      </c>
    </row>
    <row r="7042" spans="1:4" hidden="1">
      <c r="A7042" s="25">
        <v>43214</v>
      </c>
      <c r="B7042" s="24" t="s">
        <v>243</v>
      </c>
      <c r="C7042" s="24" t="s">
        <v>79</v>
      </c>
      <c r="D7042" s="24">
        <v>13.8727</v>
      </c>
    </row>
    <row r="7043" spans="1:4" hidden="1">
      <c r="A7043" s="25">
        <v>43214</v>
      </c>
      <c r="B7043" s="24" t="s">
        <v>243</v>
      </c>
      <c r="C7043" s="24" t="s">
        <v>244</v>
      </c>
      <c r="D7043" s="24">
        <v>137.23920000000001</v>
      </c>
    </row>
    <row r="7044" spans="1:4" hidden="1">
      <c r="A7044" s="25">
        <v>43214</v>
      </c>
      <c r="B7044" s="24" t="s">
        <v>243</v>
      </c>
      <c r="C7044" s="24" t="s">
        <v>251</v>
      </c>
      <c r="D7044" s="24">
        <v>1.0303</v>
      </c>
    </row>
    <row r="7045" spans="1:4" hidden="1">
      <c r="A7045" s="25">
        <v>43214</v>
      </c>
      <c r="B7045" s="24" t="s">
        <v>243</v>
      </c>
      <c r="C7045" s="24" t="s">
        <v>252</v>
      </c>
      <c r="D7045" s="24">
        <v>0.49780000000000002</v>
      </c>
    </row>
    <row r="7046" spans="1:4" hidden="1">
      <c r="A7046" s="25">
        <v>43214</v>
      </c>
      <c r="B7046" s="24" t="s">
        <v>243</v>
      </c>
      <c r="C7046" s="24" t="s">
        <v>236</v>
      </c>
      <c r="D7046" s="24">
        <v>1.0062</v>
      </c>
    </row>
    <row r="7047" spans="1:4" hidden="1">
      <c r="A7047" s="25">
        <v>43214</v>
      </c>
      <c r="B7047" s="24" t="s">
        <v>243</v>
      </c>
      <c r="C7047" s="24" t="s">
        <v>245</v>
      </c>
      <c r="D7047" s="24">
        <v>0.17899999999999999</v>
      </c>
    </row>
    <row r="7048" spans="1:4" hidden="1">
      <c r="A7048" s="25">
        <v>43214</v>
      </c>
      <c r="B7048" s="24" t="s">
        <v>243</v>
      </c>
      <c r="C7048" s="24" t="s">
        <v>253</v>
      </c>
      <c r="D7048" s="24">
        <v>0.1686</v>
      </c>
    </row>
    <row r="7049" spans="1:4" hidden="1">
      <c r="A7049" s="25">
        <v>43214</v>
      </c>
      <c r="B7049" s="24" t="s">
        <v>243</v>
      </c>
      <c r="C7049" s="24" t="s">
        <v>246</v>
      </c>
      <c r="D7049" s="24">
        <v>3.7747999999999999</v>
      </c>
    </row>
    <row r="7050" spans="1:4" hidden="1">
      <c r="A7050" s="25">
        <v>43214</v>
      </c>
      <c r="B7050" s="24" t="s">
        <v>243</v>
      </c>
      <c r="C7050" s="24" t="s">
        <v>238</v>
      </c>
      <c r="D7050" s="24">
        <v>0.1275</v>
      </c>
    </row>
    <row r="7051" spans="1:4" hidden="1">
      <c r="A7051" s="25">
        <v>43214</v>
      </c>
      <c r="B7051" s="24" t="s">
        <v>256</v>
      </c>
      <c r="C7051" s="24" t="s">
        <v>233</v>
      </c>
      <c r="D7051" s="24">
        <v>0.1348</v>
      </c>
    </row>
    <row r="7052" spans="1:4" hidden="1">
      <c r="A7052" s="25">
        <v>43214</v>
      </c>
      <c r="B7052" s="24" t="s">
        <v>256</v>
      </c>
      <c r="C7052" s="24" t="s">
        <v>238</v>
      </c>
      <c r="D7052" s="24">
        <v>0.16470000000000001</v>
      </c>
    </row>
    <row r="7053" spans="1:4" hidden="1">
      <c r="A7053" s="25">
        <v>43214</v>
      </c>
      <c r="B7053" s="24" t="s">
        <v>257</v>
      </c>
      <c r="C7053" s="24" t="s">
        <v>233</v>
      </c>
      <c r="D7053" s="24">
        <v>3.2000000000000002E-3</v>
      </c>
    </row>
    <row r="7054" spans="1:4" hidden="1">
      <c r="A7054" s="25">
        <v>43214</v>
      </c>
      <c r="B7054" s="24" t="s">
        <v>258</v>
      </c>
      <c r="C7054" s="24" t="s">
        <v>233</v>
      </c>
      <c r="D7054" s="24">
        <v>0.23019999999999999</v>
      </c>
    </row>
    <row r="7055" spans="1:4" hidden="1">
      <c r="A7055" s="25">
        <v>43214</v>
      </c>
      <c r="B7055" s="24" t="s">
        <v>258</v>
      </c>
      <c r="C7055" s="24" t="s">
        <v>238</v>
      </c>
      <c r="D7055" s="24">
        <v>0.28129999999999999</v>
      </c>
    </row>
    <row r="7056" spans="1:4" hidden="1">
      <c r="A7056" s="25">
        <v>43214</v>
      </c>
      <c r="B7056" s="24" t="s">
        <v>259</v>
      </c>
      <c r="C7056" s="24" t="s">
        <v>233</v>
      </c>
      <c r="D7056" s="24">
        <v>8.0999999999999996E-3</v>
      </c>
    </row>
    <row r="7057" spans="1:4" hidden="1">
      <c r="A7057" s="25">
        <v>43214</v>
      </c>
      <c r="B7057" s="24" t="s">
        <v>259</v>
      </c>
      <c r="C7057" s="24" t="s">
        <v>238</v>
      </c>
      <c r="D7057" s="24">
        <v>9.9000000000000008E-3</v>
      </c>
    </row>
    <row r="7058" spans="1:4" hidden="1">
      <c r="A7058" s="25">
        <v>43214</v>
      </c>
      <c r="B7058" s="24" t="s">
        <v>235</v>
      </c>
      <c r="C7058" s="24" t="s">
        <v>230</v>
      </c>
      <c r="D7058" s="24">
        <v>5.1782000000000004</v>
      </c>
    </row>
    <row r="7059" spans="1:4" hidden="1">
      <c r="A7059" s="25">
        <v>43214</v>
      </c>
      <c r="B7059" s="24" t="s">
        <v>235</v>
      </c>
      <c r="C7059" s="24" t="s">
        <v>231</v>
      </c>
      <c r="D7059" s="24">
        <v>1.3795999999999999</v>
      </c>
    </row>
    <row r="7060" spans="1:4" hidden="1">
      <c r="A7060" s="25">
        <v>43214</v>
      </c>
      <c r="B7060" s="24" t="s">
        <v>235</v>
      </c>
      <c r="C7060" s="24" t="s">
        <v>232</v>
      </c>
      <c r="D7060" s="24">
        <v>8.5937999999999999</v>
      </c>
    </row>
    <row r="7061" spans="1:4" hidden="1">
      <c r="A7061" s="25">
        <v>43214</v>
      </c>
      <c r="B7061" s="24" t="s">
        <v>235</v>
      </c>
      <c r="C7061" s="24" t="s">
        <v>233</v>
      </c>
      <c r="D7061" s="24">
        <v>1.1537999999999999</v>
      </c>
    </row>
    <row r="7062" spans="1:4" hidden="1">
      <c r="A7062" s="25">
        <v>43214</v>
      </c>
      <c r="B7062" s="24" t="s">
        <v>235</v>
      </c>
      <c r="C7062" s="24" t="s">
        <v>234</v>
      </c>
      <c r="D7062" s="24">
        <v>1.0101</v>
      </c>
    </row>
    <row r="7063" spans="1:4" hidden="1">
      <c r="A7063" s="25">
        <v>43214</v>
      </c>
      <c r="B7063" s="24" t="s">
        <v>235</v>
      </c>
      <c r="C7063" s="24" t="s">
        <v>236</v>
      </c>
      <c r="D7063" s="24">
        <v>11.129300000000001</v>
      </c>
    </row>
    <row r="7064" spans="1:4" hidden="1">
      <c r="A7064" s="25">
        <v>43214</v>
      </c>
      <c r="B7064" s="24" t="s">
        <v>235</v>
      </c>
      <c r="C7064" s="24" t="s">
        <v>237</v>
      </c>
      <c r="D7064" s="24">
        <v>11.997199999999999</v>
      </c>
    </row>
    <row r="7065" spans="1:4" hidden="1">
      <c r="A7065" s="25">
        <v>43214</v>
      </c>
      <c r="B7065" s="24" t="s">
        <v>235</v>
      </c>
      <c r="C7065" s="24" t="s">
        <v>238</v>
      </c>
      <c r="D7065" s="24">
        <v>1.4097999999999999</v>
      </c>
    </row>
    <row r="7066" spans="1:4" hidden="1">
      <c r="A7066" s="25">
        <v>43214</v>
      </c>
      <c r="B7066" s="24" t="s">
        <v>79</v>
      </c>
      <c r="C7066" s="24" t="s">
        <v>240</v>
      </c>
      <c r="D7066" s="24">
        <v>1.21E-2</v>
      </c>
    </row>
    <row r="7067" spans="1:4" hidden="1">
      <c r="A7067" s="25">
        <v>43214</v>
      </c>
      <c r="B7067" s="24" t="s">
        <v>79</v>
      </c>
      <c r="C7067" s="24" t="s">
        <v>241</v>
      </c>
      <c r="D7067" s="24">
        <v>1.18E-2</v>
      </c>
    </row>
    <row r="7068" spans="1:4" hidden="1">
      <c r="A7068" s="25">
        <v>43214</v>
      </c>
      <c r="B7068" s="24" t="s">
        <v>79</v>
      </c>
      <c r="C7068" s="24" t="s">
        <v>231</v>
      </c>
      <c r="D7068" s="24">
        <v>8.9999999999999993E-3</v>
      </c>
    </row>
    <row r="7069" spans="1:4" hidden="1">
      <c r="A7069" s="25">
        <v>43214</v>
      </c>
      <c r="B7069" s="24" t="s">
        <v>79</v>
      </c>
      <c r="C7069" s="24" t="s">
        <v>242</v>
      </c>
      <c r="D7069" s="24">
        <v>5.8000000000000003E-2</v>
      </c>
    </row>
    <row r="7070" spans="1:4" hidden="1">
      <c r="A7070" s="25">
        <v>43214</v>
      </c>
      <c r="B7070" s="24" t="s">
        <v>79</v>
      </c>
      <c r="C7070" s="24" t="s">
        <v>233</v>
      </c>
      <c r="D7070" s="24">
        <v>7.4999999999999997E-3</v>
      </c>
    </row>
    <row r="7071" spans="1:4" hidden="1">
      <c r="A7071" s="25">
        <v>43214</v>
      </c>
      <c r="B7071" s="24" t="s">
        <v>79</v>
      </c>
      <c r="C7071" s="24" t="s">
        <v>234</v>
      </c>
      <c r="D7071" s="24">
        <v>6.6E-3</v>
      </c>
    </row>
    <row r="7072" spans="1:4" hidden="1">
      <c r="A7072" s="25">
        <v>43214</v>
      </c>
      <c r="B7072" s="24" t="s">
        <v>79</v>
      </c>
      <c r="C7072" s="24" t="s">
        <v>243</v>
      </c>
      <c r="D7072" s="24">
        <v>7.2099999999999997E-2</v>
      </c>
    </row>
    <row r="7073" spans="1:4" hidden="1">
      <c r="A7073" s="25">
        <v>43214</v>
      </c>
      <c r="B7073" s="24" t="s">
        <v>79</v>
      </c>
      <c r="C7073" s="24" t="s">
        <v>244</v>
      </c>
      <c r="D7073" s="24">
        <v>9.8927999999999994</v>
      </c>
    </row>
    <row r="7074" spans="1:4" hidden="1">
      <c r="A7074" s="25">
        <v>43214</v>
      </c>
      <c r="B7074" s="24" t="s">
        <v>79</v>
      </c>
      <c r="C7074" s="24" t="s">
        <v>251</v>
      </c>
      <c r="D7074" s="24">
        <v>7.4200000000000002E-2</v>
      </c>
    </row>
    <row r="7075" spans="1:4" hidden="1">
      <c r="A7075" s="25">
        <v>43214</v>
      </c>
      <c r="B7075" s="24" t="s">
        <v>79</v>
      </c>
      <c r="C7075" s="24" t="s">
        <v>236</v>
      </c>
      <c r="D7075" s="24">
        <v>7.2599999999999998E-2</v>
      </c>
    </row>
    <row r="7076" spans="1:4" hidden="1">
      <c r="A7076" s="25">
        <v>43214</v>
      </c>
      <c r="B7076" s="24" t="s">
        <v>79</v>
      </c>
      <c r="C7076" s="24" t="s">
        <v>245</v>
      </c>
      <c r="D7076" s="24">
        <v>1.29E-2</v>
      </c>
    </row>
    <row r="7077" spans="1:4" hidden="1">
      <c r="A7077" s="25">
        <v>43214</v>
      </c>
      <c r="B7077" s="24" t="s">
        <v>79</v>
      </c>
      <c r="C7077" s="24" t="s">
        <v>246</v>
      </c>
      <c r="D7077" s="24">
        <v>0.27210000000000001</v>
      </c>
    </row>
    <row r="7078" spans="1:4" hidden="1">
      <c r="A7078" s="25">
        <v>43214</v>
      </c>
      <c r="B7078" s="24" t="s">
        <v>79</v>
      </c>
      <c r="C7078" s="24" t="s">
        <v>238</v>
      </c>
      <c r="D7078" s="24">
        <v>9.1999999999999998E-3</v>
      </c>
    </row>
    <row r="7079" spans="1:4" hidden="1">
      <c r="A7079" s="25">
        <v>43214</v>
      </c>
      <c r="B7079" s="24" t="s">
        <v>244</v>
      </c>
      <c r="C7079" s="24" t="s">
        <v>240</v>
      </c>
      <c r="D7079" s="24">
        <v>1.1999999999999999E-3</v>
      </c>
    </row>
    <row r="7080" spans="1:4" hidden="1">
      <c r="A7080" s="25">
        <v>43214</v>
      </c>
      <c r="B7080" s="24" t="s">
        <v>244</v>
      </c>
      <c r="C7080" s="24" t="s">
        <v>242</v>
      </c>
      <c r="D7080" s="24">
        <v>5.8999999999999999E-3</v>
      </c>
    </row>
    <row r="7081" spans="1:4" hidden="1">
      <c r="A7081" s="25">
        <v>43214</v>
      </c>
      <c r="B7081" s="24" t="s">
        <v>244</v>
      </c>
      <c r="C7081" s="24" t="s">
        <v>233</v>
      </c>
      <c r="D7081" s="24">
        <v>8.0000000000000004E-4</v>
      </c>
    </row>
    <row r="7082" spans="1:4" hidden="1">
      <c r="A7082" s="25">
        <v>43214</v>
      </c>
      <c r="B7082" s="24" t="s">
        <v>244</v>
      </c>
      <c r="C7082" s="24" t="s">
        <v>234</v>
      </c>
      <c r="D7082" s="24">
        <v>6.9999999999999999E-4</v>
      </c>
    </row>
    <row r="7083" spans="1:4" hidden="1">
      <c r="A7083" s="25">
        <v>43214</v>
      </c>
      <c r="B7083" s="24" t="s">
        <v>244</v>
      </c>
      <c r="C7083" s="24" t="s">
        <v>243</v>
      </c>
      <c r="D7083" s="24">
        <v>7.3000000000000001E-3</v>
      </c>
    </row>
    <row r="7084" spans="1:4" hidden="1">
      <c r="A7084" s="25">
        <v>43214</v>
      </c>
      <c r="B7084" s="24" t="s">
        <v>244</v>
      </c>
      <c r="C7084" s="24" t="s">
        <v>79</v>
      </c>
      <c r="D7084" s="24">
        <v>0.1011</v>
      </c>
    </row>
    <row r="7085" spans="1:4" hidden="1">
      <c r="A7085" s="25">
        <v>43214</v>
      </c>
      <c r="B7085" s="24" t="s">
        <v>244</v>
      </c>
      <c r="C7085" s="24" t="s">
        <v>236</v>
      </c>
      <c r="D7085" s="24">
        <v>7.3000000000000001E-3</v>
      </c>
    </row>
    <row r="7086" spans="1:4" hidden="1">
      <c r="A7086" s="25">
        <v>43214</v>
      </c>
      <c r="B7086" s="24" t="s">
        <v>244</v>
      </c>
      <c r="C7086" s="24" t="s">
        <v>246</v>
      </c>
      <c r="D7086" s="24">
        <v>2.75E-2</v>
      </c>
    </row>
    <row r="7087" spans="1:4" hidden="1">
      <c r="A7087" s="25">
        <v>43214</v>
      </c>
      <c r="B7087" s="24" t="s">
        <v>244</v>
      </c>
      <c r="C7087" s="24" t="s">
        <v>238</v>
      </c>
      <c r="D7087" s="24">
        <v>8.9999999999999998E-4</v>
      </c>
    </row>
    <row r="7088" spans="1:4" hidden="1">
      <c r="A7088" s="25">
        <v>43214</v>
      </c>
      <c r="B7088" s="24" t="s">
        <v>251</v>
      </c>
      <c r="C7088" s="24" t="s">
        <v>242</v>
      </c>
      <c r="D7088" s="24">
        <v>0.78059999999999996</v>
      </c>
    </row>
    <row r="7089" spans="1:4" hidden="1">
      <c r="A7089" s="25">
        <v>43214</v>
      </c>
      <c r="B7089" s="24" t="s">
        <v>251</v>
      </c>
      <c r="C7089" s="24" t="s">
        <v>233</v>
      </c>
      <c r="D7089" s="24">
        <v>0.1012</v>
      </c>
    </row>
    <row r="7090" spans="1:4" hidden="1">
      <c r="A7090" s="25">
        <v>43214</v>
      </c>
      <c r="B7090" s="24" t="s">
        <v>251</v>
      </c>
      <c r="C7090" s="24" t="s">
        <v>243</v>
      </c>
      <c r="D7090" s="24">
        <v>0.97060000000000002</v>
      </c>
    </row>
    <row r="7091" spans="1:4" hidden="1">
      <c r="A7091" s="25">
        <v>43214</v>
      </c>
      <c r="B7091" s="24" t="s">
        <v>251</v>
      </c>
      <c r="C7091" s="24" t="s">
        <v>79</v>
      </c>
      <c r="D7091" s="24">
        <v>13.4656</v>
      </c>
    </row>
    <row r="7092" spans="1:4" hidden="1">
      <c r="A7092" s="25">
        <v>43214</v>
      </c>
      <c r="B7092" s="24" t="s">
        <v>251</v>
      </c>
      <c r="C7092" s="24" t="s">
        <v>236</v>
      </c>
      <c r="D7092" s="24">
        <v>0.97660000000000002</v>
      </c>
    </row>
    <row r="7093" spans="1:4" hidden="1">
      <c r="A7093" s="25">
        <v>43214</v>
      </c>
      <c r="B7093" s="24" t="s">
        <v>251</v>
      </c>
      <c r="C7093" s="24" t="s">
        <v>238</v>
      </c>
      <c r="D7093" s="24">
        <v>0.12379999999999999</v>
      </c>
    </row>
    <row r="7094" spans="1:4" hidden="1">
      <c r="A7094" s="25">
        <v>43214</v>
      </c>
      <c r="B7094" s="24" t="s">
        <v>249</v>
      </c>
      <c r="C7094" s="24" t="s">
        <v>241</v>
      </c>
      <c r="D7094" s="24">
        <v>6.8000000000000005E-2</v>
      </c>
    </row>
    <row r="7095" spans="1:4" hidden="1">
      <c r="A7095" s="25">
        <v>43214</v>
      </c>
      <c r="B7095" s="24" t="s">
        <v>249</v>
      </c>
      <c r="C7095" s="24" t="s">
        <v>233</v>
      </c>
      <c r="D7095" s="24">
        <v>4.3400000000000001E-2</v>
      </c>
    </row>
    <row r="7096" spans="1:4" hidden="1">
      <c r="A7096" s="25">
        <v>43214</v>
      </c>
      <c r="B7096" s="24" t="s">
        <v>249</v>
      </c>
      <c r="C7096" s="24" t="s">
        <v>234</v>
      </c>
      <c r="D7096" s="24">
        <v>3.7999999999999999E-2</v>
      </c>
    </row>
    <row r="7097" spans="1:4" hidden="1">
      <c r="A7097" s="25">
        <v>43214</v>
      </c>
      <c r="B7097" s="24" t="s">
        <v>249</v>
      </c>
      <c r="C7097" s="24" t="s">
        <v>238</v>
      </c>
      <c r="D7097" s="24">
        <v>5.2999999999999999E-2</v>
      </c>
    </row>
    <row r="7098" spans="1:4" hidden="1">
      <c r="A7098" s="25">
        <v>43214</v>
      </c>
      <c r="B7098" s="24" t="s">
        <v>252</v>
      </c>
      <c r="C7098" s="24" t="s">
        <v>242</v>
      </c>
      <c r="D7098" s="24">
        <v>1.6152</v>
      </c>
    </row>
    <row r="7099" spans="1:4" hidden="1">
      <c r="A7099" s="25">
        <v>43214</v>
      </c>
      <c r="B7099" s="24" t="s">
        <v>252</v>
      </c>
      <c r="C7099" s="24" t="s">
        <v>233</v>
      </c>
      <c r="D7099" s="24">
        <v>0.20949999999999999</v>
      </c>
    </row>
    <row r="7100" spans="1:4" hidden="1">
      <c r="A7100" s="25">
        <v>43214</v>
      </c>
      <c r="B7100" s="24" t="s">
        <v>252</v>
      </c>
      <c r="C7100" s="24" t="s">
        <v>234</v>
      </c>
      <c r="D7100" s="24">
        <v>0.18340000000000001</v>
      </c>
    </row>
    <row r="7101" spans="1:4" hidden="1">
      <c r="A7101" s="25">
        <v>43214</v>
      </c>
      <c r="B7101" s="24" t="s">
        <v>252</v>
      </c>
      <c r="C7101" s="24" t="s">
        <v>243</v>
      </c>
      <c r="D7101" s="24">
        <v>2.0085999999999999</v>
      </c>
    </row>
    <row r="7102" spans="1:4" hidden="1">
      <c r="A7102" s="25">
        <v>43214</v>
      </c>
      <c r="B7102" s="24" t="s">
        <v>252</v>
      </c>
      <c r="C7102" s="24" t="s">
        <v>238</v>
      </c>
      <c r="D7102" s="24">
        <v>0.25600000000000001</v>
      </c>
    </row>
    <row r="7103" spans="1:4" hidden="1">
      <c r="A7103" s="25">
        <v>43214</v>
      </c>
      <c r="B7103" s="24" t="s">
        <v>236</v>
      </c>
      <c r="C7103" s="24" t="s">
        <v>230</v>
      </c>
      <c r="D7103" s="24">
        <v>0.46529999999999999</v>
      </c>
    </row>
    <row r="7104" spans="1:4" hidden="1">
      <c r="A7104" s="25">
        <v>43214</v>
      </c>
      <c r="B7104" s="24" t="s">
        <v>236</v>
      </c>
      <c r="C7104" s="24" t="s">
        <v>240</v>
      </c>
      <c r="D7104" s="24">
        <v>0.1666</v>
      </c>
    </row>
    <row r="7105" spans="1:4" hidden="1">
      <c r="A7105" s="25">
        <v>43214</v>
      </c>
      <c r="B7105" s="24" t="s">
        <v>236</v>
      </c>
      <c r="C7105" s="24" t="s">
        <v>241</v>
      </c>
      <c r="D7105" s="24">
        <v>0.16259999999999999</v>
      </c>
    </row>
    <row r="7106" spans="1:4" hidden="1">
      <c r="A7106" s="25">
        <v>43214</v>
      </c>
      <c r="B7106" s="24" t="s">
        <v>236</v>
      </c>
      <c r="C7106" s="24" t="s">
        <v>231</v>
      </c>
      <c r="D7106" s="24">
        <v>0.124</v>
      </c>
    </row>
    <row r="7107" spans="1:4" hidden="1">
      <c r="A7107" s="25">
        <v>43214</v>
      </c>
      <c r="B7107" s="24" t="s">
        <v>236</v>
      </c>
      <c r="C7107" s="24" t="s">
        <v>242</v>
      </c>
      <c r="D7107" s="24">
        <v>0.79920000000000002</v>
      </c>
    </row>
    <row r="7108" spans="1:4" hidden="1">
      <c r="A7108" s="25">
        <v>43214</v>
      </c>
      <c r="B7108" s="24" t="s">
        <v>236</v>
      </c>
      <c r="C7108" s="24" t="s">
        <v>232</v>
      </c>
      <c r="D7108" s="24">
        <v>0.7722</v>
      </c>
    </row>
    <row r="7109" spans="1:4" hidden="1">
      <c r="A7109" s="25">
        <v>43214</v>
      </c>
      <c r="B7109" s="24" t="s">
        <v>236</v>
      </c>
      <c r="C7109" s="24" t="s">
        <v>233</v>
      </c>
      <c r="D7109" s="24">
        <v>0.1037</v>
      </c>
    </row>
    <row r="7110" spans="1:4" hidden="1">
      <c r="A7110" s="25">
        <v>43214</v>
      </c>
      <c r="B7110" s="24" t="s">
        <v>236</v>
      </c>
      <c r="C7110" s="24" t="s">
        <v>234</v>
      </c>
      <c r="D7110" s="24">
        <v>9.0800000000000006E-2</v>
      </c>
    </row>
    <row r="7111" spans="1:4" hidden="1">
      <c r="A7111" s="25">
        <v>43214</v>
      </c>
      <c r="B7111" s="24" t="s">
        <v>236</v>
      </c>
      <c r="C7111" s="24" t="s">
        <v>243</v>
      </c>
      <c r="D7111" s="24">
        <v>0.99380000000000002</v>
      </c>
    </row>
    <row r="7112" spans="1:4" hidden="1">
      <c r="A7112" s="25">
        <v>43214</v>
      </c>
      <c r="B7112" s="24" t="s">
        <v>236</v>
      </c>
      <c r="C7112" s="24" t="s">
        <v>235</v>
      </c>
      <c r="D7112" s="24">
        <v>8.9800000000000005E-2</v>
      </c>
    </row>
    <row r="7113" spans="1:4" hidden="1">
      <c r="A7113" s="25">
        <v>43214</v>
      </c>
      <c r="B7113" s="24" t="s">
        <v>236</v>
      </c>
      <c r="C7113" s="24" t="s">
        <v>79</v>
      </c>
      <c r="D7113" s="24">
        <v>13.7874</v>
      </c>
    </row>
    <row r="7114" spans="1:4" hidden="1">
      <c r="A7114" s="25">
        <v>43214</v>
      </c>
      <c r="B7114" s="24" t="s">
        <v>236</v>
      </c>
      <c r="C7114" s="24" t="s">
        <v>244</v>
      </c>
      <c r="D7114" s="24">
        <v>136.39599999999999</v>
      </c>
    </row>
    <row r="7115" spans="1:4" hidden="1">
      <c r="A7115" s="25">
        <v>43214</v>
      </c>
      <c r="B7115" s="24" t="s">
        <v>236</v>
      </c>
      <c r="C7115" s="24" t="s">
        <v>251</v>
      </c>
      <c r="D7115" s="24">
        <v>1.024</v>
      </c>
    </row>
    <row r="7116" spans="1:4" hidden="1">
      <c r="A7116" s="25">
        <v>43214</v>
      </c>
      <c r="B7116" s="24" t="s">
        <v>236</v>
      </c>
      <c r="C7116" s="24" t="s">
        <v>237</v>
      </c>
      <c r="D7116" s="24">
        <v>1.0780000000000001</v>
      </c>
    </row>
    <row r="7117" spans="1:4" hidden="1">
      <c r="A7117" s="25">
        <v>43214</v>
      </c>
      <c r="B7117" s="24" t="s">
        <v>236</v>
      </c>
      <c r="C7117" s="24" t="s">
        <v>238</v>
      </c>
      <c r="D7117" s="24">
        <v>0.12659999999999999</v>
      </c>
    </row>
    <row r="7118" spans="1:4" hidden="1">
      <c r="A7118" s="25">
        <v>43214</v>
      </c>
      <c r="B7118" s="24" t="s">
        <v>245</v>
      </c>
      <c r="C7118" s="24" t="s">
        <v>240</v>
      </c>
      <c r="D7118" s="24">
        <v>0.93640000000000001</v>
      </c>
    </row>
    <row r="7119" spans="1:4" hidden="1">
      <c r="A7119" s="25">
        <v>43214</v>
      </c>
      <c r="B7119" s="24" t="s">
        <v>245</v>
      </c>
      <c r="C7119" s="24" t="s">
        <v>242</v>
      </c>
      <c r="D7119" s="24">
        <v>4.4923999999999999</v>
      </c>
    </row>
    <row r="7120" spans="1:4" hidden="1">
      <c r="A7120" s="25">
        <v>43214</v>
      </c>
      <c r="B7120" s="24" t="s">
        <v>245</v>
      </c>
      <c r="C7120" s="24" t="s">
        <v>233</v>
      </c>
      <c r="D7120" s="24">
        <v>0.5827</v>
      </c>
    </row>
    <row r="7121" spans="1:4" hidden="1">
      <c r="A7121" s="25">
        <v>43214</v>
      </c>
      <c r="B7121" s="24" t="s">
        <v>245</v>
      </c>
      <c r="C7121" s="24" t="s">
        <v>234</v>
      </c>
      <c r="D7121" s="24">
        <v>0.5101</v>
      </c>
    </row>
    <row r="7122" spans="1:4" hidden="1">
      <c r="A7122" s="25">
        <v>43214</v>
      </c>
      <c r="B7122" s="24" t="s">
        <v>245</v>
      </c>
      <c r="C7122" s="24" t="s">
        <v>243</v>
      </c>
      <c r="D7122" s="24">
        <v>5.5861999999999998</v>
      </c>
    </row>
    <row r="7123" spans="1:4" hidden="1">
      <c r="A7123" s="25">
        <v>43214</v>
      </c>
      <c r="B7123" s="24" t="s">
        <v>245</v>
      </c>
      <c r="C7123" s="24" t="s">
        <v>79</v>
      </c>
      <c r="D7123" s="24">
        <v>77.494799999999998</v>
      </c>
    </row>
    <row r="7124" spans="1:4" hidden="1">
      <c r="A7124" s="25">
        <v>43214</v>
      </c>
      <c r="B7124" s="24" t="s">
        <v>245</v>
      </c>
      <c r="C7124" s="24" t="s">
        <v>238</v>
      </c>
      <c r="D7124" s="24">
        <v>0.71199999999999997</v>
      </c>
    </row>
    <row r="7125" spans="1:4" hidden="1">
      <c r="A7125" s="25">
        <v>43214</v>
      </c>
      <c r="B7125" s="24" t="s">
        <v>264</v>
      </c>
      <c r="C7125" s="24" t="s">
        <v>238</v>
      </c>
      <c r="D7125" s="24">
        <v>1.9099999999999999E-2</v>
      </c>
    </row>
    <row r="7126" spans="1:4" hidden="1">
      <c r="A7126" s="25">
        <v>43214</v>
      </c>
      <c r="B7126" s="24" t="s">
        <v>260</v>
      </c>
      <c r="C7126" s="24" t="s">
        <v>233</v>
      </c>
      <c r="D7126" s="24">
        <v>0.23780000000000001</v>
      </c>
    </row>
    <row r="7127" spans="1:4" hidden="1">
      <c r="A7127" s="25">
        <v>43214</v>
      </c>
      <c r="B7127" s="24" t="s">
        <v>260</v>
      </c>
      <c r="C7127" s="24" t="s">
        <v>238</v>
      </c>
      <c r="D7127" s="24">
        <v>0.29060000000000002</v>
      </c>
    </row>
    <row r="7128" spans="1:4" hidden="1">
      <c r="A7128" s="25">
        <v>43214</v>
      </c>
      <c r="B7128" s="24" t="s">
        <v>261</v>
      </c>
      <c r="C7128" s="24" t="s">
        <v>233</v>
      </c>
      <c r="D7128" s="24">
        <v>1.3299999999999999E-2</v>
      </c>
    </row>
    <row r="7129" spans="1:4" hidden="1">
      <c r="A7129" s="25">
        <v>43214</v>
      </c>
      <c r="B7129" s="24" t="s">
        <v>261</v>
      </c>
      <c r="C7129" s="24" t="s">
        <v>238</v>
      </c>
      <c r="D7129" s="24">
        <v>1.6199999999999999E-2</v>
      </c>
    </row>
    <row r="7130" spans="1:4" hidden="1">
      <c r="A7130" s="25">
        <v>43214</v>
      </c>
      <c r="B7130" s="24" t="s">
        <v>237</v>
      </c>
      <c r="C7130" s="24" t="s">
        <v>230</v>
      </c>
      <c r="D7130" s="24">
        <v>0.43159999999999998</v>
      </c>
    </row>
    <row r="7131" spans="1:4" hidden="1">
      <c r="A7131" s="25">
        <v>43214</v>
      </c>
      <c r="B7131" s="24" t="s">
        <v>237</v>
      </c>
      <c r="C7131" s="24" t="s">
        <v>240</v>
      </c>
      <c r="D7131" s="24">
        <v>0.15459999999999999</v>
      </c>
    </row>
    <row r="7132" spans="1:4" hidden="1">
      <c r="A7132" s="25">
        <v>43214</v>
      </c>
      <c r="B7132" s="24" t="s">
        <v>237</v>
      </c>
      <c r="C7132" s="24" t="s">
        <v>231</v>
      </c>
      <c r="D7132" s="24">
        <v>0.115</v>
      </c>
    </row>
    <row r="7133" spans="1:4" hidden="1">
      <c r="A7133" s="25">
        <v>43214</v>
      </c>
      <c r="B7133" s="24" t="s">
        <v>237</v>
      </c>
      <c r="C7133" s="24" t="s">
        <v>232</v>
      </c>
      <c r="D7133" s="24">
        <v>0.71640000000000004</v>
      </c>
    </row>
    <row r="7134" spans="1:4" hidden="1">
      <c r="A7134" s="25">
        <v>43214</v>
      </c>
      <c r="B7134" s="24" t="s">
        <v>237</v>
      </c>
      <c r="C7134" s="24" t="s">
        <v>233</v>
      </c>
      <c r="D7134" s="24">
        <v>9.6199999999999994E-2</v>
      </c>
    </row>
    <row r="7135" spans="1:4" hidden="1">
      <c r="A7135" s="25">
        <v>43214</v>
      </c>
      <c r="B7135" s="24" t="s">
        <v>237</v>
      </c>
      <c r="C7135" s="24" t="s">
        <v>234</v>
      </c>
      <c r="D7135" s="24">
        <v>8.4199999999999997E-2</v>
      </c>
    </row>
    <row r="7136" spans="1:4" hidden="1">
      <c r="A7136" s="25">
        <v>43214</v>
      </c>
      <c r="B7136" s="24" t="s">
        <v>237</v>
      </c>
      <c r="C7136" s="24" t="s">
        <v>235</v>
      </c>
      <c r="D7136" s="24">
        <v>8.3400000000000002E-2</v>
      </c>
    </row>
    <row r="7137" spans="1:4" hidden="1">
      <c r="A7137" s="25">
        <v>43214</v>
      </c>
      <c r="B7137" s="24" t="s">
        <v>237</v>
      </c>
      <c r="C7137" s="24" t="s">
        <v>236</v>
      </c>
      <c r="D7137" s="24">
        <v>0.92759999999999998</v>
      </c>
    </row>
    <row r="7138" spans="1:4" hidden="1">
      <c r="A7138" s="25">
        <v>43214</v>
      </c>
      <c r="B7138" s="24" t="s">
        <v>237</v>
      </c>
      <c r="C7138" s="24" t="s">
        <v>262</v>
      </c>
      <c r="D7138" s="24">
        <v>0.48089999999999999</v>
      </c>
    </row>
    <row r="7139" spans="1:4" hidden="1">
      <c r="A7139" s="25">
        <v>43214</v>
      </c>
      <c r="B7139" s="24" t="s">
        <v>237</v>
      </c>
      <c r="C7139" s="24" t="s">
        <v>238</v>
      </c>
      <c r="D7139" s="24">
        <v>0.11749999999999999</v>
      </c>
    </row>
    <row r="7140" spans="1:4" hidden="1">
      <c r="A7140" s="25">
        <v>43214</v>
      </c>
      <c r="B7140" s="24" t="s">
        <v>253</v>
      </c>
      <c r="C7140" s="24" t="s">
        <v>242</v>
      </c>
      <c r="D7140" s="24">
        <v>4.7683999999999997</v>
      </c>
    </row>
    <row r="7141" spans="1:4" hidden="1">
      <c r="A7141" s="25">
        <v>43214</v>
      </c>
      <c r="B7141" s="24" t="s">
        <v>253</v>
      </c>
      <c r="C7141" s="24" t="s">
        <v>233</v>
      </c>
      <c r="D7141" s="24">
        <v>0.61850000000000005</v>
      </c>
    </row>
    <row r="7142" spans="1:4" hidden="1">
      <c r="A7142" s="25">
        <v>43214</v>
      </c>
      <c r="B7142" s="24" t="s">
        <v>253</v>
      </c>
      <c r="C7142" s="24" t="s">
        <v>234</v>
      </c>
      <c r="D7142" s="24">
        <v>0.54149999999999998</v>
      </c>
    </row>
    <row r="7143" spans="1:4" hidden="1">
      <c r="A7143" s="25">
        <v>43214</v>
      </c>
      <c r="B7143" s="24" t="s">
        <v>253</v>
      </c>
      <c r="C7143" s="24" t="s">
        <v>243</v>
      </c>
      <c r="D7143" s="24">
        <v>5.9294000000000002</v>
      </c>
    </row>
    <row r="7144" spans="1:4" hidden="1">
      <c r="A7144" s="25">
        <v>43214</v>
      </c>
      <c r="B7144" s="24" t="s">
        <v>253</v>
      </c>
      <c r="C7144" s="24" t="s">
        <v>238</v>
      </c>
      <c r="D7144" s="24">
        <v>0.75580000000000003</v>
      </c>
    </row>
    <row r="7145" spans="1:4" hidden="1">
      <c r="A7145" s="25">
        <v>43214</v>
      </c>
      <c r="B7145" s="24" t="s">
        <v>265</v>
      </c>
      <c r="C7145" s="24" t="s">
        <v>238</v>
      </c>
      <c r="D7145" s="24">
        <v>3.1800000000000002E-2</v>
      </c>
    </row>
    <row r="7146" spans="1:4" hidden="1">
      <c r="A7146" s="25">
        <v>43214</v>
      </c>
      <c r="B7146" s="24" t="s">
        <v>262</v>
      </c>
      <c r="C7146" s="24" t="s">
        <v>233</v>
      </c>
      <c r="D7146" s="24">
        <v>0.2</v>
      </c>
    </row>
    <row r="7147" spans="1:4" hidden="1">
      <c r="A7147" s="25">
        <v>43214</v>
      </c>
      <c r="B7147" s="24" t="s">
        <v>262</v>
      </c>
      <c r="C7147" s="24" t="s">
        <v>237</v>
      </c>
      <c r="D7147" s="24">
        <v>2.0792000000000002</v>
      </c>
    </row>
    <row r="7148" spans="1:4" hidden="1">
      <c r="A7148" s="25">
        <v>43214</v>
      </c>
      <c r="B7148" s="24" t="s">
        <v>262</v>
      </c>
      <c r="C7148" s="24" t="s">
        <v>238</v>
      </c>
      <c r="D7148" s="24">
        <v>0.24429999999999999</v>
      </c>
    </row>
    <row r="7149" spans="1:4" hidden="1">
      <c r="A7149" s="25">
        <v>43214</v>
      </c>
      <c r="B7149" s="24" t="s">
        <v>246</v>
      </c>
      <c r="C7149" s="24" t="s">
        <v>240</v>
      </c>
      <c r="D7149" s="24">
        <v>4.4400000000000002E-2</v>
      </c>
    </row>
    <row r="7150" spans="1:4" hidden="1">
      <c r="A7150" s="25">
        <v>43214</v>
      </c>
      <c r="B7150" s="24" t="s">
        <v>246</v>
      </c>
      <c r="C7150" s="24" t="s">
        <v>248</v>
      </c>
      <c r="D7150" s="24">
        <v>0.21290000000000001</v>
      </c>
    </row>
    <row r="7151" spans="1:4" hidden="1">
      <c r="A7151" s="25">
        <v>43214</v>
      </c>
      <c r="B7151" s="24" t="s">
        <v>246</v>
      </c>
      <c r="C7151" s="24" t="s">
        <v>242</v>
      </c>
      <c r="D7151" s="24">
        <v>0.21299999999999999</v>
      </c>
    </row>
    <row r="7152" spans="1:4" hidden="1">
      <c r="A7152" s="25">
        <v>43214</v>
      </c>
      <c r="B7152" s="24" t="s">
        <v>246</v>
      </c>
      <c r="C7152" s="24" t="s">
        <v>233</v>
      </c>
      <c r="D7152" s="24">
        <v>2.76E-2</v>
      </c>
    </row>
    <row r="7153" spans="1:4" hidden="1">
      <c r="A7153" s="25">
        <v>43214</v>
      </c>
      <c r="B7153" s="24" t="s">
        <v>246</v>
      </c>
      <c r="C7153" s="24" t="s">
        <v>234</v>
      </c>
      <c r="D7153" s="24">
        <v>2.4199999999999999E-2</v>
      </c>
    </row>
    <row r="7154" spans="1:4" hidden="1">
      <c r="A7154" s="25">
        <v>43214</v>
      </c>
      <c r="B7154" s="24" t="s">
        <v>246</v>
      </c>
      <c r="C7154" s="24" t="s">
        <v>243</v>
      </c>
      <c r="D7154" s="24">
        <v>0.26490000000000002</v>
      </c>
    </row>
    <row r="7155" spans="1:4" hidden="1">
      <c r="A7155" s="25">
        <v>43214</v>
      </c>
      <c r="B7155" s="24" t="s">
        <v>246</v>
      </c>
      <c r="C7155" s="24" t="s">
        <v>79</v>
      </c>
      <c r="D7155" s="24">
        <v>3.6749999999999998</v>
      </c>
    </row>
    <row r="7156" spans="1:4" hidden="1">
      <c r="A7156" s="25">
        <v>43214</v>
      </c>
      <c r="B7156" s="24" t="s">
        <v>246</v>
      </c>
      <c r="C7156" s="24" t="s">
        <v>244</v>
      </c>
      <c r="D7156" s="24">
        <v>36.356400000000001</v>
      </c>
    </row>
    <row r="7157" spans="1:4" hidden="1">
      <c r="A7157" s="25">
        <v>43214</v>
      </c>
      <c r="B7157" s="24" t="s">
        <v>246</v>
      </c>
      <c r="C7157" s="24" t="s">
        <v>238</v>
      </c>
      <c r="D7157" s="24">
        <v>3.3799999999999997E-2</v>
      </c>
    </row>
    <row r="7158" spans="1:4" hidden="1">
      <c r="A7158" s="25">
        <v>43214</v>
      </c>
      <c r="B7158" s="24" t="s">
        <v>266</v>
      </c>
      <c r="C7158" s="24" t="s">
        <v>238</v>
      </c>
      <c r="D7158" s="24">
        <v>3.8199999999999998E-2</v>
      </c>
    </row>
    <row r="7159" spans="1:4" hidden="1">
      <c r="A7159" s="25">
        <v>43214</v>
      </c>
      <c r="B7159" s="24" t="s">
        <v>238</v>
      </c>
      <c r="C7159" s="24" t="s">
        <v>230</v>
      </c>
      <c r="D7159" s="24">
        <v>3.673</v>
      </c>
    </row>
    <row r="7160" spans="1:4" hidden="1">
      <c r="A7160" s="25">
        <v>43214</v>
      </c>
      <c r="B7160" s="24" t="s">
        <v>238</v>
      </c>
      <c r="C7160" s="24" t="s">
        <v>240</v>
      </c>
      <c r="D7160" s="24">
        <v>1.3149999999999999</v>
      </c>
    </row>
    <row r="7161" spans="1:4" hidden="1">
      <c r="A7161" s="25">
        <v>43214</v>
      </c>
      <c r="B7161" s="24" t="s">
        <v>238</v>
      </c>
      <c r="C7161" s="24" t="s">
        <v>247</v>
      </c>
      <c r="D7161" s="24">
        <v>1.7881</v>
      </c>
    </row>
    <row r="7162" spans="1:4" hidden="1">
      <c r="A7162" s="25">
        <v>43214</v>
      </c>
      <c r="B7162" s="24" t="s">
        <v>238</v>
      </c>
      <c r="C7162" s="24" t="s">
        <v>241</v>
      </c>
      <c r="D7162" s="24">
        <v>1.2834000000000001</v>
      </c>
    </row>
    <row r="7163" spans="1:4" hidden="1">
      <c r="A7163" s="25">
        <v>43214</v>
      </c>
      <c r="B7163" s="24" t="s">
        <v>238</v>
      </c>
      <c r="C7163" s="24" t="s">
        <v>250</v>
      </c>
      <c r="D7163" s="24">
        <v>1593.1357</v>
      </c>
    </row>
    <row r="7164" spans="1:4" hidden="1">
      <c r="A7164" s="25">
        <v>43214</v>
      </c>
      <c r="B7164" s="24" t="s">
        <v>238</v>
      </c>
      <c r="C7164" s="24" t="s">
        <v>231</v>
      </c>
      <c r="D7164" s="24">
        <v>0.97860000000000003</v>
      </c>
    </row>
    <row r="7165" spans="1:4" hidden="1">
      <c r="A7165" s="25">
        <v>43214</v>
      </c>
      <c r="B7165" s="24" t="s">
        <v>238</v>
      </c>
      <c r="C7165" s="24" t="s">
        <v>248</v>
      </c>
      <c r="D7165" s="24">
        <v>6.3049999999999997</v>
      </c>
    </row>
    <row r="7166" spans="1:4" hidden="1">
      <c r="A7166" s="25">
        <v>43214</v>
      </c>
      <c r="B7166" s="24" t="s">
        <v>238</v>
      </c>
      <c r="C7166" s="24" t="s">
        <v>242</v>
      </c>
      <c r="D7166" s="24">
        <v>6.3093000000000004</v>
      </c>
    </row>
    <row r="7167" spans="1:4" hidden="1">
      <c r="A7167" s="25">
        <v>43214</v>
      </c>
      <c r="B7167" s="24" t="s">
        <v>238</v>
      </c>
      <c r="C7167" s="24" t="s">
        <v>254</v>
      </c>
      <c r="D7167" s="24">
        <v>20.822199999999999</v>
      </c>
    </row>
    <row r="7168" spans="1:4" hidden="1">
      <c r="A7168" s="25">
        <v>43214</v>
      </c>
      <c r="B7168" s="24" t="s">
        <v>238</v>
      </c>
      <c r="C7168" s="24" t="s">
        <v>232</v>
      </c>
      <c r="D7168" s="24">
        <v>6.0956000000000001</v>
      </c>
    </row>
    <row r="7169" spans="1:4" hidden="1">
      <c r="A7169" s="25">
        <v>43214</v>
      </c>
      <c r="B7169" s="24" t="s">
        <v>238</v>
      </c>
      <c r="C7169" s="24" t="s">
        <v>233</v>
      </c>
      <c r="D7169" s="24">
        <v>0.81840000000000002</v>
      </c>
    </row>
    <row r="7170" spans="1:4" hidden="1">
      <c r="A7170" s="25">
        <v>43214</v>
      </c>
      <c r="B7170" s="24" t="s">
        <v>238</v>
      </c>
      <c r="C7170" s="24" t="s">
        <v>263</v>
      </c>
      <c r="D7170" s="24">
        <v>2.0516999999999999</v>
      </c>
    </row>
    <row r="7171" spans="1:4" hidden="1">
      <c r="A7171" s="25">
        <v>43214</v>
      </c>
      <c r="B7171" s="24" t="s">
        <v>238</v>
      </c>
      <c r="C7171" s="24" t="s">
        <v>234</v>
      </c>
      <c r="D7171" s="24">
        <v>0.71640000000000004</v>
      </c>
    </row>
    <row r="7172" spans="1:4" hidden="1">
      <c r="A7172" s="25">
        <v>43214</v>
      </c>
      <c r="B7172" s="24" t="s">
        <v>238</v>
      </c>
      <c r="C7172" s="24" t="s">
        <v>243</v>
      </c>
      <c r="D7172" s="24">
        <v>7.8456000000000001</v>
      </c>
    </row>
    <row r="7173" spans="1:4" hidden="1">
      <c r="A7173" s="25">
        <v>43214</v>
      </c>
      <c r="B7173" s="24" t="s">
        <v>238</v>
      </c>
      <c r="C7173" s="24" t="s">
        <v>256</v>
      </c>
      <c r="D7173" s="24">
        <v>6.0704000000000002</v>
      </c>
    </row>
    <row r="7174" spans="1:4" hidden="1">
      <c r="A7174" s="25">
        <v>43214</v>
      </c>
      <c r="B7174" s="24" t="s">
        <v>238</v>
      </c>
      <c r="C7174" s="24" t="s">
        <v>258</v>
      </c>
      <c r="D7174" s="24">
        <v>3.5546000000000002</v>
      </c>
    </row>
    <row r="7175" spans="1:4" hidden="1">
      <c r="A7175" s="25">
        <v>43214</v>
      </c>
      <c r="B7175" s="24" t="s">
        <v>238</v>
      </c>
      <c r="C7175" s="24" t="s">
        <v>259</v>
      </c>
      <c r="D7175" s="24">
        <v>100.7638</v>
      </c>
    </row>
    <row r="7176" spans="1:4" hidden="1">
      <c r="A7176" s="25">
        <v>43214</v>
      </c>
      <c r="B7176" s="24" t="s">
        <v>238</v>
      </c>
      <c r="C7176" s="24" t="s">
        <v>235</v>
      </c>
      <c r="D7176" s="24">
        <v>0.70930000000000004</v>
      </c>
    </row>
    <row r="7177" spans="1:4">
      <c r="A7177" s="25">
        <v>43214</v>
      </c>
      <c r="B7177" s="24" t="s">
        <v>238</v>
      </c>
      <c r="C7177" s="24" t="s">
        <v>79</v>
      </c>
      <c r="D7177" s="24">
        <v>108.8386</v>
      </c>
    </row>
    <row r="7178" spans="1:4" hidden="1">
      <c r="A7178" s="25">
        <v>43214</v>
      </c>
      <c r="B7178" s="24" t="s">
        <v>238</v>
      </c>
      <c r="C7178" s="24" t="s">
        <v>244</v>
      </c>
      <c r="D7178" s="24">
        <v>1076.7168999999999</v>
      </c>
    </row>
    <row r="7179" spans="1:4" hidden="1">
      <c r="A7179" s="25">
        <v>43214</v>
      </c>
      <c r="B7179" s="24" t="s">
        <v>238</v>
      </c>
      <c r="C7179" s="24" t="s">
        <v>251</v>
      </c>
      <c r="D7179" s="24">
        <v>8.0835000000000008</v>
      </c>
    </row>
    <row r="7180" spans="1:4" hidden="1">
      <c r="A7180" s="25">
        <v>43214</v>
      </c>
      <c r="B7180" s="24" t="s">
        <v>238</v>
      </c>
      <c r="C7180" s="24" t="s">
        <v>249</v>
      </c>
      <c r="D7180" s="24">
        <v>18.871200000000002</v>
      </c>
    </row>
    <row r="7181" spans="1:4" hidden="1">
      <c r="A7181" s="25">
        <v>43214</v>
      </c>
      <c r="B7181" s="24" t="s">
        <v>238</v>
      </c>
      <c r="C7181" s="24" t="s">
        <v>252</v>
      </c>
      <c r="D7181" s="24">
        <v>3.9062000000000001</v>
      </c>
    </row>
    <row r="7182" spans="1:4" hidden="1">
      <c r="A7182" s="25">
        <v>43214</v>
      </c>
      <c r="B7182" s="24" t="s">
        <v>238</v>
      </c>
      <c r="C7182" s="24" t="s">
        <v>236</v>
      </c>
      <c r="D7182" s="24">
        <v>7.8940000000000001</v>
      </c>
    </row>
    <row r="7183" spans="1:4" hidden="1">
      <c r="A7183" s="25">
        <v>43214</v>
      </c>
      <c r="B7183" s="24" t="s">
        <v>238</v>
      </c>
      <c r="C7183" s="24" t="s">
        <v>245</v>
      </c>
      <c r="D7183" s="24">
        <v>1.4044000000000001</v>
      </c>
    </row>
    <row r="7184" spans="1:4" hidden="1">
      <c r="A7184" s="25">
        <v>43214</v>
      </c>
      <c r="B7184" s="24" t="s">
        <v>238</v>
      </c>
      <c r="C7184" s="24" t="s">
        <v>264</v>
      </c>
      <c r="D7184" s="24">
        <v>52.273200000000003</v>
      </c>
    </row>
    <row r="7185" spans="1:4" hidden="1">
      <c r="A7185" s="25">
        <v>43214</v>
      </c>
      <c r="B7185" s="24" t="s">
        <v>238</v>
      </c>
      <c r="C7185" s="24" t="s">
        <v>260</v>
      </c>
      <c r="D7185" s="24">
        <v>3.4407999999999999</v>
      </c>
    </row>
    <row r="7186" spans="1:4" hidden="1">
      <c r="A7186" s="25">
        <v>43214</v>
      </c>
      <c r="B7186" s="24" t="s">
        <v>238</v>
      </c>
      <c r="C7186" s="24" t="s">
        <v>261</v>
      </c>
      <c r="D7186" s="24">
        <v>61.633000000000003</v>
      </c>
    </row>
    <row r="7187" spans="1:4" hidden="1">
      <c r="A7187" s="25">
        <v>43214</v>
      </c>
      <c r="B7187" s="24" t="s">
        <v>238</v>
      </c>
      <c r="C7187" s="24" t="s">
        <v>237</v>
      </c>
      <c r="D7187" s="24">
        <v>8.5096000000000007</v>
      </c>
    </row>
    <row r="7188" spans="1:4" hidden="1">
      <c r="A7188" s="25">
        <v>43214</v>
      </c>
      <c r="B7188" s="24" t="s">
        <v>238</v>
      </c>
      <c r="C7188" s="24" t="s">
        <v>253</v>
      </c>
      <c r="D7188" s="24">
        <v>1.3231999999999999</v>
      </c>
    </row>
    <row r="7189" spans="1:4" hidden="1">
      <c r="A7189" s="25">
        <v>43214</v>
      </c>
      <c r="B7189" s="24" t="s">
        <v>238</v>
      </c>
      <c r="C7189" s="24" t="s">
        <v>265</v>
      </c>
      <c r="D7189" s="24">
        <v>31.466000000000001</v>
      </c>
    </row>
    <row r="7190" spans="1:4" hidden="1">
      <c r="A7190" s="25">
        <v>43214</v>
      </c>
      <c r="B7190" s="24" t="s">
        <v>238</v>
      </c>
      <c r="C7190" s="24" t="s">
        <v>262</v>
      </c>
      <c r="D7190" s="24">
        <v>4.0926</v>
      </c>
    </row>
    <row r="7191" spans="1:4" hidden="1">
      <c r="A7191" s="25">
        <v>43214</v>
      </c>
      <c r="B7191" s="24" t="s">
        <v>238</v>
      </c>
      <c r="C7191" s="24" t="s">
        <v>246</v>
      </c>
      <c r="D7191" s="24">
        <v>29.615600000000001</v>
      </c>
    </row>
    <row r="7192" spans="1:4" hidden="1">
      <c r="A7192" s="25">
        <v>43214</v>
      </c>
      <c r="B7192" s="24" t="s">
        <v>238</v>
      </c>
      <c r="C7192" s="24" t="s">
        <v>266</v>
      </c>
      <c r="D7192" s="24">
        <v>26.1721</v>
      </c>
    </row>
    <row r="7193" spans="1:4" hidden="1">
      <c r="A7193" s="25">
        <v>43214</v>
      </c>
      <c r="B7193" s="24" t="s">
        <v>238</v>
      </c>
      <c r="C7193" s="24" t="s">
        <v>267</v>
      </c>
      <c r="D7193" s="24">
        <v>536.85919999999999</v>
      </c>
    </row>
    <row r="7194" spans="1:4" hidden="1">
      <c r="A7194" s="25">
        <v>43214</v>
      </c>
      <c r="B7194" s="24" t="s">
        <v>238</v>
      </c>
      <c r="C7194" s="24" t="s">
        <v>268</v>
      </c>
      <c r="D7194" s="24">
        <v>2.7</v>
      </c>
    </row>
    <row r="7195" spans="1:4" hidden="1">
      <c r="A7195" s="25">
        <v>43214</v>
      </c>
      <c r="B7195" s="24" t="s">
        <v>238</v>
      </c>
      <c r="C7195" s="24" t="s">
        <v>239</v>
      </c>
      <c r="D7195" s="24">
        <v>12.3315</v>
      </c>
    </row>
    <row r="7196" spans="1:4" hidden="1">
      <c r="A7196" s="25">
        <v>43214</v>
      </c>
      <c r="B7196" s="24" t="s">
        <v>267</v>
      </c>
      <c r="C7196" s="24" t="s">
        <v>238</v>
      </c>
      <c r="D7196" s="24">
        <v>1.9E-3</v>
      </c>
    </row>
    <row r="7197" spans="1:4" hidden="1">
      <c r="A7197" s="25">
        <v>43214</v>
      </c>
      <c r="B7197" s="24" t="s">
        <v>268</v>
      </c>
      <c r="C7197" s="24" t="s">
        <v>238</v>
      </c>
      <c r="D7197" s="24">
        <v>0.37040000000000001</v>
      </c>
    </row>
    <row r="7198" spans="1:4" hidden="1">
      <c r="A7198" s="25">
        <v>43214</v>
      </c>
      <c r="B7198" s="24" t="s">
        <v>239</v>
      </c>
      <c r="C7198" s="24" t="s">
        <v>230</v>
      </c>
      <c r="D7198" s="24">
        <v>0.29780000000000001</v>
      </c>
    </row>
    <row r="7199" spans="1:4" hidden="1">
      <c r="A7199" s="25">
        <v>43214</v>
      </c>
      <c r="B7199" s="24" t="s">
        <v>239</v>
      </c>
      <c r="C7199" s="24" t="s">
        <v>233</v>
      </c>
      <c r="D7199" s="24">
        <v>6.6400000000000001E-2</v>
      </c>
    </row>
    <row r="7200" spans="1:4" hidden="1">
      <c r="A7200" s="25">
        <v>43214</v>
      </c>
      <c r="B7200" s="24" t="s">
        <v>239</v>
      </c>
      <c r="C7200" s="24" t="s">
        <v>234</v>
      </c>
      <c r="D7200" s="24">
        <v>5.8099999999999999E-2</v>
      </c>
    </row>
    <row r="7201" spans="1:4" hidden="1">
      <c r="A7201" s="25">
        <v>43214</v>
      </c>
      <c r="B7201" s="24" t="s">
        <v>239</v>
      </c>
      <c r="C7201" s="24" t="s">
        <v>238</v>
      </c>
      <c r="D7201" s="24">
        <v>8.1100000000000005E-2</v>
      </c>
    </row>
    <row r="7202" spans="1:4" hidden="1">
      <c r="A7202" s="25">
        <v>43215</v>
      </c>
      <c r="B7202" s="24" t="s">
        <v>230</v>
      </c>
      <c r="C7202" s="24" t="s">
        <v>231</v>
      </c>
      <c r="D7202" s="24">
        <v>0.26740000000000003</v>
      </c>
    </row>
    <row r="7203" spans="1:4" hidden="1">
      <c r="A7203" s="25">
        <v>43215</v>
      </c>
      <c r="B7203" s="24" t="s">
        <v>230</v>
      </c>
      <c r="C7203" s="24" t="s">
        <v>232</v>
      </c>
      <c r="D7203" s="24">
        <v>1.663</v>
      </c>
    </row>
    <row r="7204" spans="1:4" hidden="1">
      <c r="A7204" s="25">
        <v>43215</v>
      </c>
      <c r="B7204" s="24" t="s">
        <v>230</v>
      </c>
      <c r="C7204" s="24" t="s">
        <v>233</v>
      </c>
      <c r="D7204" s="24">
        <v>0.22320000000000001</v>
      </c>
    </row>
    <row r="7205" spans="1:4" hidden="1">
      <c r="A7205" s="25">
        <v>43215</v>
      </c>
      <c r="B7205" s="24" t="s">
        <v>230</v>
      </c>
      <c r="C7205" s="24" t="s">
        <v>234</v>
      </c>
      <c r="D7205" s="24">
        <v>0.19520000000000001</v>
      </c>
    </row>
    <row r="7206" spans="1:4" hidden="1">
      <c r="A7206" s="25">
        <v>43215</v>
      </c>
      <c r="B7206" s="24" t="s">
        <v>230</v>
      </c>
      <c r="C7206" s="24" t="s">
        <v>235</v>
      </c>
      <c r="D7206" s="24">
        <v>0.19309999999999999</v>
      </c>
    </row>
    <row r="7207" spans="1:4" hidden="1">
      <c r="A7207" s="25">
        <v>43215</v>
      </c>
      <c r="B7207" s="24" t="s">
        <v>230</v>
      </c>
      <c r="C7207" s="24" t="s">
        <v>236</v>
      </c>
      <c r="D7207" s="24">
        <v>2.1634000000000002</v>
      </c>
    </row>
    <row r="7208" spans="1:4" hidden="1">
      <c r="A7208" s="25">
        <v>43215</v>
      </c>
      <c r="B7208" s="24" t="s">
        <v>230</v>
      </c>
      <c r="C7208" s="24" t="s">
        <v>237</v>
      </c>
      <c r="D7208" s="24">
        <v>2.3258000000000001</v>
      </c>
    </row>
    <row r="7209" spans="1:4" hidden="1">
      <c r="A7209" s="25">
        <v>43215</v>
      </c>
      <c r="B7209" s="24" t="s">
        <v>230</v>
      </c>
      <c r="C7209" s="24" t="s">
        <v>238</v>
      </c>
      <c r="D7209" s="24">
        <v>0.2722</v>
      </c>
    </row>
    <row r="7210" spans="1:4" hidden="1">
      <c r="A7210" s="25">
        <v>43215</v>
      </c>
      <c r="B7210" s="24" t="s">
        <v>230</v>
      </c>
      <c r="C7210" s="24" t="s">
        <v>239</v>
      </c>
      <c r="D7210" s="24">
        <v>3.383</v>
      </c>
    </row>
    <row r="7211" spans="1:4" hidden="1">
      <c r="A7211" s="25">
        <v>43215</v>
      </c>
      <c r="B7211" s="24" t="s">
        <v>240</v>
      </c>
      <c r="C7211" s="24" t="s">
        <v>241</v>
      </c>
      <c r="D7211" s="24">
        <v>0.97340000000000004</v>
      </c>
    </row>
    <row r="7212" spans="1:4" hidden="1">
      <c r="A7212" s="25">
        <v>43215</v>
      </c>
      <c r="B7212" s="24" t="s">
        <v>240</v>
      </c>
      <c r="C7212" s="24" t="s">
        <v>231</v>
      </c>
      <c r="D7212" s="24">
        <v>0.74380000000000002</v>
      </c>
    </row>
    <row r="7213" spans="1:4" hidden="1">
      <c r="A7213" s="25">
        <v>43215</v>
      </c>
      <c r="B7213" s="24" t="s">
        <v>240</v>
      </c>
      <c r="C7213" s="24" t="s">
        <v>242</v>
      </c>
      <c r="D7213" s="24">
        <v>4.7843999999999998</v>
      </c>
    </row>
    <row r="7214" spans="1:4" hidden="1">
      <c r="A7214" s="25">
        <v>43215</v>
      </c>
      <c r="B7214" s="24" t="s">
        <v>240</v>
      </c>
      <c r="C7214" s="24" t="s">
        <v>232</v>
      </c>
      <c r="D7214" s="24">
        <v>4.6250999999999998</v>
      </c>
    </row>
    <row r="7215" spans="1:4" hidden="1">
      <c r="A7215" s="25">
        <v>43215</v>
      </c>
      <c r="B7215" s="24" t="s">
        <v>240</v>
      </c>
      <c r="C7215" s="24" t="s">
        <v>233</v>
      </c>
      <c r="D7215" s="24">
        <v>0.621</v>
      </c>
    </row>
    <row r="7216" spans="1:4" hidden="1">
      <c r="A7216" s="25">
        <v>43215</v>
      </c>
      <c r="B7216" s="24" t="s">
        <v>240</v>
      </c>
      <c r="C7216" s="24" t="s">
        <v>234</v>
      </c>
      <c r="D7216" s="24">
        <v>0.54269999999999996</v>
      </c>
    </row>
    <row r="7217" spans="1:4" hidden="1">
      <c r="A7217" s="25">
        <v>43215</v>
      </c>
      <c r="B7217" s="24" t="s">
        <v>240</v>
      </c>
      <c r="C7217" s="24" t="s">
        <v>243</v>
      </c>
      <c r="D7217" s="24">
        <v>5.9420000000000002</v>
      </c>
    </row>
    <row r="7218" spans="1:4" hidden="1">
      <c r="A7218" s="25">
        <v>43215</v>
      </c>
      <c r="B7218" s="24" t="s">
        <v>240</v>
      </c>
      <c r="C7218" s="24" t="s">
        <v>79</v>
      </c>
      <c r="D7218" s="24">
        <v>82.672600000000003</v>
      </c>
    </row>
    <row r="7219" spans="1:4" hidden="1">
      <c r="A7219" s="25">
        <v>43215</v>
      </c>
      <c r="B7219" s="24" t="s">
        <v>240</v>
      </c>
      <c r="C7219" s="24" t="s">
        <v>244</v>
      </c>
      <c r="D7219" s="24">
        <v>818.76440000000002</v>
      </c>
    </row>
    <row r="7220" spans="1:4" hidden="1">
      <c r="A7220" s="25">
        <v>43215</v>
      </c>
      <c r="B7220" s="24" t="s">
        <v>240</v>
      </c>
      <c r="C7220" s="24" t="s">
        <v>236</v>
      </c>
      <c r="D7220" s="24">
        <v>6.0166000000000004</v>
      </c>
    </row>
    <row r="7221" spans="1:4" hidden="1">
      <c r="A7221" s="25">
        <v>43215</v>
      </c>
      <c r="B7221" s="24" t="s">
        <v>240</v>
      </c>
      <c r="C7221" s="24" t="s">
        <v>245</v>
      </c>
      <c r="D7221" s="24">
        <v>1.0692999999999999</v>
      </c>
    </row>
    <row r="7222" spans="1:4" hidden="1">
      <c r="A7222" s="25">
        <v>43215</v>
      </c>
      <c r="B7222" s="24" t="s">
        <v>240</v>
      </c>
      <c r="C7222" s="24" t="s">
        <v>237</v>
      </c>
      <c r="D7222" s="24">
        <v>6.4682000000000004</v>
      </c>
    </row>
    <row r="7223" spans="1:4" hidden="1">
      <c r="A7223" s="25">
        <v>43215</v>
      </c>
      <c r="B7223" s="24" t="s">
        <v>240</v>
      </c>
      <c r="C7223" s="24" t="s">
        <v>246</v>
      </c>
      <c r="D7223" s="24">
        <v>22.489699999999999</v>
      </c>
    </row>
    <row r="7224" spans="1:4" hidden="1">
      <c r="A7224" s="25">
        <v>43215</v>
      </c>
      <c r="B7224" s="24" t="s">
        <v>240</v>
      </c>
      <c r="C7224" s="24" t="s">
        <v>238</v>
      </c>
      <c r="D7224" s="24">
        <v>0.75719999999999998</v>
      </c>
    </row>
    <row r="7225" spans="1:4" hidden="1">
      <c r="A7225" s="25">
        <v>43215</v>
      </c>
      <c r="B7225" s="24" t="s">
        <v>247</v>
      </c>
      <c r="C7225" s="24" t="s">
        <v>238</v>
      </c>
      <c r="D7225" s="24">
        <v>0.55920000000000003</v>
      </c>
    </row>
    <row r="7226" spans="1:4" hidden="1">
      <c r="A7226" s="25">
        <v>43215</v>
      </c>
      <c r="B7226" s="24" t="s">
        <v>241</v>
      </c>
      <c r="C7226" s="24" t="s">
        <v>240</v>
      </c>
      <c r="D7226" s="24">
        <v>1.0274000000000001</v>
      </c>
    </row>
    <row r="7227" spans="1:4" hidden="1">
      <c r="A7227" s="25">
        <v>43215</v>
      </c>
      <c r="B7227" s="24" t="s">
        <v>241</v>
      </c>
      <c r="C7227" s="24" t="s">
        <v>231</v>
      </c>
      <c r="D7227" s="24">
        <v>0.76400000000000001</v>
      </c>
    </row>
    <row r="7228" spans="1:4" hidden="1">
      <c r="A7228" s="25">
        <v>43215</v>
      </c>
      <c r="B7228" s="24" t="s">
        <v>241</v>
      </c>
      <c r="C7228" s="24" t="s">
        <v>248</v>
      </c>
      <c r="D7228" s="24">
        <v>4.9138000000000002</v>
      </c>
    </row>
    <row r="7229" spans="1:4" hidden="1">
      <c r="A7229" s="25">
        <v>43215</v>
      </c>
      <c r="B7229" s="24" t="s">
        <v>241</v>
      </c>
      <c r="C7229" s="24" t="s">
        <v>242</v>
      </c>
      <c r="D7229" s="24">
        <v>4.9153000000000002</v>
      </c>
    </row>
    <row r="7230" spans="1:4" hidden="1">
      <c r="A7230" s="25">
        <v>43215</v>
      </c>
      <c r="B7230" s="24" t="s">
        <v>241</v>
      </c>
      <c r="C7230" s="24" t="s">
        <v>233</v>
      </c>
      <c r="D7230" s="24">
        <v>0.63800000000000001</v>
      </c>
    </row>
    <row r="7231" spans="1:4" hidden="1">
      <c r="A7231" s="25">
        <v>43215</v>
      </c>
      <c r="B7231" s="24" t="s">
        <v>241</v>
      </c>
      <c r="C7231" s="24" t="s">
        <v>234</v>
      </c>
      <c r="D7231" s="24">
        <v>0.55759999999999998</v>
      </c>
    </row>
    <row r="7232" spans="1:4" hidden="1">
      <c r="A7232" s="25">
        <v>43215</v>
      </c>
      <c r="B7232" s="24" t="s">
        <v>241</v>
      </c>
      <c r="C7232" s="24" t="s">
        <v>243</v>
      </c>
      <c r="D7232" s="24">
        <v>6.1045999999999996</v>
      </c>
    </row>
    <row r="7233" spans="1:4" hidden="1">
      <c r="A7233" s="25">
        <v>43215</v>
      </c>
      <c r="B7233" s="24" t="s">
        <v>241</v>
      </c>
      <c r="C7233" s="24" t="s">
        <v>79</v>
      </c>
      <c r="D7233" s="24">
        <v>84.934200000000004</v>
      </c>
    </row>
    <row r="7234" spans="1:4" hidden="1">
      <c r="A7234" s="25">
        <v>43215</v>
      </c>
      <c r="B7234" s="24" t="s">
        <v>241</v>
      </c>
      <c r="C7234" s="24" t="s">
        <v>249</v>
      </c>
      <c r="D7234" s="24">
        <v>14.7112</v>
      </c>
    </row>
    <row r="7235" spans="1:4" hidden="1">
      <c r="A7235" s="25">
        <v>43215</v>
      </c>
      <c r="B7235" s="24" t="s">
        <v>241</v>
      </c>
      <c r="C7235" s="24" t="s">
        <v>236</v>
      </c>
      <c r="D7235" s="24">
        <v>6.1811999999999996</v>
      </c>
    </row>
    <row r="7236" spans="1:4" hidden="1">
      <c r="A7236" s="25">
        <v>43215</v>
      </c>
      <c r="B7236" s="24" t="s">
        <v>241</v>
      </c>
      <c r="C7236" s="24" t="s">
        <v>238</v>
      </c>
      <c r="D7236" s="24">
        <v>0.77800000000000002</v>
      </c>
    </row>
    <row r="7237" spans="1:4" hidden="1">
      <c r="A7237" s="25">
        <v>43215</v>
      </c>
      <c r="B7237" s="24" t="s">
        <v>250</v>
      </c>
      <c r="C7237" s="24" t="s">
        <v>238</v>
      </c>
      <c r="D7237" s="24">
        <v>5.9999999999999995E-4</v>
      </c>
    </row>
    <row r="7238" spans="1:4" hidden="1">
      <c r="A7238" s="25">
        <v>43215</v>
      </c>
      <c r="B7238" s="24" t="s">
        <v>231</v>
      </c>
      <c r="C7238" s="24" t="s">
        <v>230</v>
      </c>
      <c r="D7238" s="24">
        <v>3.7393999999999998</v>
      </c>
    </row>
    <row r="7239" spans="1:4" hidden="1">
      <c r="A7239" s="25">
        <v>43215</v>
      </c>
      <c r="B7239" s="24" t="s">
        <v>231</v>
      </c>
      <c r="C7239" s="24" t="s">
        <v>240</v>
      </c>
      <c r="D7239" s="24">
        <v>1.3446</v>
      </c>
    </row>
    <row r="7240" spans="1:4" hidden="1">
      <c r="A7240" s="25">
        <v>43215</v>
      </c>
      <c r="B7240" s="24" t="s">
        <v>231</v>
      </c>
      <c r="C7240" s="24" t="s">
        <v>241</v>
      </c>
      <c r="D7240" s="24">
        <v>1.3088</v>
      </c>
    </row>
    <row r="7241" spans="1:4" hidden="1">
      <c r="A7241" s="25">
        <v>43215</v>
      </c>
      <c r="B7241" s="24" t="s">
        <v>231</v>
      </c>
      <c r="C7241" s="24" t="s">
        <v>232</v>
      </c>
      <c r="D7241" s="24">
        <v>6.2187000000000001</v>
      </c>
    </row>
    <row r="7242" spans="1:4" hidden="1">
      <c r="A7242" s="25">
        <v>43215</v>
      </c>
      <c r="B7242" s="24" t="s">
        <v>231</v>
      </c>
      <c r="C7242" s="24" t="s">
        <v>233</v>
      </c>
      <c r="D7242" s="24">
        <v>0.83489999999999998</v>
      </c>
    </row>
    <row r="7243" spans="1:4" hidden="1">
      <c r="A7243" s="25">
        <v>43215</v>
      </c>
      <c r="B7243" s="24" t="s">
        <v>231</v>
      </c>
      <c r="C7243" s="24" t="s">
        <v>234</v>
      </c>
      <c r="D7243" s="24">
        <v>0.7298</v>
      </c>
    </row>
    <row r="7244" spans="1:4" hidden="1">
      <c r="A7244" s="25">
        <v>43215</v>
      </c>
      <c r="B7244" s="24" t="s">
        <v>231</v>
      </c>
      <c r="C7244" s="24" t="s">
        <v>243</v>
      </c>
      <c r="D7244" s="24">
        <v>7.9893999999999998</v>
      </c>
    </row>
    <row r="7245" spans="1:4" hidden="1">
      <c r="A7245" s="25">
        <v>43215</v>
      </c>
      <c r="B7245" s="24" t="s">
        <v>231</v>
      </c>
      <c r="C7245" s="24" t="s">
        <v>235</v>
      </c>
      <c r="D7245" s="24">
        <v>0.72219999999999995</v>
      </c>
    </row>
    <row r="7246" spans="1:4" hidden="1">
      <c r="A7246" s="25">
        <v>43215</v>
      </c>
      <c r="B7246" s="24" t="s">
        <v>231</v>
      </c>
      <c r="C7246" s="24" t="s">
        <v>79</v>
      </c>
      <c r="D7246" s="24">
        <v>111.1596</v>
      </c>
    </row>
    <row r="7247" spans="1:4" hidden="1">
      <c r="A7247" s="25">
        <v>43215</v>
      </c>
      <c r="B7247" s="24" t="s">
        <v>231</v>
      </c>
      <c r="C7247" s="24" t="s">
        <v>236</v>
      </c>
      <c r="D7247" s="24">
        <v>8.0898000000000003</v>
      </c>
    </row>
    <row r="7248" spans="1:4" hidden="1">
      <c r="A7248" s="25">
        <v>43215</v>
      </c>
      <c r="B7248" s="24" t="s">
        <v>231</v>
      </c>
      <c r="C7248" s="24" t="s">
        <v>237</v>
      </c>
      <c r="D7248" s="24">
        <v>8.6968999999999994</v>
      </c>
    </row>
    <row r="7249" spans="1:4" hidden="1">
      <c r="A7249" s="25">
        <v>43215</v>
      </c>
      <c r="B7249" s="24" t="s">
        <v>231</v>
      </c>
      <c r="C7249" s="24" t="s">
        <v>238</v>
      </c>
      <c r="D7249" s="24">
        <v>1.0181</v>
      </c>
    </row>
    <row r="7250" spans="1:4" hidden="1">
      <c r="A7250" s="25">
        <v>43215</v>
      </c>
      <c r="B7250" s="24" t="s">
        <v>248</v>
      </c>
      <c r="C7250" s="24" t="s">
        <v>241</v>
      </c>
      <c r="D7250" s="24">
        <v>0.20349999999999999</v>
      </c>
    </row>
    <row r="7251" spans="1:4" hidden="1">
      <c r="A7251" s="25">
        <v>43215</v>
      </c>
      <c r="B7251" s="24" t="s">
        <v>248</v>
      </c>
      <c r="C7251" s="24" t="s">
        <v>233</v>
      </c>
      <c r="D7251" s="24">
        <v>0.1298</v>
      </c>
    </row>
    <row r="7252" spans="1:4" hidden="1">
      <c r="A7252" s="25">
        <v>43215</v>
      </c>
      <c r="B7252" s="24" t="s">
        <v>248</v>
      </c>
      <c r="C7252" s="24" t="s">
        <v>246</v>
      </c>
      <c r="D7252" s="24">
        <v>4.702</v>
      </c>
    </row>
    <row r="7253" spans="1:4" hidden="1">
      <c r="A7253" s="25">
        <v>43215</v>
      </c>
      <c r="B7253" s="24" t="s">
        <v>248</v>
      </c>
      <c r="C7253" s="24" t="s">
        <v>238</v>
      </c>
      <c r="D7253" s="24">
        <v>0.1583</v>
      </c>
    </row>
    <row r="7254" spans="1:4" hidden="1">
      <c r="A7254" s="25">
        <v>43215</v>
      </c>
      <c r="B7254" s="24" t="s">
        <v>242</v>
      </c>
      <c r="C7254" s="24" t="s">
        <v>240</v>
      </c>
      <c r="D7254" s="24">
        <v>0.20899999999999999</v>
      </c>
    </row>
    <row r="7255" spans="1:4" hidden="1">
      <c r="A7255" s="25">
        <v>43215</v>
      </c>
      <c r="B7255" s="24" t="s">
        <v>242</v>
      </c>
      <c r="C7255" s="24" t="s">
        <v>241</v>
      </c>
      <c r="D7255" s="24">
        <v>0.2034</v>
      </c>
    </row>
    <row r="7256" spans="1:4" hidden="1">
      <c r="A7256" s="25">
        <v>43215</v>
      </c>
      <c r="B7256" s="24" t="s">
        <v>242</v>
      </c>
      <c r="C7256" s="24" t="s">
        <v>232</v>
      </c>
      <c r="D7256" s="24">
        <v>0.9667</v>
      </c>
    </row>
    <row r="7257" spans="1:4" hidden="1">
      <c r="A7257" s="25">
        <v>43215</v>
      </c>
      <c r="B7257" s="24" t="s">
        <v>242</v>
      </c>
      <c r="C7257" s="24" t="s">
        <v>233</v>
      </c>
      <c r="D7257" s="24">
        <v>0.1298</v>
      </c>
    </row>
    <row r="7258" spans="1:4" hidden="1">
      <c r="A7258" s="25">
        <v>43215</v>
      </c>
      <c r="B7258" s="24" t="s">
        <v>242</v>
      </c>
      <c r="C7258" s="24" t="s">
        <v>234</v>
      </c>
      <c r="D7258" s="24">
        <v>0.1134</v>
      </c>
    </row>
    <row r="7259" spans="1:4" hidden="1">
      <c r="A7259" s="25">
        <v>43215</v>
      </c>
      <c r="B7259" s="24" t="s">
        <v>242</v>
      </c>
      <c r="C7259" s="24" t="s">
        <v>243</v>
      </c>
      <c r="D7259" s="24">
        <v>1.242</v>
      </c>
    </row>
    <row r="7260" spans="1:4" hidden="1">
      <c r="A7260" s="25">
        <v>43215</v>
      </c>
      <c r="B7260" s="24" t="s">
        <v>242</v>
      </c>
      <c r="C7260" s="24" t="s">
        <v>79</v>
      </c>
      <c r="D7260" s="24">
        <v>17.279599999999999</v>
      </c>
    </row>
    <row r="7261" spans="1:4" hidden="1">
      <c r="A7261" s="25">
        <v>43215</v>
      </c>
      <c r="B7261" s="24" t="s">
        <v>242</v>
      </c>
      <c r="C7261" s="24" t="s">
        <v>244</v>
      </c>
      <c r="D7261" s="24">
        <v>171.13159999999999</v>
      </c>
    </row>
    <row r="7262" spans="1:4" hidden="1">
      <c r="A7262" s="25">
        <v>43215</v>
      </c>
      <c r="B7262" s="24" t="s">
        <v>242</v>
      </c>
      <c r="C7262" s="24" t="s">
        <v>251</v>
      </c>
      <c r="D7262" s="24">
        <v>1.2786</v>
      </c>
    </row>
    <row r="7263" spans="1:4" hidden="1">
      <c r="A7263" s="25">
        <v>43215</v>
      </c>
      <c r="B7263" s="24" t="s">
        <v>242</v>
      </c>
      <c r="C7263" s="24" t="s">
        <v>252</v>
      </c>
      <c r="D7263" s="24">
        <v>0.61929999999999996</v>
      </c>
    </row>
    <row r="7264" spans="1:4" hidden="1">
      <c r="A7264" s="25">
        <v>43215</v>
      </c>
      <c r="B7264" s="24" t="s">
        <v>242</v>
      </c>
      <c r="C7264" s="24" t="s">
        <v>236</v>
      </c>
      <c r="D7264" s="24">
        <v>1.2576000000000001</v>
      </c>
    </row>
    <row r="7265" spans="1:4" hidden="1">
      <c r="A7265" s="25">
        <v>43215</v>
      </c>
      <c r="B7265" s="24" t="s">
        <v>242</v>
      </c>
      <c r="C7265" s="24" t="s">
        <v>245</v>
      </c>
      <c r="D7265" s="24">
        <v>0.2235</v>
      </c>
    </row>
    <row r="7266" spans="1:4" hidden="1">
      <c r="A7266" s="25">
        <v>43215</v>
      </c>
      <c r="B7266" s="24" t="s">
        <v>242</v>
      </c>
      <c r="C7266" s="24" t="s">
        <v>253</v>
      </c>
      <c r="D7266" s="24">
        <v>0.21</v>
      </c>
    </row>
    <row r="7267" spans="1:4" hidden="1">
      <c r="A7267" s="25">
        <v>43215</v>
      </c>
      <c r="B7267" s="24" t="s">
        <v>242</v>
      </c>
      <c r="C7267" s="24" t="s">
        <v>246</v>
      </c>
      <c r="D7267" s="24">
        <v>4.7005999999999997</v>
      </c>
    </row>
    <row r="7268" spans="1:4" hidden="1">
      <c r="A7268" s="25">
        <v>43215</v>
      </c>
      <c r="B7268" s="24" t="s">
        <v>242</v>
      </c>
      <c r="C7268" s="24" t="s">
        <v>238</v>
      </c>
      <c r="D7268" s="24">
        <v>0.15820000000000001</v>
      </c>
    </row>
    <row r="7269" spans="1:4" hidden="1">
      <c r="A7269" s="25">
        <v>43215</v>
      </c>
      <c r="B7269" s="24" t="s">
        <v>254</v>
      </c>
      <c r="C7269" s="24" t="s">
        <v>233</v>
      </c>
      <c r="D7269" s="24">
        <v>3.9300000000000002E-2</v>
      </c>
    </row>
    <row r="7270" spans="1:4" hidden="1">
      <c r="A7270" s="25">
        <v>43215</v>
      </c>
      <c r="B7270" s="24" t="s">
        <v>254</v>
      </c>
      <c r="C7270" s="24" t="s">
        <v>234</v>
      </c>
      <c r="D7270" s="24">
        <v>3.44E-2</v>
      </c>
    </row>
    <row r="7271" spans="1:4" hidden="1">
      <c r="A7271" s="25">
        <v>43215</v>
      </c>
      <c r="B7271" s="24" t="s">
        <v>254</v>
      </c>
      <c r="C7271" s="24" t="s">
        <v>238</v>
      </c>
      <c r="D7271" s="24">
        <v>4.7899999999999998E-2</v>
      </c>
    </row>
    <row r="7272" spans="1:4" hidden="1">
      <c r="A7272" s="25">
        <v>43215</v>
      </c>
      <c r="B7272" s="24" t="s">
        <v>232</v>
      </c>
      <c r="C7272" s="24" t="s">
        <v>230</v>
      </c>
      <c r="D7272" s="24">
        <v>0.60140000000000005</v>
      </c>
    </row>
    <row r="7273" spans="1:4" hidden="1">
      <c r="A7273" s="25">
        <v>43215</v>
      </c>
      <c r="B7273" s="24" t="s">
        <v>232</v>
      </c>
      <c r="C7273" s="24" t="s">
        <v>240</v>
      </c>
      <c r="D7273" s="24">
        <v>0.2162</v>
      </c>
    </row>
    <row r="7274" spans="1:4" hidden="1">
      <c r="A7274" s="25">
        <v>43215</v>
      </c>
      <c r="B7274" s="24" t="s">
        <v>232</v>
      </c>
      <c r="C7274" s="24" t="s">
        <v>231</v>
      </c>
      <c r="D7274" s="24">
        <v>0.1608</v>
      </c>
    </row>
    <row r="7275" spans="1:4" hidden="1">
      <c r="A7275" s="25">
        <v>43215</v>
      </c>
      <c r="B7275" s="24" t="s">
        <v>232</v>
      </c>
      <c r="C7275" s="24" t="s">
        <v>242</v>
      </c>
      <c r="D7275" s="24">
        <v>1.0344</v>
      </c>
    </row>
    <row r="7276" spans="1:4" hidden="1">
      <c r="A7276" s="25">
        <v>43215</v>
      </c>
      <c r="B7276" s="24" t="s">
        <v>232</v>
      </c>
      <c r="C7276" s="24" t="s">
        <v>233</v>
      </c>
      <c r="D7276" s="24">
        <v>0.13420000000000001</v>
      </c>
    </row>
    <row r="7277" spans="1:4" hidden="1">
      <c r="A7277" s="25">
        <v>43215</v>
      </c>
      <c r="B7277" s="24" t="s">
        <v>232</v>
      </c>
      <c r="C7277" s="24" t="s">
        <v>234</v>
      </c>
      <c r="D7277" s="24">
        <v>0.1174</v>
      </c>
    </row>
    <row r="7278" spans="1:4" hidden="1">
      <c r="A7278" s="25">
        <v>43215</v>
      </c>
      <c r="B7278" s="24" t="s">
        <v>232</v>
      </c>
      <c r="C7278" s="24" t="s">
        <v>235</v>
      </c>
      <c r="D7278" s="24">
        <v>0.11609999999999999</v>
      </c>
    </row>
    <row r="7279" spans="1:4" hidden="1">
      <c r="A7279" s="25">
        <v>43215</v>
      </c>
      <c r="B7279" s="24" t="s">
        <v>232</v>
      </c>
      <c r="C7279" s="24" t="s">
        <v>236</v>
      </c>
      <c r="D7279" s="24">
        <v>1.3008</v>
      </c>
    </row>
    <row r="7280" spans="1:4" hidden="1">
      <c r="A7280" s="25">
        <v>43215</v>
      </c>
      <c r="B7280" s="24" t="s">
        <v>232</v>
      </c>
      <c r="C7280" s="24" t="s">
        <v>237</v>
      </c>
      <c r="D7280" s="24">
        <v>1.3985000000000001</v>
      </c>
    </row>
    <row r="7281" spans="1:4" hidden="1">
      <c r="A7281" s="25">
        <v>43215</v>
      </c>
      <c r="B7281" s="24" t="s">
        <v>232</v>
      </c>
      <c r="C7281" s="24" t="s">
        <v>238</v>
      </c>
      <c r="D7281" s="24">
        <v>0.16370000000000001</v>
      </c>
    </row>
    <row r="7282" spans="1:4" hidden="1">
      <c r="A7282" s="25">
        <v>43215</v>
      </c>
      <c r="B7282" s="24" t="s">
        <v>255</v>
      </c>
      <c r="C7282" s="24" t="s">
        <v>233</v>
      </c>
      <c r="D7282" s="24">
        <v>5.4699999999999999E-2</v>
      </c>
    </row>
    <row r="7283" spans="1:4" hidden="1">
      <c r="A7283" s="25">
        <v>43215</v>
      </c>
      <c r="B7283" s="24" t="s">
        <v>233</v>
      </c>
      <c r="C7283" s="24" t="s">
        <v>230</v>
      </c>
      <c r="D7283" s="24">
        <v>4.4787999999999997</v>
      </c>
    </row>
    <row r="7284" spans="1:4" hidden="1">
      <c r="A7284" s="25">
        <v>43215</v>
      </c>
      <c r="B7284" s="24" t="s">
        <v>233</v>
      </c>
      <c r="C7284" s="24" t="s">
        <v>240</v>
      </c>
      <c r="D7284" s="24">
        <v>1.6104000000000001</v>
      </c>
    </row>
    <row r="7285" spans="1:4" hidden="1">
      <c r="A7285" s="25">
        <v>43215</v>
      </c>
      <c r="B7285" s="24" t="s">
        <v>233</v>
      </c>
      <c r="C7285" s="24" t="s">
        <v>241</v>
      </c>
      <c r="D7285" s="24">
        <v>1.5674999999999999</v>
      </c>
    </row>
    <row r="7286" spans="1:4" hidden="1">
      <c r="A7286" s="25">
        <v>43215</v>
      </c>
      <c r="B7286" s="24" t="s">
        <v>233</v>
      </c>
      <c r="C7286" s="24" t="s">
        <v>231</v>
      </c>
      <c r="D7286" s="24">
        <v>1.1977</v>
      </c>
    </row>
    <row r="7287" spans="1:4" hidden="1">
      <c r="A7287" s="25">
        <v>43215</v>
      </c>
      <c r="B7287" s="24" t="s">
        <v>233</v>
      </c>
      <c r="C7287" s="24" t="s">
        <v>248</v>
      </c>
      <c r="D7287" s="24">
        <v>7.7026000000000003</v>
      </c>
    </row>
    <row r="7288" spans="1:4" hidden="1">
      <c r="A7288" s="25">
        <v>43215</v>
      </c>
      <c r="B7288" s="24" t="s">
        <v>233</v>
      </c>
      <c r="C7288" s="24" t="s">
        <v>242</v>
      </c>
      <c r="D7288" s="24">
        <v>7.7047999999999996</v>
      </c>
    </row>
    <row r="7289" spans="1:4" hidden="1">
      <c r="A7289" s="25">
        <v>43215</v>
      </c>
      <c r="B7289" s="24" t="s">
        <v>233</v>
      </c>
      <c r="C7289" s="24" t="s">
        <v>254</v>
      </c>
      <c r="D7289" s="24">
        <v>25.4526</v>
      </c>
    </row>
    <row r="7290" spans="1:4" hidden="1">
      <c r="A7290" s="25">
        <v>43215</v>
      </c>
      <c r="B7290" s="24" t="s">
        <v>233</v>
      </c>
      <c r="C7290" s="24" t="s">
        <v>232</v>
      </c>
      <c r="D7290" s="24">
        <v>7.4496000000000002</v>
      </c>
    </row>
    <row r="7291" spans="1:4" hidden="1">
      <c r="A7291" s="25">
        <v>43215</v>
      </c>
      <c r="B7291" s="24" t="s">
        <v>233</v>
      </c>
      <c r="C7291" s="24" t="s">
        <v>255</v>
      </c>
      <c r="D7291" s="24">
        <v>18.291</v>
      </c>
    </row>
    <row r="7292" spans="1:4" hidden="1">
      <c r="A7292" s="25">
        <v>43215</v>
      </c>
      <c r="B7292" s="24" t="s">
        <v>233</v>
      </c>
      <c r="C7292" s="24" t="s">
        <v>234</v>
      </c>
      <c r="D7292" s="24">
        <v>0.874</v>
      </c>
    </row>
    <row r="7293" spans="1:4" hidden="1">
      <c r="A7293" s="25">
        <v>43215</v>
      </c>
      <c r="B7293" s="24" t="s">
        <v>233</v>
      </c>
      <c r="C7293" s="24" t="s">
        <v>243</v>
      </c>
      <c r="D7293" s="24">
        <v>9.5692000000000004</v>
      </c>
    </row>
    <row r="7294" spans="1:4" hidden="1">
      <c r="A7294" s="25">
        <v>43215</v>
      </c>
      <c r="B7294" s="24" t="s">
        <v>233</v>
      </c>
      <c r="C7294" s="24" t="s">
        <v>256</v>
      </c>
      <c r="D7294" s="24">
        <v>7.4185999999999996</v>
      </c>
    </row>
    <row r="7295" spans="1:4" hidden="1">
      <c r="A7295" s="25">
        <v>43215</v>
      </c>
      <c r="B7295" s="24" t="s">
        <v>233</v>
      </c>
      <c r="C7295" s="24" t="s">
        <v>257</v>
      </c>
      <c r="D7295" s="24">
        <v>312.98360000000002</v>
      </c>
    </row>
    <row r="7296" spans="1:4" hidden="1">
      <c r="A7296" s="25">
        <v>43215</v>
      </c>
      <c r="B7296" s="24" t="s">
        <v>233</v>
      </c>
      <c r="C7296" s="24" t="s">
        <v>258</v>
      </c>
      <c r="D7296" s="24">
        <v>4.3673999999999999</v>
      </c>
    </row>
    <row r="7297" spans="1:4" hidden="1">
      <c r="A7297" s="25">
        <v>43215</v>
      </c>
      <c r="B7297" s="24" t="s">
        <v>233</v>
      </c>
      <c r="C7297" s="24" t="s">
        <v>259</v>
      </c>
      <c r="D7297" s="24">
        <v>122.9144</v>
      </c>
    </row>
    <row r="7298" spans="1:4" hidden="1">
      <c r="A7298" s="25">
        <v>43215</v>
      </c>
      <c r="B7298" s="24" t="s">
        <v>233</v>
      </c>
      <c r="C7298" s="24" t="s">
        <v>235</v>
      </c>
      <c r="D7298" s="24">
        <v>0.86499999999999999</v>
      </c>
    </row>
    <row r="7299" spans="1:4" hidden="1">
      <c r="A7299" s="25">
        <v>43215</v>
      </c>
      <c r="B7299" s="24" t="s">
        <v>233</v>
      </c>
      <c r="C7299" s="24" t="s">
        <v>79</v>
      </c>
      <c r="D7299" s="24">
        <v>133.13740000000001</v>
      </c>
    </row>
    <row r="7300" spans="1:4" hidden="1">
      <c r="A7300" s="25">
        <v>43215</v>
      </c>
      <c r="B7300" s="24" t="s">
        <v>233</v>
      </c>
      <c r="C7300" s="24" t="s">
        <v>244</v>
      </c>
      <c r="D7300" s="24">
        <v>1318.5437999999999</v>
      </c>
    </row>
    <row r="7301" spans="1:4" hidden="1">
      <c r="A7301" s="25">
        <v>43215</v>
      </c>
      <c r="B7301" s="24" t="s">
        <v>233</v>
      </c>
      <c r="C7301" s="24" t="s">
        <v>251</v>
      </c>
      <c r="D7301" s="24">
        <v>9.8513999999999999</v>
      </c>
    </row>
    <row r="7302" spans="1:4" hidden="1">
      <c r="A7302" s="25">
        <v>43215</v>
      </c>
      <c r="B7302" s="24" t="s">
        <v>233</v>
      </c>
      <c r="C7302" s="24" t="s">
        <v>249</v>
      </c>
      <c r="D7302" s="24">
        <v>23.060199999999998</v>
      </c>
    </row>
    <row r="7303" spans="1:4" hidden="1">
      <c r="A7303" s="25">
        <v>43215</v>
      </c>
      <c r="B7303" s="24" t="s">
        <v>233</v>
      </c>
      <c r="C7303" s="24" t="s">
        <v>252</v>
      </c>
      <c r="D7303" s="24">
        <v>4.7714999999999996</v>
      </c>
    </row>
    <row r="7304" spans="1:4" hidden="1">
      <c r="A7304" s="25">
        <v>43215</v>
      </c>
      <c r="B7304" s="24" t="s">
        <v>233</v>
      </c>
      <c r="C7304" s="24" t="s">
        <v>236</v>
      </c>
      <c r="D7304" s="24">
        <v>9.6891999999999996</v>
      </c>
    </row>
    <row r="7305" spans="1:4" hidden="1">
      <c r="A7305" s="25">
        <v>43215</v>
      </c>
      <c r="B7305" s="24" t="s">
        <v>233</v>
      </c>
      <c r="C7305" s="24" t="s">
        <v>245</v>
      </c>
      <c r="D7305" s="24">
        <v>1.722</v>
      </c>
    </row>
    <row r="7306" spans="1:4" hidden="1">
      <c r="A7306" s="25">
        <v>43215</v>
      </c>
      <c r="B7306" s="24" t="s">
        <v>233</v>
      </c>
      <c r="C7306" s="24" t="s">
        <v>260</v>
      </c>
      <c r="D7306" s="24">
        <v>4.2207999999999997</v>
      </c>
    </row>
    <row r="7307" spans="1:4" hidden="1">
      <c r="A7307" s="25">
        <v>43215</v>
      </c>
      <c r="B7307" s="24" t="s">
        <v>233</v>
      </c>
      <c r="C7307" s="24" t="s">
        <v>261</v>
      </c>
      <c r="D7307" s="24">
        <v>75.620999999999995</v>
      </c>
    </row>
    <row r="7308" spans="1:4" hidden="1">
      <c r="A7308" s="25">
        <v>43215</v>
      </c>
      <c r="B7308" s="24" t="s">
        <v>233</v>
      </c>
      <c r="C7308" s="24" t="s">
        <v>237</v>
      </c>
      <c r="D7308" s="24">
        <v>10.416399999999999</v>
      </c>
    </row>
    <row r="7309" spans="1:4" hidden="1">
      <c r="A7309" s="25">
        <v>43215</v>
      </c>
      <c r="B7309" s="24" t="s">
        <v>233</v>
      </c>
      <c r="C7309" s="24" t="s">
        <v>253</v>
      </c>
      <c r="D7309" s="24">
        <v>1.6184000000000001</v>
      </c>
    </row>
    <row r="7310" spans="1:4" hidden="1">
      <c r="A7310" s="25">
        <v>43215</v>
      </c>
      <c r="B7310" s="24" t="s">
        <v>233</v>
      </c>
      <c r="C7310" s="24" t="s">
        <v>262</v>
      </c>
      <c r="D7310" s="24">
        <v>4.9833999999999996</v>
      </c>
    </row>
    <row r="7311" spans="1:4" hidden="1">
      <c r="A7311" s="25">
        <v>43215</v>
      </c>
      <c r="B7311" s="24" t="s">
        <v>233</v>
      </c>
      <c r="C7311" s="24" t="s">
        <v>246</v>
      </c>
      <c r="D7311" s="24">
        <v>36.217599999999997</v>
      </c>
    </row>
    <row r="7312" spans="1:4" hidden="1">
      <c r="A7312" s="25">
        <v>43215</v>
      </c>
      <c r="B7312" s="24" t="s">
        <v>233</v>
      </c>
      <c r="C7312" s="24" t="s">
        <v>238</v>
      </c>
      <c r="D7312" s="24">
        <v>1.2194</v>
      </c>
    </row>
    <row r="7313" spans="1:4" hidden="1">
      <c r="A7313" s="25">
        <v>43215</v>
      </c>
      <c r="B7313" s="24" t="s">
        <v>233</v>
      </c>
      <c r="C7313" s="24" t="s">
        <v>239</v>
      </c>
      <c r="D7313" s="24">
        <v>15.1516</v>
      </c>
    </row>
    <row r="7314" spans="1:4" hidden="1">
      <c r="A7314" s="25">
        <v>43215</v>
      </c>
      <c r="B7314" s="24" t="s">
        <v>263</v>
      </c>
      <c r="C7314" s="24" t="s">
        <v>238</v>
      </c>
      <c r="D7314" s="24">
        <v>0.4874</v>
      </c>
    </row>
    <row r="7315" spans="1:4" hidden="1">
      <c r="A7315" s="25">
        <v>43215</v>
      </c>
      <c r="B7315" s="24" t="s">
        <v>234</v>
      </c>
      <c r="C7315" s="24" t="s">
        <v>230</v>
      </c>
      <c r="D7315" s="24">
        <v>5.1242000000000001</v>
      </c>
    </row>
    <row r="7316" spans="1:4" hidden="1">
      <c r="A7316" s="25">
        <v>43215</v>
      </c>
      <c r="B7316" s="24" t="s">
        <v>234</v>
      </c>
      <c r="C7316" s="24" t="s">
        <v>240</v>
      </c>
      <c r="D7316" s="24">
        <v>1.8425</v>
      </c>
    </row>
    <row r="7317" spans="1:4" hidden="1">
      <c r="A7317" s="25">
        <v>43215</v>
      </c>
      <c r="B7317" s="24" t="s">
        <v>234</v>
      </c>
      <c r="C7317" s="24" t="s">
        <v>241</v>
      </c>
      <c r="D7317" s="24">
        <v>1.7934000000000001</v>
      </c>
    </row>
    <row r="7318" spans="1:4" hidden="1">
      <c r="A7318" s="25">
        <v>43215</v>
      </c>
      <c r="B7318" s="24" t="s">
        <v>234</v>
      </c>
      <c r="C7318" s="24" t="s">
        <v>231</v>
      </c>
      <c r="D7318" s="24">
        <v>1.3704000000000001</v>
      </c>
    </row>
    <row r="7319" spans="1:4" hidden="1">
      <c r="A7319" s="25">
        <v>43215</v>
      </c>
      <c r="B7319" s="24" t="s">
        <v>234</v>
      </c>
      <c r="C7319" s="24" t="s">
        <v>242</v>
      </c>
      <c r="D7319" s="24">
        <v>8.8153000000000006</v>
      </c>
    </row>
    <row r="7320" spans="1:4" hidden="1">
      <c r="A7320" s="25">
        <v>43215</v>
      </c>
      <c r="B7320" s="24" t="s">
        <v>234</v>
      </c>
      <c r="C7320" s="24" t="s">
        <v>254</v>
      </c>
      <c r="D7320" s="24">
        <v>29.121500000000001</v>
      </c>
    </row>
    <row r="7321" spans="1:4" hidden="1">
      <c r="A7321" s="25">
        <v>43215</v>
      </c>
      <c r="B7321" s="24" t="s">
        <v>234</v>
      </c>
      <c r="C7321" s="24" t="s">
        <v>232</v>
      </c>
      <c r="D7321" s="24">
        <v>8.5218000000000007</v>
      </c>
    </row>
    <row r="7322" spans="1:4" hidden="1">
      <c r="A7322" s="25">
        <v>43215</v>
      </c>
      <c r="B7322" s="24" t="s">
        <v>234</v>
      </c>
      <c r="C7322" s="24" t="s">
        <v>233</v>
      </c>
      <c r="D7322" s="24">
        <v>1.1440999999999999</v>
      </c>
    </row>
    <row r="7323" spans="1:4" hidden="1">
      <c r="A7323" s="25">
        <v>43215</v>
      </c>
      <c r="B7323" s="24" t="s">
        <v>234</v>
      </c>
      <c r="C7323" s="24" t="s">
        <v>243</v>
      </c>
      <c r="D7323" s="24">
        <v>10.9482</v>
      </c>
    </row>
    <row r="7324" spans="1:4" hidden="1">
      <c r="A7324" s="25">
        <v>43215</v>
      </c>
      <c r="B7324" s="24" t="s">
        <v>234</v>
      </c>
      <c r="C7324" s="24" t="s">
        <v>235</v>
      </c>
      <c r="D7324" s="24">
        <v>0.98960000000000004</v>
      </c>
    </row>
    <row r="7325" spans="1:4" hidden="1">
      <c r="A7325" s="25">
        <v>43215</v>
      </c>
      <c r="B7325" s="24" t="s">
        <v>234</v>
      </c>
      <c r="C7325" s="24" t="s">
        <v>79</v>
      </c>
      <c r="D7325" s="24">
        <v>152.3253</v>
      </c>
    </row>
    <row r="7326" spans="1:4" hidden="1">
      <c r="A7326" s="25">
        <v>43215</v>
      </c>
      <c r="B7326" s="24" t="s">
        <v>234</v>
      </c>
      <c r="C7326" s="24" t="s">
        <v>244</v>
      </c>
      <c r="D7326" s="24">
        <v>1508.5727999999999</v>
      </c>
    </row>
    <row r="7327" spans="1:4" hidden="1">
      <c r="A7327" s="25">
        <v>43215</v>
      </c>
      <c r="B7327" s="24" t="s">
        <v>234</v>
      </c>
      <c r="C7327" s="24" t="s">
        <v>249</v>
      </c>
      <c r="D7327" s="24">
        <v>26.383600000000001</v>
      </c>
    </row>
    <row r="7328" spans="1:4" hidden="1">
      <c r="A7328" s="25">
        <v>43215</v>
      </c>
      <c r="B7328" s="24" t="s">
        <v>234</v>
      </c>
      <c r="C7328" s="24" t="s">
        <v>252</v>
      </c>
      <c r="D7328" s="24">
        <v>5.4592000000000001</v>
      </c>
    </row>
    <row r="7329" spans="1:4" hidden="1">
      <c r="A7329" s="25">
        <v>43215</v>
      </c>
      <c r="B7329" s="24" t="s">
        <v>234</v>
      </c>
      <c r="C7329" s="24" t="s">
        <v>236</v>
      </c>
      <c r="D7329" s="24">
        <v>11.085599999999999</v>
      </c>
    </row>
    <row r="7330" spans="1:4" hidden="1">
      <c r="A7330" s="25">
        <v>43215</v>
      </c>
      <c r="B7330" s="24" t="s">
        <v>234</v>
      </c>
      <c r="C7330" s="24" t="s">
        <v>245</v>
      </c>
      <c r="D7330" s="24">
        <v>1.9702</v>
      </c>
    </row>
    <row r="7331" spans="1:4" hidden="1">
      <c r="A7331" s="25">
        <v>43215</v>
      </c>
      <c r="B7331" s="24" t="s">
        <v>234</v>
      </c>
      <c r="C7331" s="24" t="s">
        <v>237</v>
      </c>
      <c r="D7331" s="24">
        <v>11.9177</v>
      </c>
    </row>
    <row r="7332" spans="1:4" hidden="1">
      <c r="A7332" s="25">
        <v>43215</v>
      </c>
      <c r="B7332" s="24" t="s">
        <v>234</v>
      </c>
      <c r="C7332" s="24" t="s">
        <v>253</v>
      </c>
      <c r="D7332" s="24">
        <v>1.8515999999999999</v>
      </c>
    </row>
    <row r="7333" spans="1:4" hidden="1">
      <c r="A7333" s="25">
        <v>43215</v>
      </c>
      <c r="B7333" s="24" t="s">
        <v>234</v>
      </c>
      <c r="C7333" s="24" t="s">
        <v>246</v>
      </c>
      <c r="D7333" s="24">
        <v>41.437199999999997</v>
      </c>
    </row>
    <row r="7334" spans="1:4" hidden="1">
      <c r="A7334" s="25">
        <v>43215</v>
      </c>
      <c r="B7334" s="24" t="s">
        <v>234</v>
      </c>
      <c r="C7334" s="24" t="s">
        <v>238</v>
      </c>
      <c r="D7334" s="24">
        <v>1.3951</v>
      </c>
    </row>
    <row r="7335" spans="1:4" hidden="1">
      <c r="A7335" s="25">
        <v>43215</v>
      </c>
      <c r="B7335" s="24" t="s">
        <v>234</v>
      </c>
      <c r="C7335" s="24" t="s">
        <v>239</v>
      </c>
      <c r="D7335" s="24">
        <v>17.3354</v>
      </c>
    </row>
    <row r="7336" spans="1:4" hidden="1">
      <c r="A7336" s="25">
        <v>43215</v>
      </c>
      <c r="B7336" s="24" t="s">
        <v>243</v>
      </c>
      <c r="C7336" s="24" t="s">
        <v>240</v>
      </c>
      <c r="D7336" s="24">
        <v>0.16830000000000001</v>
      </c>
    </row>
    <row r="7337" spans="1:4" hidden="1">
      <c r="A7337" s="25">
        <v>43215</v>
      </c>
      <c r="B7337" s="24" t="s">
        <v>243</v>
      </c>
      <c r="C7337" s="24" t="s">
        <v>241</v>
      </c>
      <c r="D7337" s="24">
        <v>0.1638</v>
      </c>
    </row>
    <row r="7338" spans="1:4" hidden="1">
      <c r="A7338" s="25">
        <v>43215</v>
      </c>
      <c r="B7338" s="24" t="s">
        <v>243</v>
      </c>
      <c r="C7338" s="24" t="s">
        <v>231</v>
      </c>
      <c r="D7338" s="24">
        <v>0.12520000000000001</v>
      </c>
    </row>
    <row r="7339" spans="1:4" hidden="1">
      <c r="A7339" s="25">
        <v>43215</v>
      </c>
      <c r="B7339" s="24" t="s">
        <v>243</v>
      </c>
      <c r="C7339" s="24" t="s">
        <v>242</v>
      </c>
      <c r="D7339" s="24">
        <v>0.80520000000000003</v>
      </c>
    </row>
    <row r="7340" spans="1:4" hidden="1">
      <c r="A7340" s="25">
        <v>43215</v>
      </c>
      <c r="B7340" s="24" t="s">
        <v>243</v>
      </c>
      <c r="C7340" s="24" t="s">
        <v>233</v>
      </c>
      <c r="D7340" s="24">
        <v>0.1045</v>
      </c>
    </row>
    <row r="7341" spans="1:4" hidden="1">
      <c r="A7341" s="25">
        <v>43215</v>
      </c>
      <c r="B7341" s="24" t="s">
        <v>243</v>
      </c>
      <c r="C7341" s="24" t="s">
        <v>234</v>
      </c>
      <c r="D7341" s="24">
        <v>9.1300000000000006E-2</v>
      </c>
    </row>
    <row r="7342" spans="1:4" hidden="1">
      <c r="A7342" s="25">
        <v>43215</v>
      </c>
      <c r="B7342" s="24" t="s">
        <v>243</v>
      </c>
      <c r="C7342" s="24" t="s">
        <v>79</v>
      </c>
      <c r="D7342" s="24">
        <v>13.9132</v>
      </c>
    </row>
    <row r="7343" spans="1:4" hidden="1">
      <c r="A7343" s="25">
        <v>43215</v>
      </c>
      <c r="B7343" s="24" t="s">
        <v>243</v>
      </c>
      <c r="C7343" s="24" t="s">
        <v>244</v>
      </c>
      <c r="D7343" s="24">
        <v>137.79220000000001</v>
      </c>
    </row>
    <row r="7344" spans="1:4" hidden="1">
      <c r="A7344" s="25">
        <v>43215</v>
      </c>
      <c r="B7344" s="24" t="s">
        <v>243</v>
      </c>
      <c r="C7344" s="24" t="s">
        <v>251</v>
      </c>
      <c r="D7344" s="24">
        <v>1.0295000000000001</v>
      </c>
    </row>
    <row r="7345" spans="1:4" hidden="1">
      <c r="A7345" s="25">
        <v>43215</v>
      </c>
      <c r="B7345" s="24" t="s">
        <v>243</v>
      </c>
      <c r="C7345" s="24" t="s">
        <v>252</v>
      </c>
      <c r="D7345" s="24">
        <v>0.49859999999999999</v>
      </c>
    </row>
    <row r="7346" spans="1:4" hidden="1">
      <c r="A7346" s="25">
        <v>43215</v>
      </c>
      <c r="B7346" s="24" t="s">
        <v>243</v>
      </c>
      <c r="C7346" s="24" t="s">
        <v>236</v>
      </c>
      <c r="D7346" s="24">
        <v>1.0125999999999999</v>
      </c>
    </row>
    <row r="7347" spans="1:4" hidden="1">
      <c r="A7347" s="25">
        <v>43215</v>
      </c>
      <c r="B7347" s="24" t="s">
        <v>243</v>
      </c>
      <c r="C7347" s="24" t="s">
        <v>245</v>
      </c>
      <c r="D7347" s="24">
        <v>0.18</v>
      </c>
    </row>
    <row r="7348" spans="1:4" hidden="1">
      <c r="A7348" s="25">
        <v>43215</v>
      </c>
      <c r="B7348" s="24" t="s">
        <v>243</v>
      </c>
      <c r="C7348" s="24" t="s">
        <v>253</v>
      </c>
      <c r="D7348" s="24">
        <v>0.1691</v>
      </c>
    </row>
    <row r="7349" spans="1:4" hidden="1">
      <c r="A7349" s="25">
        <v>43215</v>
      </c>
      <c r="B7349" s="24" t="s">
        <v>243</v>
      </c>
      <c r="C7349" s="24" t="s">
        <v>246</v>
      </c>
      <c r="D7349" s="24">
        <v>3.7848000000000002</v>
      </c>
    </row>
    <row r="7350" spans="1:4" hidden="1">
      <c r="A7350" s="25">
        <v>43215</v>
      </c>
      <c r="B7350" s="24" t="s">
        <v>243</v>
      </c>
      <c r="C7350" s="24" t="s">
        <v>238</v>
      </c>
      <c r="D7350" s="24">
        <v>0.12740000000000001</v>
      </c>
    </row>
    <row r="7351" spans="1:4" hidden="1">
      <c r="A7351" s="25">
        <v>43215</v>
      </c>
      <c r="B7351" s="24" t="s">
        <v>256</v>
      </c>
      <c r="C7351" s="24" t="s">
        <v>233</v>
      </c>
      <c r="D7351" s="24">
        <v>0.1348</v>
      </c>
    </row>
    <row r="7352" spans="1:4" hidden="1">
      <c r="A7352" s="25">
        <v>43215</v>
      </c>
      <c r="B7352" s="24" t="s">
        <v>256</v>
      </c>
      <c r="C7352" s="24" t="s">
        <v>238</v>
      </c>
      <c r="D7352" s="24">
        <v>0.16439999999999999</v>
      </c>
    </row>
    <row r="7353" spans="1:4" hidden="1">
      <c r="A7353" s="25">
        <v>43215</v>
      </c>
      <c r="B7353" s="24" t="s">
        <v>257</v>
      </c>
      <c r="C7353" s="24" t="s">
        <v>233</v>
      </c>
      <c r="D7353" s="24">
        <v>3.2000000000000002E-3</v>
      </c>
    </row>
    <row r="7354" spans="1:4" hidden="1">
      <c r="A7354" s="25">
        <v>43215</v>
      </c>
      <c r="B7354" s="24" t="s">
        <v>258</v>
      </c>
      <c r="C7354" s="24" t="s">
        <v>233</v>
      </c>
      <c r="D7354" s="24">
        <v>0.22900000000000001</v>
      </c>
    </row>
    <row r="7355" spans="1:4" hidden="1">
      <c r="A7355" s="25">
        <v>43215</v>
      </c>
      <c r="B7355" s="24" t="s">
        <v>258</v>
      </c>
      <c r="C7355" s="24" t="s">
        <v>238</v>
      </c>
      <c r="D7355" s="24">
        <v>0.2792</v>
      </c>
    </row>
    <row r="7356" spans="1:4" hidden="1">
      <c r="A7356" s="25">
        <v>43215</v>
      </c>
      <c r="B7356" s="24" t="s">
        <v>259</v>
      </c>
      <c r="C7356" s="24" t="s">
        <v>233</v>
      </c>
      <c r="D7356" s="24">
        <v>8.2000000000000007E-3</v>
      </c>
    </row>
    <row r="7357" spans="1:4" hidden="1">
      <c r="A7357" s="25">
        <v>43215</v>
      </c>
      <c r="B7357" s="24" t="s">
        <v>259</v>
      </c>
      <c r="C7357" s="24" t="s">
        <v>238</v>
      </c>
      <c r="D7357" s="24">
        <v>9.9000000000000008E-3</v>
      </c>
    </row>
    <row r="7358" spans="1:4" hidden="1">
      <c r="A7358" s="25">
        <v>43215</v>
      </c>
      <c r="B7358" s="24" t="s">
        <v>235</v>
      </c>
      <c r="C7358" s="24" t="s">
        <v>230</v>
      </c>
      <c r="D7358" s="24">
        <v>5.1779999999999999</v>
      </c>
    </row>
    <row r="7359" spans="1:4" hidden="1">
      <c r="A7359" s="25">
        <v>43215</v>
      </c>
      <c r="B7359" s="24" t="s">
        <v>235</v>
      </c>
      <c r="C7359" s="24" t="s">
        <v>231</v>
      </c>
      <c r="D7359" s="24">
        <v>1.3847</v>
      </c>
    </row>
    <row r="7360" spans="1:4" hidden="1">
      <c r="A7360" s="25">
        <v>43215</v>
      </c>
      <c r="B7360" s="24" t="s">
        <v>235</v>
      </c>
      <c r="C7360" s="24" t="s">
        <v>232</v>
      </c>
      <c r="D7360" s="24">
        <v>8.6110000000000007</v>
      </c>
    </row>
    <row r="7361" spans="1:4" hidden="1">
      <c r="A7361" s="25">
        <v>43215</v>
      </c>
      <c r="B7361" s="24" t="s">
        <v>235</v>
      </c>
      <c r="C7361" s="24" t="s">
        <v>233</v>
      </c>
      <c r="D7361" s="24">
        <v>1.1560999999999999</v>
      </c>
    </row>
    <row r="7362" spans="1:4" hidden="1">
      <c r="A7362" s="25">
        <v>43215</v>
      </c>
      <c r="B7362" s="24" t="s">
        <v>235</v>
      </c>
      <c r="C7362" s="24" t="s">
        <v>234</v>
      </c>
      <c r="D7362" s="24">
        <v>1.0105</v>
      </c>
    </row>
    <row r="7363" spans="1:4" hidden="1">
      <c r="A7363" s="25">
        <v>43215</v>
      </c>
      <c r="B7363" s="24" t="s">
        <v>235</v>
      </c>
      <c r="C7363" s="24" t="s">
        <v>236</v>
      </c>
      <c r="D7363" s="24">
        <v>11.2018</v>
      </c>
    </row>
    <row r="7364" spans="1:4" hidden="1">
      <c r="A7364" s="25">
        <v>43215</v>
      </c>
      <c r="B7364" s="24" t="s">
        <v>235</v>
      </c>
      <c r="C7364" s="24" t="s">
        <v>237</v>
      </c>
      <c r="D7364" s="24">
        <v>12.0426</v>
      </c>
    </row>
    <row r="7365" spans="1:4" hidden="1">
      <c r="A7365" s="25">
        <v>43215</v>
      </c>
      <c r="B7365" s="24" t="s">
        <v>235</v>
      </c>
      <c r="C7365" s="24" t="s">
        <v>238</v>
      </c>
      <c r="D7365" s="24">
        <v>1.4097999999999999</v>
      </c>
    </row>
    <row r="7366" spans="1:4" hidden="1">
      <c r="A7366" s="25">
        <v>43215</v>
      </c>
      <c r="B7366" s="24" t="s">
        <v>79</v>
      </c>
      <c r="C7366" s="24" t="s">
        <v>240</v>
      </c>
      <c r="D7366" s="24">
        <v>1.21E-2</v>
      </c>
    </row>
    <row r="7367" spans="1:4" hidden="1">
      <c r="A7367" s="25">
        <v>43215</v>
      </c>
      <c r="B7367" s="24" t="s">
        <v>79</v>
      </c>
      <c r="C7367" s="24" t="s">
        <v>241</v>
      </c>
      <c r="D7367" s="24">
        <v>1.18E-2</v>
      </c>
    </row>
    <row r="7368" spans="1:4" hidden="1">
      <c r="A7368" s="25">
        <v>43215</v>
      </c>
      <c r="B7368" s="24" t="s">
        <v>79</v>
      </c>
      <c r="C7368" s="24" t="s">
        <v>231</v>
      </c>
      <c r="D7368" s="24">
        <v>8.9999999999999993E-3</v>
      </c>
    </row>
    <row r="7369" spans="1:4" hidden="1">
      <c r="A7369" s="25">
        <v>43215</v>
      </c>
      <c r="B7369" s="24" t="s">
        <v>79</v>
      </c>
      <c r="C7369" s="24" t="s">
        <v>242</v>
      </c>
      <c r="D7369" s="24">
        <v>5.7799999999999997E-2</v>
      </c>
    </row>
    <row r="7370" spans="1:4" hidden="1">
      <c r="A7370" s="25">
        <v>43215</v>
      </c>
      <c r="B7370" s="24" t="s">
        <v>79</v>
      </c>
      <c r="C7370" s="24" t="s">
        <v>233</v>
      </c>
      <c r="D7370" s="24">
        <v>7.4999999999999997E-3</v>
      </c>
    </row>
    <row r="7371" spans="1:4" hidden="1">
      <c r="A7371" s="25">
        <v>43215</v>
      </c>
      <c r="B7371" s="24" t="s">
        <v>79</v>
      </c>
      <c r="C7371" s="24" t="s">
        <v>234</v>
      </c>
      <c r="D7371" s="24">
        <v>6.6E-3</v>
      </c>
    </row>
    <row r="7372" spans="1:4" hidden="1">
      <c r="A7372" s="25">
        <v>43215</v>
      </c>
      <c r="B7372" s="24" t="s">
        <v>79</v>
      </c>
      <c r="C7372" s="24" t="s">
        <v>243</v>
      </c>
      <c r="D7372" s="24">
        <v>7.1900000000000006E-2</v>
      </c>
    </row>
    <row r="7373" spans="1:4" hidden="1">
      <c r="A7373" s="25">
        <v>43215</v>
      </c>
      <c r="B7373" s="24" t="s">
        <v>79</v>
      </c>
      <c r="C7373" s="24" t="s">
        <v>244</v>
      </c>
      <c r="D7373" s="24">
        <v>9.9037000000000006</v>
      </c>
    </row>
    <row r="7374" spans="1:4" hidden="1">
      <c r="A7374" s="25">
        <v>43215</v>
      </c>
      <c r="B7374" s="24" t="s">
        <v>79</v>
      </c>
      <c r="C7374" s="24" t="s">
        <v>251</v>
      </c>
      <c r="D7374" s="24">
        <v>7.3999999999999996E-2</v>
      </c>
    </row>
    <row r="7375" spans="1:4" hidden="1">
      <c r="A7375" s="25">
        <v>43215</v>
      </c>
      <c r="B7375" s="24" t="s">
        <v>79</v>
      </c>
      <c r="C7375" s="24" t="s">
        <v>236</v>
      </c>
      <c r="D7375" s="24">
        <v>7.2800000000000004E-2</v>
      </c>
    </row>
    <row r="7376" spans="1:4" hidden="1">
      <c r="A7376" s="25">
        <v>43215</v>
      </c>
      <c r="B7376" s="24" t="s">
        <v>79</v>
      </c>
      <c r="C7376" s="24" t="s">
        <v>245</v>
      </c>
      <c r="D7376" s="24">
        <v>1.29E-2</v>
      </c>
    </row>
    <row r="7377" spans="1:4" hidden="1">
      <c r="A7377" s="25">
        <v>43215</v>
      </c>
      <c r="B7377" s="24" t="s">
        <v>79</v>
      </c>
      <c r="C7377" s="24" t="s">
        <v>246</v>
      </c>
      <c r="D7377" s="24">
        <v>0.27200000000000002</v>
      </c>
    </row>
    <row r="7378" spans="1:4" hidden="1">
      <c r="A7378" s="25">
        <v>43215</v>
      </c>
      <c r="B7378" s="24" t="s">
        <v>79</v>
      </c>
      <c r="C7378" s="24" t="s">
        <v>238</v>
      </c>
      <c r="D7378" s="24">
        <v>9.1999999999999998E-3</v>
      </c>
    </row>
    <row r="7379" spans="1:4" hidden="1">
      <c r="A7379" s="25">
        <v>43215</v>
      </c>
      <c r="B7379" s="24" t="s">
        <v>244</v>
      </c>
      <c r="C7379" s="24" t="s">
        <v>240</v>
      </c>
      <c r="D7379" s="24">
        <v>1.1999999999999999E-3</v>
      </c>
    </row>
    <row r="7380" spans="1:4" hidden="1">
      <c r="A7380" s="25">
        <v>43215</v>
      </c>
      <c r="B7380" s="24" t="s">
        <v>244</v>
      </c>
      <c r="C7380" s="24" t="s">
        <v>242</v>
      </c>
      <c r="D7380" s="24">
        <v>5.7999999999999996E-3</v>
      </c>
    </row>
    <row r="7381" spans="1:4" hidden="1">
      <c r="A7381" s="25">
        <v>43215</v>
      </c>
      <c r="B7381" s="24" t="s">
        <v>244</v>
      </c>
      <c r="C7381" s="24" t="s">
        <v>233</v>
      </c>
      <c r="D7381" s="24">
        <v>8.0000000000000004E-4</v>
      </c>
    </row>
    <row r="7382" spans="1:4" hidden="1">
      <c r="A7382" s="25">
        <v>43215</v>
      </c>
      <c r="B7382" s="24" t="s">
        <v>244</v>
      </c>
      <c r="C7382" s="24" t="s">
        <v>234</v>
      </c>
      <c r="D7382" s="24">
        <v>6.9999999999999999E-4</v>
      </c>
    </row>
    <row r="7383" spans="1:4" hidden="1">
      <c r="A7383" s="25">
        <v>43215</v>
      </c>
      <c r="B7383" s="24" t="s">
        <v>244</v>
      </c>
      <c r="C7383" s="24" t="s">
        <v>243</v>
      </c>
      <c r="D7383" s="24">
        <v>7.3000000000000001E-3</v>
      </c>
    </row>
    <row r="7384" spans="1:4" hidden="1">
      <c r="A7384" s="25">
        <v>43215</v>
      </c>
      <c r="B7384" s="24" t="s">
        <v>244</v>
      </c>
      <c r="C7384" s="24" t="s">
        <v>79</v>
      </c>
      <c r="D7384" s="24">
        <v>0.10100000000000001</v>
      </c>
    </row>
    <row r="7385" spans="1:4" hidden="1">
      <c r="A7385" s="25">
        <v>43215</v>
      </c>
      <c r="B7385" s="24" t="s">
        <v>244</v>
      </c>
      <c r="C7385" s="24" t="s">
        <v>236</v>
      </c>
      <c r="D7385" s="24">
        <v>7.4000000000000003E-3</v>
      </c>
    </row>
    <row r="7386" spans="1:4" hidden="1">
      <c r="A7386" s="25">
        <v>43215</v>
      </c>
      <c r="B7386" s="24" t="s">
        <v>244</v>
      </c>
      <c r="C7386" s="24" t="s">
        <v>246</v>
      </c>
      <c r="D7386" s="24">
        <v>2.7400000000000001E-2</v>
      </c>
    </row>
    <row r="7387" spans="1:4" hidden="1">
      <c r="A7387" s="25">
        <v>43215</v>
      </c>
      <c r="B7387" s="24" t="s">
        <v>244</v>
      </c>
      <c r="C7387" s="24" t="s">
        <v>238</v>
      </c>
      <c r="D7387" s="24">
        <v>8.9999999999999998E-4</v>
      </c>
    </row>
    <row r="7388" spans="1:4" hidden="1">
      <c r="A7388" s="25">
        <v>43215</v>
      </c>
      <c r="B7388" s="24" t="s">
        <v>251</v>
      </c>
      <c r="C7388" s="24" t="s">
        <v>242</v>
      </c>
      <c r="D7388" s="24">
        <v>0.78220000000000001</v>
      </c>
    </row>
    <row r="7389" spans="1:4" hidden="1">
      <c r="A7389" s="25">
        <v>43215</v>
      </c>
      <c r="B7389" s="24" t="s">
        <v>251</v>
      </c>
      <c r="C7389" s="24" t="s">
        <v>233</v>
      </c>
      <c r="D7389" s="24">
        <v>0.1016</v>
      </c>
    </row>
    <row r="7390" spans="1:4" hidden="1">
      <c r="A7390" s="25">
        <v>43215</v>
      </c>
      <c r="B7390" s="24" t="s">
        <v>251</v>
      </c>
      <c r="C7390" s="24" t="s">
        <v>243</v>
      </c>
      <c r="D7390" s="24">
        <v>0.97140000000000004</v>
      </c>
    </row>
    <row r="7391" spans="1:4" hidden="1">
      <c r="A7391" s="25">
        <v>43215</v>
      </c>
      <c r="B7391" s="24" t="s">
        <v>251</v>
      </c>
      <c r="C7391" s="24" t="s">
        <v>79</v>
      </c>
      <c r="D7391" s="24">
        <v>13.5159</v>
      </c>
    </row>
    <row r="7392" spans="1:4" hidden="1">
      <c r="A7392" s="25">
        <v>43215</v>
      </c>
      <c r="B7392" s="24" t="s">
        <v>251</v>
      </c>
      <c r="C7392" s="24" t="s">
        <v>236</v>
      </c>
      <c r="D7392" s="24">
        <v>0.98360000000000003</v>
      </c>
    </row>
    <row r="7393" spans="1:4" hidden="1">
      <c r="A7393" s="25">
        <v>43215</v>
      </c>
      <c r="B7393" s="24" t="s">
        <v>251</v>
      </c>
      <c r="C7393" s="24" t="s">
        <v>238</v>
      </c>
      <c r="D7393" s="24">
        <v>0.12379999999999999</v>
      </c>
    </row>
    <row r="7394" spans="1:4" hidden="1">
      <c r="A7394" s="25">
        <v>43215</v>
      </c>
      <c r="B7394" s="24" t="s">
        <v>249</v>
      </c>
      <c r="C7394" s="24" t="s">
        <v>241</v>
      </c>
      <c r="D7394" s="24">
        <v>6.8000000000000005E-2</v>
      </c>
    </row>
    <row r="7395" spans="1:4" hidden="1">
      <c r="A7395" s="25">
        <v>43215</v>
      </c>
      <c r="B7395" s="24" t="s">
        <v>249</v>
      </c>
      <c r="C7395" s="24" t="s">
        <v>233</v>
      </c>
      <c r="D7395" s="24">
        <v>4.3400000000000001E-2</v>
      </c>
    </row>
    <row r="7396" spans="1:4" hidden="1">
      <c r="A7396" s="25">
        <v>43215</v>
      </c>
      <c r="B7396" s="24" t="s">
        <v>249</v>
      </c>
      <c r="C7396" s="24" t="s">
        <v>234</v>
      </c>
      <c r="D7396" s="24">
        <v>3.7900000000000003E-2</v>
      </c>
    </row>
    <row r="7397" spans="1:4" hidden="1">
      <c r="A7397" s="25">
        <v>43215</v>
      </c>
      <c r="B7397" s="24" t="s">
        <v>249</v>
      </c>
      <c r="C7397" s="24" t="s">
        <v>238</v>
      </c>
      <c r="D7397" s="24">
        <v>5.2900000000000003E-2</v>
      </c>
    </row>
    <row r="7398" spans="1:4" hidden="1">
      <c r="A7398" s="25">
        <v>43215</v>
      </c>
      <c r="B7398" s="24" t="s">
        <v>252</v>
      </c>
      <c r="C7398" s="24" t="s">
        <v>242</v>
      </c>
      <c r="D7398" s="24">
        <v>1.6148</v>
      </c>
    </row>
    <row r="7399" spans="1:4" hidden="1">
      <c r="A7399" s="25">
        <v>43215</v>
      </c>
      <c r="B7399" s="24" t="s">
        <v>252</v>
      </c>
      <c r="C7399" s="24" t="s">
        <v>233</v>
      </c>
      <c r="D7399" s="24">
        <v>0.20960000000000001</v>
      </c>
    </row>
    <row r="7400" spans="1:4" hidden="1">
      <c r="A7400" s="25">
        <v>43215</v>
      </c>
      <c r="B7400" s="24" t="s">
        <v>252</v>
      </c>
      <c r="C7400" s="24" t="s">
        <v>234</v>
      </c>
      <c r="D7400" s="24">
        <v>0.1832</v>
      </c>
    </row>
    <row r="7401" spans="1:4" hidden="1">
      <c r="A7401" s="25">
        <v>43215</v>
      </c>
      <c r="B7401" s="24" t="s">
        <v>252</v>
      </c>
      <c r="C7401" s="24" t="s">
        <v>243</v>
      </c>
      <c r="D7401" s="24">
        <v>2.0053999999999998</v>
      </c>
    </row>
    <row r="7402" spans="1:4" hidden="1">
      <c r="A7402" s="25">
        <v>43215</v>
      </c>
      <c r="B7402" s="24" t="s">
        <v>252</v>
      </c>
      <c r="C7402" s="24" t="s">
        <v>238</v>
      </c>
      <c r="D7402" s="24">
        <v>0.25559999999999999</v>
      </c>
    </row>
    <row r="7403" spans="1:4" hidden="1">
      <c r="A7403" s="25">
        <v>43215</v>
      </c>
      <c r="B7403" s="24" t="s">
        <v>236</v>
      </c>
      <c r="C7403" s="24" t="s">
        <v>230</v>
      </c>
      <c r="D7403" s="24">
        <v>0.4622</v>
      </c>
    </row>
    <row r="7404" spans="1:4" hidden="1">
      <c r="A7404" s="25">
        <v>43215</v>
      </c>
      <c r="B7404" s="24" t="s">
        <v>236</v>
      </c>
      <c r="C7404" s="24" t="s">
        <v>240</v>
      </c>
      <c r="D7404" s="24">
        <v>0.16619999999999999</v>
      </c>
    </row>
    <row r="7405" spans="1:4" hidden="1">
      <c r="A7405" s="25">
        <v>43215</v>
      </c>
      <c r="B7405" s="24" t="s">
        <v>236</v>
      </c>
      <c r="C7405" s="24" t="s">
        <v>241</v>
      </c>
      <c r="D7405" s="24">
        <v>0.1618</v>
      </c>
    </row>
    <row r="7406" spans="1:4" hidden="1">
      <c r="A7406" s="25">
        <v>43215</v>
      </c>
      <c r="B7406" s="24" t="s">
        <v>236</v>
      </c>
      <c r="C7406" s="24" t="s">
        <v>231</v>
      </c>
      <c r="D7406" s="24">
        <v>0.1236</v>
      </c>
    </row>
    <row r="7407" spans="1:4" hidden="1">
      <c r="A7407" s="25">
        <v>43215</v>
      </c>
      <c r="B7407" s="24" t="s">
        <v>236</v>
      </c>
      <c r="C7407" s="24" t="s">
        <v>242</v>
      </c>
      <c r="D7407" s="24">
        <v>0.79520000000000002</v>
      </c>
    </row>
    <row r="7408" spans="1:4" hidden="1">
      <c r="A7408" s="25">
        <v>43215</v>
      </c>
      <c r="B7408" s="24" t="s">
        <v>236</v>
      </c>
      <c r="C7408" s="24" t="s">
        <v>232</v>
      </c>
      <c r="D7408" s="24">
        <v>0.76870000000000005</v>
      </c>
    </row>
    <row r="7409" spans="1:4" hidden="1">
      <c r="A7409" s="25">
        <v>43215</v>
      </c>
      <c r="B7409" s="24" t="s">
        <v>236</v>
      </c>
      <c r="C7409" s="24" t="s">
        <v>233</v>
      </c>
      <c r="D7409" s="24">
        <v>0.1032</v>
      </c>
    </row>
    <row r="7410" spans="1:4" hidden="1">
      <c r="A7410" s="25">
        <v>43215</v>
      </c>
      <c r="B7410" s="24" t="s">
        <v>236</v>
      </c>
      <c r="C7410" s="24" t="s">
        <v>234</v>
      </c>
      <c r="D7410" s="24">
        <v>9.0200000000000002E-2</v>
      </c>
    </row>
    <row r="7411" spans="1:4" hidden="1">
      <c r="A7411" s="25">
        <v>43215</v>
      </c>
      <c r="B7411" s="24" t="s">
        <v>236</v>
      </c>
      <c r="C7411" s="24" t="s">
        <v>243</v>
      </c>
      <c r="D7411" s="24">
        <v>0.98760000000000003</v>
      </c>
    </row>
    <row r="7412" spans="1:4" hidden="1">
      <c r="A7412" s="25">
        <v>43215</v>
      </c>
      <c r="B7412" s="24" t="s">
        <v>236</v>
      </c>
      <c r="C7412" s="24" t="s">
        <v>235</v>
      </c>
      <c r="D7412" s="24">
        <v>8.9200000000000002E-2</v>
      </c>
    </row>
    <row r="7413" spans="1:4" hidden="1">
      <c r="A7413" s="25">
        <v>43215</v>
      </c>
      <c r="B7413" s="24" t="s">
        <v>236</v>
      </c>
      <c r="C7413" s="24" t="s">
        <v>79</v>
      </c>
      <c r="D7413" s="24">
        <v>13.7407</v>
      </c>
    </row>
    <row r="7414" spans="1:4" hidden="1">
      <c r="A7414" s="25">
        <v>43215</v>
      </c>
      <c r="B7414" s="24" t="s">
        <v>236</v>
      </c>
      <c r="C7414" s="24" t="s">
        <v>244</v>
      </c>
      <c r="D7414" s="24">
        <v>136.08340000000001</v>
      </c>
    </row>
    <row r="7415" spans="1:4" hidden="1">
      <c r="A7415" s="25">
        <v>43215</v>
      </c>
      <c r="B7415" s="24" t="s">
        <v>236</v>
      </c>
      <c r="C7415" s="24" t="s">
        <v>251</v>
      </c>
      <c r="D7415" s="24">
        <v>1.0167999999999999</v>
      </c>
    </row>
    <row r="7416" spans="1:4" hidden="1">
      <c r="A7416" s="25">
        <v>43215</v>
      </c>
      <c r="B7416" s="24" t="s">
        <v>236</v>
      </c>
      <c r="C7416" s="24" t="s">
        <v>237</v>
      </c>
      <c r="D7416" s="24">
        <v>1.075</v>
      </c>
    </row>
    <row r="7417" spans="1:4" hidden="1">
      <c r="A7417" s="25">
        <v>43215</v>
      </c>
      <c r="B7417" s="24" t="s">
        <v>236</v>
      </c>
      <c r="C7417" s="24" t="s">
        <v>238</v>
      </c>
      <c r="D7417" s="24">
        <v>0.1258</v>
      </c>
    </row>
    <row r="7418" spans="1:4" hidden="1">
      <c r="A7418" s="25">
        <v>43215</v>
      </c>
      <c r="B7418" s="24" t="s">
        <v>245</v>
      </c>
      <c r="C7418" s="24" t="s">
        <v>240</v>
      </c>
      <c r="D7418" s="24">
        <v>0.93520000000000003</v>
      </c>
    </row>
    <row r="7419" spans="1:4" hidden="1">
      <c r="A7419" s="25">
        <v>43215</v>
      </c>
      <c r="B7419" s="24" t="s">
        <v>245</v>
      </c>
      <c r="C7419" s="24" t="s">
        <v>242</v>
      </c>
      <c r="D7419" s="24">
        <v>4.4741999999999997</v>
      </c>
    </row>
    <row r="7420" spans="1:4" hidden="1">
      <c r="A7420" s="25">
        <v>43215</v>
      </c>
      <c r="B7420" s="24" t="s">
        <v>245</v>
      </c>
      <c r="C7420" s="24" t="s">
        <v>233</v>
      </c>
      <c r="D7420" s="24">
        <v>0.58069999999999999</v>
      </c>
    </row>
    <row r="7421" spans="1:4" hidden="1">
      <c r="A7421" s="25">
        <v>43215</v>
      </c>
      <c r="B7421" s="24" t="s">
        <v>245</v>
      </c>
      <c r="C7421" s="24" t="s">
        <v>234</v>
      </c>
      <c r="D7421" s="24">
        <v>0.50760000000000005</v>
      </c>
    </row>
    <row r="7422" spans="1:4" hidden="1">
      <c r="A7422" s="25">
        <v>43215</v>
      </c>
      <c r="B7422" s="24" t="s">
        <v>245</v>
      </c>
      <c r="C7422" s="24" t="s">
        <v>243</v>
      </c>
      <c r="D7422" s="24">
        <v>5.5568</v>
      </c>
    </row>
    <row r="7423" spans="1:4" hidden="1">
      <c r="A7423" s="25">
        <v>43215</v>
      </c>
      <c r="B7423" s="24" t="s">
        <v>245</v>
      </c>
      <c r="C7423" s="24" t="s">
        <v>79</v>
      </c>
      <c r="D7423" s="24">
        <v>77.313199999999995</v>
      </c>
    </row>
    <row r="7424" spans="1:4" hidden="1">
      <c r="A7424" s="25">
        <v>43215</v>
      </c>
      <c r="B7424" s="24" t="s">
        <v>245</v>
      </c>
      <c r="C7424" s="24" t="s">
        <v>238</v>
      </c>
      <c r="D7424" s="24">
        <v>0.70809999999999995</v>
      </c>
    </row>
    <row r="7425" spans="1:4" hidden="1">
      <c r="A7425" s="25">
        <v>43215</v>
      </c>
      <c r="B7425" s="24" t="s">
        <v>264</v>
      </c>
      <c r="C7425" s="24" t="s">
        <v>238</v>
      </c>
      <c r="D7425" s="24">
        <v>1.9099999999999999E-2</v>
      </c>
    </row>
    <row r="7426" spans="1:4" hidden="1">
      <c r="A7426" s="25">
        <v>43215</v>
      </c>
      <c r="B7426" s="24" t="s">
        <v>260</v>
      </c>
      <c r="C7426" s="24" t="s">
        <v>233</v>
      </c>
      <c r="D7426" s="24">
        <v>0.2369</v>
      </c>
    </row>
    <row r="7427" spans="1:4" hidden="1">
      <c r="A7427" s="25">
        <v>43215</v>
      </c>
      <c r="B7427" s="24" t="s">
        <v>260</v>
      </c>
      <c r="C7427" s="24" t="s">
        <v>238</v>
      </c>
      <c r="D7427" s="24">
        <v>0.28889999999999999</v>
      </c>
    </row>
    <row r="7428" spans="1:4" hidden="1">
      <c r="A7428" s="25">
        <v>43215</v>
      </c>
      <c r="B7428" s="24" t="s">
        <v>261</v>
      </c>
      <c r="C7428" s="24" t="s">
        <v>233</v>
      </c>
      <c r="D7428" s="24">
        <v>1.32E-2</v>
      </c>
    </row>
    <row r="7429" spans="1:4" hidden="1">
      <c r="A7429" s="25">
        <v>43215</v>
      </c>
      <c r="B7429" s="24" t="s">
        <v>261</v>
      </c>
      <c r="C7429" s="24" t="s">
        <v>238</v>
      </c>
      <c r="D7429" s="24">
        <v>1.61E-2</v>
      </c>
    </row>
    <row r="7430" spans="1:4" hidden="1">
      <c r="A7430" s="25">
        <v>43215</v>
      </c>
      <c r="B7430" s="24" t="s">
        <v>237</v>
      </c>
      <c r="C7430" s="24" t="s">
        <v>230</v>
      </c>
      <c r="D7430" s="24">
        <v>0.43</v>
      </c>
    </row>
    <row r="7431" spans="1:4" hidden="1">
      <c r="A7431" s="25">
        <v>43215</v>
      </c>
      <c r="B7431" s="24" t="s">
        <v>237</v>
      </c>
      <c r="C7431" s="24" t="s">
        <v>240</v>
      </c>
      <c r="D7431" s="24">
        <v>0.15459999999999999</v>
      </c>
    </row>
    <row r="7432" spans="1:4" hidden="1">
      <c r="A7432" s="25">
        <v>43215</v>
      </c>
      <c r="B7432" s="24" t="s">
        <v>237</v>
      </c>
      <c r="C7432" s="24" t="s">
        <v>231</v>
      </c>
      <c r="D7432" s="24">
        <v>0.115</v>
      </c>
    </row>
    <row r="7433" spans="1:4" hidden="1">
      <c r="A7433" s="25">
        <v>43215</v>
      </c>
      <c r="B7433" s="24" t="s">
        <v>237</v>
      </c>
      <c r="C7433" s="24" t="s">
        <v>232</v>
      </c>
      <c r="D7433" s="24">
        <v>0.71499999999999997</v>
      </c>
    </row>
    <row r="7434" spans="1:4" hidden="1">
      <c r="A7434" s="25">
        <v>43215</v>
      </c>
      <c r="B7434" s="24" t="s">
        <v>237</v>
      </c>
      <c r="C7434" s="24" t="s">
        <v>233</v>
      </c>
      <c r="D7434" s="24">
        <v>9.6000000000000002E-2</v>
      </c>
    </row>
    <row r="7435" spans="1:4" hidden="1">
      <c r="A7435" s="25">
        <v>43215</v>
      </c>
      <c r="B7435" s="24" t="s">
        <v>237</v>
      </c>
      <c r="C7435" s="24" t="s">
        <v>234</v>
      </c>
      <c r="D7435" s="24">
        <v>8.3900000000000002E-2</v>
      </c>
    </row>
    <row r="7436" spans="1:4" hidden="1">
      <c r="A7436" s="25">
        <v>43215</v>
      </c>
      <c r="B7436" s="24" t="s">
        <v>237</v>
      </c>
      <c r="C7436" s="24" t="s">
        <v>235</v>
      </c>
      <c r="D7436" s="24">
        <v>8.3000000000000004E-2</v>
      </c>
    </row>
    <row r="7437" spans="1:4" hidden="1">
      <c r="A7437" s="25">
        <v>43215</v>
      </c>
      <c r="B7437" s="24" t="s">
        <v>237</v>
      </c>
      <c r="C7437" s="24" t="s">
        <v>236</v>
      </c>
      <c r="D7437" s="24">
        <v>0.93020000000000003</v>
      </c>
    </row>
    <row r="7438" spans="1:4" hidden="1">
      <c r="A7438" s="25">
        <v>43215</v>
      </c>
      <c r="B7438" s="24" t="s">
        <v>237</v>
      </c>
      <c r="C7438" s="24" t="s">
        <v>262</v>
      </c>
      <c r="D7438" s="24">
        <v>0.47839999999999999</v>
      </c>
    </row>
    <row r="7439" spans="1:4" hidden="1">
      <c r="A7439" s="25">
        <v>43215</v>
      </c>
      <c r="B7439" s="24" t="s">
        <v>237</v>
      </c>
      <c r="C7439" s="24" t="s">
        <v>238</v>
      </c>
      <c r="D7439" s="24">
        <v>0.11700000000000001</v>
      </c>
    </row>
    <row r="7440" spans="1:4" hidden="1">
      <c r="A7440" s="25">
        <v>43215</v>
      </c>
      <c r="B7440" s="24" t="s">
        <v>253</v>
      </c>
      <c r="C7440" s="24" t="s">
        <v>242</v>
      </c>
      <c r="D7440" s="24">
        <v>4.7610000000000001</v>
      </c>
    </row>
    <row r="7441" spans="1:4" hidden="1">
      <c r="A7441" s="25">
        <v>43215</v>
      </c>
      <c r="B7441" s="24" t="s">
        <v>253</v>
      </c>
      <c r="C7441" s="24" t="s">
        <v>233</v>
      </c>
      <c r="D7441" s="24">
        <v>0.6179</v>
      </c>
    </row>
    <row r="7442" spans="1:4" hidden="1">
      <c r="A7442" s="25">
        <v>43215</v>
      </c>
      <c r="B7442" s="24" t="s">
        <v>253</v>
      </c>
      <c r="C7442" s="24" t="s">
        <v>234</v>
      </c>
      <c r="D7442" s="24">
        <v>0.54010000000000002</v>
      </c>
    </row>
    <row r="7443" spans="1:4" hidden="1">
      <c r="A7443" s="25">
        <v>43215</v>
      </c>
      <c r="B7443" s="24" t="s">
        <v>253</v>
      </c>
      <c r="C7443" s="24" t="s">
        <v>243</v>
      </c>
      <c r="D7443" s="24">
        <v>5.9128999999999996</v>
      </c>
    </row>
    <row r="7444" spans="1:4" hidden="1">
      <c r="A7444" s="25">
        <v>43215</v>
      </c>
      <c r="B7444" s="24" t="s">
        <v>253</v>
      </c>
      <c r="C7444" s="24" t="s">
        <v>238</v>
      </c>
      <c r="D7444" s="24">
        <v>0.75349999999999995</v>
      </c>
    </row>
    <row r="7445" spans="1:4" hidden="1">
      <c r="A7445" s="25">
        <v>43215</v>
      </c>
      <c r="B7445" s="24" t="s">
        <v>265</v>
      </c>
      <c r="C7445" s="24" t="s">
        <v>238</v>
      </c>
      <c r="D7445" s="24">
        <v>3.1800000000000002E-2</v>
      </c>
    </row>
    <row r="7446" spans="1:4" hidden="1">
      <c r="A7446" s="25">
        <v>43215</v>
      </c>
      <c r="B7446" s="24" t="s">
        <v>262</v>
      </c>
      <c r="C7446" s="24" t="s">
        <v>233</v>
      </c>
      <c r="D7446" s="24">
        <v>0.20069999999999999</v>
      </c>
    </row>
    <row r="7447" spans="1:4" hidden="1">
      <c r="A7447" s="25">
        <v>43215</v>
      </c>
      <c r="B7447" s="24" t="s">
        <v>262</v>
      </c>
      <c r="C7447" s="24" t="s">
        <v>237</v>
      </c>
      <c r="D7447" s="24">
        <v>2.0901999999999998</v>
      </c>
    </row>
    <row r="7448" spans="1:4" hidden="1">
      <c r="A7448" s="25">
        <v>43215</v>
      </c>
      <c r="B7448" s="24" t="s">
        <v>262</v>
      </c>
      <c r="C7448" s="24" t="s">
        <v>238</v>
      </c>
      <c r="D7448" s="24">
        <v>0.2447</v>
      </c>
    </row>
    <row r="7449" spans="1:4" hidden="1">
      <c r="A7449" s="25">
        <v>43215</v>
      </c>
      <c r="B7449" s="24" t="s">
        <v>246</v>
      </c>
      <c r="C7449" s="24" t="s">
        <v>240</v>
      </c>
      <c r="D7449" s="24">
        <v>4.4400000000000002E-2</v>
      </c>
    </row>
    <row r="7450" spans="1:4" hidden="1">
      <c r="A7450" s="25">
        <v>43215</v>
      </c>
      <c r="B7450" s="24" t="s">
        <v>246</v>
      </c>
      <c r="C7450" s="24" t="s">
        <v>248</v>
      </c>
      <c r="D7450" s="24">
        <v>0.21260000000000001</v>
      </c>
    </row>
    <row r="7451" spans="1:4" hidden="1">
      <c r="A7451" s="25">
        <v>43215</v>
      </c>
      <c r="B7451" s="24" t="s">
        <v>246</v>
      </c>
      <c r="C7451" s="24" t="s">
        <v>242</v>
      </c>
      <c r="D7451" s="24">
        <v>0.21279999999999999</v>
      </c>
    </row>
    <row r="7452" spans="1:4" hidden="1">
      <c r="A7452" s="25">
        <v>43215</v>
      </c>
      <c r="B7452" s="24" t="s">
        <v>246</v>
      </c>
      <c r="C7452" s="24" t="s">
        <v>233</v>
      </c>
      <c r="D7452" s="24">
        <v>2.76E-2</v>
      </c>
    </row>
    <row r="7453" spans="1:4" hidden="1">
      <c r="A7453" s="25">
        <v>43215</v>
      </c>
      <c r="B7453" s="24" t="s">
        <v>246</v>
      </c>
      <c r="C7453" s="24" t="s">
        <v>234</v>
      </c>
      <c r="D7453" s="24">
        <v>2.4199999999999999E-2</v>
      </c>
    </row>
    <row r="7454" spans="1:4" hidden="1">
      <c r="A7454" s="25">
        <v>43215</v>
      </c>
      <c r="B7454" s="24" t="s">
        <v>246</v>
      </c>
      <c r="C7454" s="24" t="s">
        <v>243</v>
      </c>
      <c r="D7454" s="24">
        <v>0.26419999999999999</v>
      </c>
    </row>
    <row r="7455" spans="1:4" hidden="1">
      <c r="A7455" s="25">
        <v>43215</v>
      </c>
      <c r="B7455" s="24" t="s">
        <v>246</v>
      </c>
      <c r="C7455" s="24" t="s">
        <v>79</v>
      </c>
      <c r="D7455" s="24">
        <v>3.6760000000000002</v>
      </c>
    </row>
    <row r="7456" spans="1:4" hidden="1">
      <c r="A7456" s="25">
        <v>43215</v>
      </c>
      <c r="B7456" s="24" t="s">
        <v>246</v>
      </c>
      <c r="C7456" s="24" t="s">
        <v>244</v>
      </c>
      <c r="D7456" s="24">
        <v>36.406199999999998</v>
      </c>
    </row>
    <row r="7457" spans="1:4" hidden="1">
      <c r="A7457" s="25">
        <v>43215</v>
      </c>
      <c r="B7457" s="24" t="s">
        <v>246</v>
      </c>
      <c r="C7457" s="24" t="s">
        <v>238</v>
      </c>
      <c r="D7457" s="24">
        <v>3.3599999999999998E-2</v>
      </c>
    </row>
    <row r="7458" spans="1:4" hidden="1">
      <c r="A7458" s="25">
        <v>43215</v>
      </c>
      <c r="B7458" s="24" t="s">
        <v>266</v>
      </c>
      <c r="C7458" s="24" t="s">
        <v>238</v>
      </c>
      <c r="D7458" s="24">
        <v>3.8199999999999998E-2</v>
      </c>
    </row>
    <row r="7459" spans="1:4" hidden="1">
      <c r="A7459" s="25">
        <v>43215</v>
      </c>
      <c r="B7459" s="24" t="s">
        <v>238</v>
      </c>
      <c r="C7459" s="24" t="s">
        <v>230</v>
      </c>
      <c r="D7459" s="24">
        <v>3.673</v>
      </c>
    </row>
    <row r="7460" spans="1:4" hidden="1">
      <c r="A7460" s="25">
        <v>43215</v>
      </c>
      <c r="B7460" s="24" t="s">
        <v>238</v>
      </c>
      <c r="C7460" s="24" t="s">
        <v>240</v>
      </c>
      <c r="D7460" s="24">
        <v>1.3206</v>
      </c>
    </row>
    <row r="7461" spans="1:4" hidden="1">
      <c r="A7461" s="25">
        <v>43215</v>
      </c>
      <c r="B7461" s="24" t="s">
        <v>238</v>
      </c>
      <c r="C7461" s="24" t="s">
        <v>247</v>
      </c>
      <c r="D7461" s="24">
        <v>1.7884</v>
      </c>
    </row>
    <row r="7462" spans="1:4" hidden="1">
      <c r="A7462" s="25">
        <v>43215</v>
      </c>
      <c r="B7462" s="24" t="s">
        <v>238</v>
      </c>
      <c r="C7462" s="24" t="s">
        <v>241</v>
      </c>
      <c r="D7462" s="24">
        <v>1.2855000000000001</v>
      </c>
    </row>
    <row r="7463" spans="1:4" hidden="1">
      <c r="A7463" s="25">
        <v>43215</v>
      </c>
      <c r="B7463" s="24" t="s">
        <v>238</v>
      </c>
      <c r="C7463" s="24" t="s">
        <v>250</v>
      </c>
      <c r="D7463" s="24">
        <v>1593.1142</v>
      </c>
    </row>
    <row r="7464" spans="1:4" hidden="1">
      <c r="A7464" s="25">
        <v>43215</v>
      </c>
      <c r="B7464" s="24" t="s">
        <v>238</v>
      </c>
      <c r="C7464" s="24" t="s">
        <v>231</v>
      </c>
      <c r="D7464" s="24">
        <v>0.98219999999999996</v>
      </c>
    </row>
    <row r="7465" spans="1:4" hidden="1">
      <c r="A7465" s="25">
        <v>43215</v>
      </c>
      <c r="B7465" s="24" t="s">
        <v>238</v>
      </c>
      <c r="C7465" s="24" t="s">
        <v>248</v>
      </c>
      <c r="D7465" s="24">
        <v>6.3167</v>
      </c>
    </row>
    <row r="7466" spans="1:4" hidden="1">
      <c r="A7466" s="25">
        <v>43215</v>
      </c>
      <c r="B7466" s="24" t="s">
        <v>238</v>
      </c>
      <c r="C7466" s="24" t="s">
        <v>242</v>
      </c>
      <c r="D7466" s="24">
        <v>6.3186</v>
      </c>
    </row>
    <row r="7467" spans="1:4" hidden="1">
      <c r="A7467" s="25">
        <v>43215</v>
      </c>
      <c r="B7467" s="24" t="s">
        <v>238</v>
      </c>
      <c r="C7467" s="24" t="s">
        <v>254</v>
      </c>
      <c r="D7467" s="24">
        <v>20.8736</v>
      </c>
    </row>
    <row r="7468" spans="1:4" hidden="1">
      <c r="A7468" s="25">
        <v>43215</v>
      </c>
      <c r="B7468" s="24" t="s">
        <v>238</v>
      </c>
      <c r="C7468" s="24" t="s">
        <v>232</v>
      </c>
      <c r="D7468" s="24">
        <v>6.1082000000000001</v>
      </c>
    </row>
    <row r="7469" spans="1:4" hidden="1">
      <c r="A7469" s="25">
        <v>43215</v>
      </c>
      <c r="B7469" s="24" t="s">
        <v>238</v>
      </c>
      <c r="C7469" s="24" t="s">
        <v>233</v>
      </c>
      <c r="D7469" s="24">
        <v>0.82</v>
      </c>
    </row>
    <row r="7470" spans="1:4" hidden="1">
      <c r="A7470" s="25">
        <v>43215</v>
      </c>
      <c r="B7470" s="24" t="s">
        <v>238</v>
      </c>
      <c r="C7470" s="24" t="s">
        <v>263</v>
      </c>
      <c r="D7470" s="24">
        <v>2.0516000000000001</v>
      </c>
    </row>
    <row r="7471" spans="1:4" hidden="1">
      <c r="A7471" s="25">
        <v>43215</v>
      </c>
      <c r="B7471" s="24" t="s">
        <v>238</v>
      </c>
      <c r="C7471" s="24" t="s">
        <v>234</v>
      </c>
      <c r="D7471" s="24">
        <v>0.71679999999999999</v>
      </c>
    </row>
    <row r="7472" spans="1:4" hidden="1">
      <c r="A7472" s="25">
        <v>43215</v>
      </c>
      <c r="B7472" s="24" t="s">
        <v>238</v>
      </c>
      <c r="C7472" s="24" t="s">
        <v>243</v>
      </c>
      <c r="D7472" s="24">
        <v>7.8474000000000004</v>
      </c>
    </row>
    <row r="7473" spans="1:4" hidden="1">
      <c r="A7473" s="25">
        <v>43215</v>
      </c>
      <c r="B7473" s="24" t="s">
        <v>238</v>
      </c>
      <c r="C7473" s="24" t="s">
        <v>256</v>
      </c>
      <c r="D7473" s="24">
        <v>6.0838000000000001</v>
      </c>
    </row>
    <row r="7474" spans="1:4" hidden="1">
      <c r="A7474" s="25">
        <v>43215</v>
      </c>
      <c r="B7474" s="24" t="s">
        <v>238</v>
      </c>
      <c r="C7474" s="24" t="s">
        <v>258</v>
      </c>
      <c r="D7474" s="24">
        <v>3.5815999999999999</v>
      </c>
    </row>
    <row r="7475" spans="1:4" hidden="1">
      <c r="A7475" s="25">
        <v>43215</v>
      </c>
      <c r="B7475" s="24" t="s">
        <v>238</v>
      </c>
      <c r="C7475" s="24" t="s">
        <v>259</v>
      </c>
      <c r="D7475" s="24">
        <v>100.7993</v>
      </c>
    </row>
    <row r="7476" spans="1:4" hidden="1">
      <c r="A7476" s="25">
        <v>43215</v>
      </c>
      <c r="B7476" s="24" t="s">
        <v>238</v>
      </c>
      <c r="C7476" s="24" t="s">
        <v>235</v>
      </c>
      <c r="D7476" s="24">
        <v>0.70940000000000003</v>
      </c>
    </row>
    <row r="7477" spans="1:4">
      <c r="A7477" s="25">
        <v>43215</v>
      </c>
      <c r="B7477" s="24" t="s">
        <v>238</v>
      </c>
      <c r="C7477" s="24" t="s">
        <v>79</v>
      </c>
      <c r="D7477" s="24">
        <v>109.18259999999999</v>
      </c>
    </row>
    <row r="7478" spans="1:4" hidden="1">
      <c r="A7478" s="25">
        <v>43215</v>
      </c>
      <c r="B7478" s="24" t="s">
        <v>238</v>
      </c>
      <c r="C7478" s="24" t="s">
        <v>244</v>
      </c>
      <c r="D7478" s="24">
        <v>1081.3082999999999</v>
      </c>
    </row>
    <row r="7479" spans="1:4" hidden="1">
      <c r="A7479" s="25">
        <v>43215</v>
      </c>
      <c r="B7479" s="24" t="s">
        <v>238</v>
      </c>
      <c r="C7479" s="24" t="s">
        <v>251</v>
      </c>
      <c r="D7479" s="24">
        <v>8.0790000000000006</v>
      </c>
    </row>
    <row r="7480" spans="1:4" hidden="1">
      <c r="A7480" s="25">
        <v>43215</v>
      </c>
      <c r="B7480" s="24" t="s">
        <v>238</v>
      </c>
      <c r="C7480" s="24" t="s">
        <v>249</v>
      </c>
      <c r="D7480" s="24">
        <v>18.911100000000001</v>
      </c>
    </row>
    <row r="7481" spans="1:4" hidden="1">
      <c r="A7481" s="25">
        <v>43215</v>
      </c>
      <c r="B7481" s="24" t="s">
        <v>238</v>
      </c>
      <c r="C7481" s="24" t="s">
        <v>252</v>
      </c>
      <c r="D7481" s="24">
        <v>3.9129999999999998</v>
      </c>
    </row>
    <row r="7482" spans="1:4" hidden="1">
      <c r="A7482" s="25">
        <v>43215</v>
      </c>
      <c r="B7482" s="24" t="s">
        <v>238</v>
      </c>
      <c r="C7482" s="24" t="s">
        <v>236</v>
      </c>
      <c r="D7482" s="24">
        <v>7.9459999999999997</v>
      </c>
    </row>
    <row r="7483" spans="1:4" hidden="1">
      <c r="A7483" s="25">
        <v>43215</v>
      </c>
      <c r="B7483" s="24" t="s">
        <v>238</v>
      </c>
      <c r="C7483" s="24" t="s">
        <v>245</v>
      </c>
      <c r="D7483" s="24">
        <v>1.4121999999999999</v>
      </c>
    </row>
    <row r="7484" spans="1:4" hidden="1">
      <c r="A7484" s="25">
        <v>43215</v>
      </c>
      <c r="B7484" s="24" t="s">
        <v>238</v>
      </c>
      <c r="C7484" s="24" t="s">
        <v>264</v>
      </c>
      <c r="D7484" s="24">
        <v>52.297400000000003</v>
      </c>
    </row>
    <row r="7485" spans="1:4" hidden="1">
      <c r="A7485" s="25">
        <v>43215</v>
      </c>
      <c r="B7485" s="24" t="s">
        <v>238</v>
      </c>
      <c r="C7485" s="24" t="s">
        <v>260</v>
      </c>
      <c r="D7485" s="24">
        <v>3.4613999999999998</v>
      </c>
    </row>
    <row r="7486" spans="1:4" hidden="1">
      <c r="A7486" s="25">
        <v>43215</v>
      </c>
      <c r="B7486" s="24" t="s">
        <v>238</v>
      </c>
      <c r="C7486" s="24" t="s">
        <v>261</v>
      </c>
      <c r="D7486" s="24">
        <v>62.015099999999997</v>
      </c>
    </row>
    <row r="7487" spans="1:4" hidden="1">
      <c r="A7487" s="25">
        <v>43215</v>
      </c>
      <c r="B7487" s="24" t="s">
        <v>238</v>
      </c>
      <c r="C7487" s="24" t="s">
        <v>237</v>
      </c>
      <c r="D7487" s="24">
        <v>8.5422999999999991</v>
      </c>
    </row>
    <row r="7488" spans="1:4" hidden="1">
      <c r="A7488" s="25">
        <v>43215</v>
      </c>
      <c r="B7488" s="24" t="s">
        <v>238</v>
      </c>
      <c r="C7488" s="24" t="s">
        <v>253</v>
      </c>
      <c r="D7488" s="24">
        <v>1.3271999999999999</v>
      </c>
    </row>
    <row r="7489" spans="1:4" hidden="1">
      <c r="A7489" s="25">
        <v>43215</v>
      </c>
      <c r="B7489" s="24" t="s">
        <v>238</v>
      </c>
      <c r="C7489" s="24" t="s">
        <v>265</v>
      </c>
      <c r="D7489" s="24">
        <v>31.537299999999998</v>
      </c>
    </row>
    <row r="7490" spans="1:4" hidden="1">
      <c r="A7490" s="25">
        <v>43215</v>
      </c>
      <c r="B7490" s="24" t="s">
        <v>238</v>
      </c>
      <c r="C7490" s="24" t="s">
        <v>262</v>
      </c>
      <c r="D7490" s="24">
        <v>4.0868000000000002</v>
      </c>
    </row>
    <row r="7491" spans="1:4" hidden="1">
      <c r="A7491" s="25">
        <v>43215</v>
      </c>
      <c r="B7491" s="24" t="s">
        <v>238</v>
      </c>
      <c r="C7491" s="24" t="s">
        <v>246</v>
      </c>
      <c r="D7491" s="24">
        <v>29.7012</v>
      </c>
    </row>
    <row r="7492" spans="1:4" hidden="1">
      <c r="A7492" s="25">
        <v>43215</v>
      </c>
      <c r="B7492" s="24" t="s">
        <v>238</v>
      </c>
      <c r="C7492" s="24" t="s">
        <v>266</v>
      </c>
      <c r="D7492" s="24">
        <v>26.218</v>
      </c>
    </row>
    <row r="7493" spans="1:4" hidden="1">
      <c r="A7493" s="25">
        <v>43215</v>
      </c>
      <c r="B7493" s="24" t="s">
        <v>238</v>
      </c>
      <c r="C7493" s="24" t="s">
        <v>267</v>
      </c>
      <c r="D7493" s="24">
        <v>537.9357</v>
      </c>
    </row>
    <row r="7494" spans="1:4" hidden="1">
      <c r="A7494" s="25">
        <v>43215</v>
      </c>
      <c r="B7494" s="24" t="s">
        <v>238</v>
      </c>
      <c r="C7494" s="24" t="s">
        <v>268</v>
      </c>
      <c r="D7494" s="24">
        <v>2.7</v>
      </c>
    </row>
    <row r="7495" spans="1:4" hidden="1">
      <c r="A7495" s="25">
        <v>43215</v>
      </c>
      <c r="B7495" s="24" t="s">
        <v>238</v>
      </c>
      <c r="C7495" s="24" t="s">
        <v>239</v>
      </c>
      <c r="D7495" s="24">
        <v>12.425599999999999</v>
      </c>
    </row>
    <row r="7496" spans="1:4" hidden="1">
      <c r="A7496" s="25">
        <v>43215</v>
      </c>
      <c r="B7496" s="24" t="s">
        <v>267</v>
      </c>
      <c r="C7496" s="24" t="s">
        <v>238</v>
      </c>
      <c r="D7496" s="24">
        <v>1.9E-3</v>
      </c>
    </row>
    <row r="7497" spans="1:4" hidden="1">
      <c r="A7497" s="25">
        <v>43215</v>
      </c>
      <c r="B7497" s="24" t="s">
        <v>268</v>
      </c>
      <c r="C7497" s="24" t="s">
        <v>238</v>
      </c>
      <c r="D7497" s="24">
        <v>0.37040000000000001</v>
      </c>
    </row>
    <row r="7498" spans="1:4" hidden="1">
      <c r="A7498" s="25">
        <v>43215</v>
      </c>
      <c r="B7498" s="24" t="s">
        <v>239</v>
      </c>
      <c r="C7498" s="24" t="s">
        <v>230</v>
      </c>
      <c r="D7498" s="24">
        <v>0.29559999999999997</v>
      </c>
    </row>
    <row r="7499" spans="1:4" hidden="1">
      <c r="A7499" s="25">
        <v>43215</v>
      </c>
      <c r="B7499" s="24" t="s">
        <v>239</v>
      </c>
      <c r="C7499" s="24" t="s">
        <v>233</v>
      </c>
      <c r="D7499" s="24">
        <v>6.6000000000000003E-2</v>
      </c>
    </row>
    <row r="7500" spans="1:4" hidden="1">
      <c r="A7500" s="25">
        <v>43215</v>
      </c>
      <c r="B7500" s="24" t="s">
        <v>239</v>
      </c>
      <c r="C7500" s="24" t="s">
        <v>234</v>
      </c>
      <c r="D7500" s="24">
        <v>5.7700000000000001E-2</v>
      </c>
    </row>
    <row r="7501" spans="1:4" hidden="1">
      <c r="A7501" s="25">
        <v>43215</v>
      </c>
      <c r="B7501" s="24" t="s">
        <v>239</v>
      </c>
      <c r="C7501" s="24" t="s">
        <v>238</v>
      </c>
      <c r="D7501" s="24">
        <v>8.0399999999999999E-2</v>
      </c>
    </row>
    <row r="7502" spans="1:4" hidden="1">
      <c r="A7502" s="25">
        <v>43216</v>
      </c>
      <c r="B7502" s="24" t="s">
        <v>230</v>
      </c>
      <c r="C7502" s="24" t="s">
        <v>231</v>
      </c>
      <c r="D7502" s="24">
        <v>0.26829999999999998</v>
      </c>
    </row>
    <row r="7503" spans="1:4" hidden="1">
      <c r="A7503" s="25">
        <v>43216</v>
      </c>
      <c r="B7503" s="24" t="s">
        <v>230</v>
      </c>
      <c r="C7503" s="24" t="s">
        <v>232</v>
      </c>
      <c r="D7503" s="24">
        <v>1.6695</v>
      </c>
    </row>
    <row r="7504" spans="1:4" hidden="1">
      <c r="A7504" s="25">
        <v>43216</v>
      </c>
      <c r="B7504" s="24" t="s">
        <v>230</v>
      </c>
      <c r="C7504" s="24" t="s">
        <v>233</v>
      </c>
      <c r="D7504" s="24">
        <v>0.22409999999999999</v>
      </c>
    </row>
    <row r="7505" spans="1:4" hidden="1">
      <c r="A7505" s="25">
        <v>43216</v>
      </c>
      <c r="B7505" s="24" t="s">
        <v>230</v>
      </c>
      <c r="C7505" s="24" t="s">
        <v>234</v>
      </c>
      <c r="D7505" s="24">
        <v>0.19539999999999999</v>
      </c>
    </row>
    <row r="7506" spans="1:4" hidden="1">
      <c r="A7506" s="25">
        <v>43216</v>
      </c>
      <c r="B7506" s="24" t="s">
        <v>230</v>
      </c>
      <c r="C7506" s="24" t="s">
        <v>235</v>
      </c>
      <c r="D7506" s="24">
        <v>0.19309999999999999</v>
      </c>
    </row>
    <row r="7507" spans="1:4" hidden="1">
      <c r="A7507" s="25">
        <v>43216</v>
      </c>
      <c r="B7507" s="24" t="s">
        <v>230</v>
      </c>
      <c r="C7507" s="24" t="s">
        <v>236</v>
      </c>
      <c r="D7507" s="24">
        <v>2.1703000000000001</v>
      </c>
    </row>
    <row r="7508" spans="1:4" hidden="1">
      <c r="A7508" s="25">
        <v>43216</v>
      </c>
      <c r="B7508" s="24" t="s">
        <v>230</v>
      </c>
      <c r="C7508" s="24" t="s">
        <v>237</v>
      </c>
      <c r="D7508" s="24">
        <v>2.3422000000000001</v>
      </c>
    </row>
    <row r="7509" spans="1:4" hidden="1">
      <c r="A7509" s="25">
        <v>43216</v>
      </c>
      <c r="B7509" s="24" t="s">
        <v>230</v>
      </c>
      <c r="C7509" s="24" t="s">
        <v>238</v>
      </c>
      <c r="D7509" s="24">
        <v>0.2722</v>
      </c>
    </row>
    <row r="7510" spans="1:4" hidden="1">
      <c r="A7510" s="25">
        <v>43216</v>
      </c>
      <c r="B7510" s="24" t="s">
        <v>230</v>
      </c>
      <c r="C7510" s="24" t="s">
        <v>239</v>
      </c>
      <c r="D7510" s="24">
        <v>3.3792</v>
      </c>
    </row>
    <row r="7511" spans="1:4" hidden="1">
      <c r="A7511" s="25">
        <v>43216</v>
      </c>
      <c r="B7511" s="24" t="s">
        <v>240</v>
      </c>
      <c r="C7511" s="24" t="s">
        <v>241</v>
      </c>
      <c r="D7511" s="24">
        <v>0.97240000000000004</v>
      </c>
    </row>
    <row r="7512" spans="1:4" hidden="1">
      <c r="A7512" s="25">
        <v>43216</v>
      </c>
      <c r="B7512" s="24" t="s">
        <v>240</v>
      </c>
      <c r="C7512" s="24" t="s">
        <v>231</v>
      </c>
      <c r="D7512" s="24">
        <v>0.74560000000000004</v>
      </c>
    </row>
    <row r="7513" spans="1:4" hidden="1">
      <c r="A7513" s="25">
        <v>43216</v>
      </c>
      <c r="B7513" s="24" t="s">
        <v>240</v>
      </c>
      <c r="C7513" s="24" t="s">
        <v>242</v>
      </c>
      <c r="D7513" s="24">
        <v>4.7888000000000002</v>
      </c>
    </row>
    <row r="7514" spans="1:4" hidden="1">
      <c r="A7514" s="25">
        <v>43216</v>
      </c>
      <c r="B7514" s="24" t="s">
        <v>240</v>
      </c>
      <c r="C7514" s="24" t="s">
        <v>232</v>
      </c>
      <c r="D7514" s="24">
        <v>4.6397000000000004</v>
      </c>
    </row>
    <row r="7515" spans="1:4" hidden="1">
      <c r="A7515" s="25">
        <v>43216</v>
      </c>
      <c r="B7515" s="24" t="s">
        <v>240</v>
      </c>
      <c r="C7515" s="24" t="s">
        <v>233</v>
      </c>
      <c r="D7515" s="24">
        <v>0.62280000000000002</v>
      </c>
    </row>
    <row r="7516" spans="1:4" hidden="1">
      <c r="A7516" s="25">
        <v>43216</v>
      </c>
      <c r="B7516" s="24" t="s">
        <v>240</v>
      </c>
      <c r="C7516" s="24" t="s">
        <v>234</v>
      </c>
      <c r="D7516" s="24">
        <v>0.54290000000000005</v>
      </c>
    </row>
    <row r="7517" spans="1:4" hidden="1">
      <c r="A7517" s="25">
        <v>43216</v>
      </c>
      <c r="B7517" s="24" t="s">
        <v>240</v>
      </c>
      <c r="C7517" s="24" t="s">
        <v>243</v>
      </c>
      <c r="D7517" s="24">
        <v>5.9371999999999998</v>
      </c>
    </row>
    <row r="7518" spans="1:4" hidden="1">
      <c r="A7518" s="25">
        <v>43216</v>
      </c>
      <c r="B7518" s="24" t="s">
        <v>240</v>
      </c>
      <c r="C7518" s="24" t="s">
        <v>79</v>
      </c>
      <c r="D7518" s="24">
        <v>82.700800000000001</v>
      </c>
    </row>
    <row r="7519" spans="1:4" hidden="1">
      <c r="A7519" s="25">
        <v>43216</v>
      </c>
      <c r="B7519" s="24" t="s">
        <v>240</v>
      </c>
      <c r="C7519" s="24" t="s">
        <v>244</v>
      </c>
      <c r="D7519" s="24">
        <v>816.02639999999997</v>
      </c>
    </row>
    <row r="7520" spans="1:4" hidden="1">
      <c r="A7520" s="25">
        <v>43216</v>
      </c>
      <c r="B7520" s="24" t="s">
        <v>240</v>
      </c>
      <c r="C7520" s="24" t="s">
        <v>236</v>
      </c>
      <c r="D7520" s="24">
        <v>6.0313999999999997</v>
      </c>
    </row>
    <row r="7521" spans="1:4" hidden="1">
      <c r="A7521" s="25">
        <v>43216</v>
      </c>
      <c r="B7521" s="24" t="s">
        <v>240</v>
      </c>
      <c r="C7521" s="24" t="s">
        <v>245</v>
      </c>
      <c r="D7521" s="24">
        <v>1.0706</v>
      </c>
    </row>
    <row r="7522" spans="1:4" hidden="1">
      <c r="A7522" s="25">
        <v>43216</v>
      </c>
      <c r="B7522" s="24" t="s">
        <v>240</v>
      </c>
      <c r="C7522" s="24" t="s">
        <v>237</v>
      </c>
      <c r="D7522" s="24">
        <v>6.5092999999999996</v>
      </c>
    </row>
    <row r="7523" spans="1:4" hidden="1">
      <c r="A7523" s="25">
        <v>43216</v>
      </c>
      <c r="B7523" s="24" t="s">
        <v>240</v>
      </c>
      <c r="C7523" s="24" t="s">
        <v>246</v>
      </c>
      <c r="D7523" s="24">
        <v>22.462700000000002</v>
      </c>
    </row>
    <row r="7524" spans="1:4" hidden="1">
      <c r="A7524" s="25">
        <v>43216</v>
      </c>
      <c r="B7524" s="24" t="s">
        <v>240</v>
      </c>
      <c r="C7524" s="24" t="s">
        <v>238</v>
      </c>
      <c r="D7524" s="24">
        <v>0.75660000000000005</v>
      </c>
    </row>
    <row r="7525" spans="1:4" hidden="1">
      <c r="A7525" s="25">
        <v>43216</v>
      </c>
      <c r="B7525" s="24" t="s">
        <v>247</v>
      </c>
      <c r="C7525" s="24" t="s">
        <v>238</v>
      </c>
      <c r="D7525" s="24">
        <v>0.55889999999999995</v>
      </c>
    </row>
    <row r="7526" spans="1:4" hidden="1">
      <c r="A7526" s="25">
        <v>43216</v>
      </c>
      <c r="B7526" s="24" t="s">
        <v>241</v>
      </c>
      <c r="C7526" s="24" t="s">
        <v>240</v>
      </c>
      <c r="D7526" s="24">
        <v>1.0284</v>
      </c>
    </row>
    <row r="7527" spans="1:4" hidden="1">
      <c r="A7527" s="25">
        <v>43216</v>
      </c>
      <c r="B7527" s="24" t="s">
        <v>241</v>
      </c>
      <c r="C7527" s="24" t="s">
        <v>231</v>
      </c>
      <c r="D7527" s="24">
        <v>0.76670000000000005</v>
      </c>
    </row>
    <row r="7528" spans="1:4" hidden="1">
      <c r="A7528" s="25">
        <v>43216</v>
      </c>
      <c r="B7528" s="24" t="s">
        <v>241</v>
      </c>
      <c r="C7528" s="24" t="s">
        <v>248</v>
      </c>
      <c r="D7528" s="24">
        <v>4.9191000000000003</v>
      </c>
    </row>
    <row r="7529" spans="1:4" hidden="1">
      <c r="A7529" s="25">
        <v>43216</v>
      </c>
      <c r="B7529" s="24" t="s">
        <v>241</v>
      </c>
      <c r="C7529" s="24" t="s">
        <v>242</v>
      </c>
      <c r="D7529" s="24">
        <v>4.9244000000000003</v>
      </c>
    </row>
    <row r="7530" spans="1:4" hidden="1">
      <c r="A7530" s="25">
        <v>43216</v>
      </c>
      <c r="B7530" s="24" t="s">
        <v>241</v>
      </c>
      <c r="C7530" s="24" t="s">
        <v>233</v>
      </c>
      <c r="D7530" s="24">
        <v>0.64039999999999997</v>
      </c>
    </row>
    <row r="7531" spans="1:4" hidden="1">
      <c r="A7531" s="25">
        <v>43216</v>
      </c>
      <c r="B7531" s="24" t="s">
        <v>241</v>
      </c>
      <c r="C7531" s="24" t="s">
        <v>234</v>
      </c>
      <c r="D7531" s="24">
        <v>0.55820000000000003</v>
      </c>
    </row>
    <row r="7532" spans="1:4" hidden="1">
      <c r="A7532" s="25">
        <v>43216</v>
      </c>
      <c r="B7532" s="24" t="s">
        <v>241</v>
      </c>
      <c r="C7532" s="24" t="s">
        <v>243</v>
      </c>
      <c r="D7532" s="24">
        <v>6.1054000000000004</v>
      </c>
    </row>
    <row r="7533" spans="1:4" hidden="1">
      <c r="A7533" s="25">
        <v>43216</v>
      </c>
      <c r="B7533" s="24" t="s">
        <v>241</v>
      </c>
      <c r="C7533" s="24" t="s">
        <v>79</v>
      </c>
      <c r="D7533" s="24">
        <v>85.043800000000005</v>
      </c>
    </row>
    <row r="7534" spans="1:4" hidden="1">
      <c r="A7534" s="25">
        <v>43216</v>
      </c>
      <c r="B7534" s="24" t="s">
        <v>241</v>
      </c>
      <c r="C7534" s="24" t="s">
        <v>249</v>
      </c>
      <c r="D7534" s="24">
        <v>14.6602</v>
      </c>
    </row>
    <row r="7535" spans="1:4" hidden="1">
      <c r="A7535" s="25">
        <v>43216</v>
      </c>
      <c r="B7535" s="24" t="s">
        <v>241</v>
      </c>
      <c r="C7535" s="24" t="s">
        <v>236</v>
      </c>
      <c r="D7535" s="24">
        <v>6.2023999999999999</v>
      </c>
    </row>
    <row r="7536" spans="1:4" hidden="1">
      <c r="A7536" s="25">
        <v>43216</v>
      </c>
      <c r="B7536" s="24" t="s">
        <v>241</v>
      </c>
      <c r="C7536" s="24" t="s">
        <v>238</v>
      </c>
      <c r="D7536" s="24">
        <v>0.77800000000000002</v>
      </c>
    </row>
    <row r="7537" spans="1:4" hidden="1">
      <c r="A7537" s="25">
        <v>43216</v>
      </c>
      <c r="B7537" s="24" t="s">
        <v>250</v>
      </c>
      <c r="C7537" s="24" t="s">
        <v>238</v>
      </c>
      <c r="D7537" s="24">
        <v>5.9999999999999995E-4</v>
      </c>
    </row>
    <row r="7538" spans="1:4" hidden="1">
      <c r="A7538" s="25">
        <v>43216</v>
      </c>
      <c r="B7538" s="24" t="s">
        <v>231</v>
      </c>
      <c r="C7538" s="24" t="s">
        <v>230</v>
      </c>
      <c r="D7538" s="24">
        <v>3.7273999999999998</v>
      </c>
    </row>
    <row r="7539" spans="1:4" hidden="1">
      <c r="A7539" s="25">
        <v>43216</v>
      </c>
      <c r="B7539" s="24" t="s">
        <v>231</v>
      </c>
      <c r="C7539" s="24" t="s">
        <v>240</v>
      </c>
      <c r="D7539" s="24">
        <v>1.3411999999999999</v>
      </c>
    </row>
    <row r="7540" spans="1:4" hidden="1">
      <c r="A7540" s="25">
        <v>43216</v>
      </c>
      <c r="B7540" s="24" t="s">
        <v>231</v>
      </c>
      <c r="C7540" s="24" t="s">
        <v>241</v>
      </c>
      <c r="D7540" s="24">
        <v>1.3042</v>
      </c>
    </row>
    <row r="7541" spans="1:4" hidden="1">
      <c r="A7541" s="25">
        <v>43216</v>
      </c>
      <c r="B7541" s="24" t="s">
        <v>231</v>
      </c>
      <c r="C7541" s="24" t="s">
        <v>232</v>
      </c>
      <c r="D7541" s="24">
        <v>6.2228000000000003</v>
      </c>
    </row>
    <row r="7542" spans="1:4" hidden="1">
      <c r="A7542" s="25">
        <v>43216</v>
      </c>
      <c r="B7542" s="24" t="s">
        <v>231</v>
      </c>
      <c r="C7542" s="24" t="s">
        <v>233</v>
      </c>
      <c r="D7542" s="24">
        <v>0.83530000000000004</v>
      </c>
    </row>
    <row r="7543" spans="1:4" hidden="1">
      <c r="A7543" s="25">
        <v>43216</v>
      </c>
      <c r="B7543" s="24" t="s">
        <v>231</v>
      </c>
      <c r="C7543" s="24" t="s">
        <v>234</v>
      </c>
      <c r="D7543" s="24">
        <v>0.72809999999999997</v>
      </c>
    </row>
    <row r="7544" spans="1:4" hidden="1">
      <c r="A7544" s="25">
        <v>43216</v>
      </c>
      <c r="B7544" s="24" t="s">
        <v>231</v>
      </c>
      <c r="C7544" s="24" t="s">
        <v>243</v>
      </c>
      <c r="D7544" s="24">
        <v>7.9630000000000001</v>
      </c>
    </row>
    <row r="7545" spans="1:4" hidden="1">
      <c r="A7545" s="25">
        <v>43216</v>
      </c>
      <c r="B7545" s="24" t="s">
        <v>231</v>
      </c>
      <c r="C7545" s="24" t="s">
        <v>235</v>
      </c>
      <c r="D7545" s="24">
        <v>0.7198</v>
      </c>
    </row>
    <row r="7546" spans="1:4" hidden="1">
      <c r="A7546" s="25">
        <v>43216</v>
      </c>
      <c r="B7546" s="24" t="s">
        <v>231</v>
      </c>
      <c r="C7546" s="24" t="s">
        <v>79</v>
      </c>
      <c r="D7546" s="24">
        <v>110.93040000000001</v>
      </c>
    </row>
    <row r="7547" spans="1:4" hidden="1">
      <c r="A7547" s="25">
        <v>43216</v>
      </c>
      <c r="B7547" s="24" t="s">
        <v>231</v>
      </c>
      <c r="C7547" s="24" t="s">
        <v>236</v>
      </c>
      <c r="D7547" s="24">
        <v>8.0896000000000008</v>
      </c>
    </row>
    <row r="7548" spans="1:4" hidden="1">
      <c r="A7548" s="25">
        <v>43216</v>
      </c>
      <c r="B7548" s="24" t="s">
        <v>231</v>
      </c>
      <c r="C7548" s="24" t="s">
        <v>237</v>
      </c>
      <c r="D7548" s="24">
        <v>8.7303999999999995</v>
      </c>
    </row>
    <row r="7549" spans="1:4" hidden="1">
      <c r="A7549" s="25">
        <v>43216</v>
      </c>
      <c r="B7549" s="24" t="s">
        <v>231</v>
      </c>
      <c r="C7549" s="24" t="s">
        <v>238</v>
      </c>
      <c r="D7549" s="24">
        <v>1.0147999999999999</v>
      </c>
    </row>
    <row r="7550" spans="1:4" hidden="1">
      <c r="A7550" s="25">
        <v>43216</v>
      </c>
      <c r="B7550" s="24" t="s">
        <v>248</v>
      </c>
      <c r="C7550" s="24" t="s">
        <v>241</v>
      </c>
      <c r="D7550" s="24">
        <v>0.20330000000000001</v>
      </c>
    </row>
    <row r="7551" spans="1:4" hidden="1">
      <c r="A7551" s="25">
        <v>43216</v>
      </c>
      <c r="B7551" s="24" t="s">
        <v>248</v>
      </c>
      <c r="C7551" s="24" t="s">
        <v>233</v>
      </c>
      <c r="D7551" s="24">
        <v>0.13020000000000001</v>
      </c>
    </row>
    <row r="7552" spans="1:4" hidden="1">
      <c r="A7552" s="25">
        <v>43216</v>
      </c>
      <c r="B7552" s="24" t="s">
        <v>248</v>
      </c>
      <c r="C7552" s="24" t="s">
        <v>246</v>
      </c>
      <c r="D7552" s="24">
        <v>4.6958000000000002</v>
      </c>
    </row>
    <row r="7553" spans="1:4" hidden="1">
      <c r="A7553" s="25">
        <v>43216</v>
      </c>
      <c r="B7553" s="24" t="s">
        <v>248</v>
      </c>
      <c r="C7553" s="24" t="s">
        <v>238</v>
      </c>
      <c r="D7553" s="24">
        <v>0.15820000000000001</v>
      </c>
    </row>
    <row r="7554" spans="1:4" hidden="1">
      <c r="A7554" s="25">
        <v>43216</v>
      </c>
      <c r="B7554" s="24" t="s">
        <v>242</v>
      </c>
      <c r="C7554" s="24" t="s">
        <v>240</v>
      </c>
      <c r="D7554" s="24">
        <v>0.20880000000000001</v>
      </c>
    </row>
    <row r="7555" spans="1:4" hidden="1">
      <c r="A7555" s="25">
        <v>43216</v>
      </c>
      <c r="B7555" s="24" t="s">
        <v>242</v>
      </c>
      <c r="C7555" s="24" t="s">
        <v>241</v>
      </c>
      <c r="D7555" s="24">
        <v>0.20300000000000001</v>
      </c>
    </row>
    <row r="7556" spans="1:4" hidden="1">
      <c r="A7556" s="25">
        <v>43216</v>
      </c>
      <c r="B7556" s="24" t="s">
        <v>242</v>
      </c>
      <c r="C7556" s="24" t="s">
        <v>232</v>
      </c>
      <c r="D7556" s="24">
        <v>0.96879999999999999</v>
      </c>
    </row>
    <row r="7557" spans="1:4" hidden="1">
      <c r="A7557" s="25">
        <v>43216</v>
      </c>
      <c r="B7557" s="24" t="s">
        <v>242</v>
      </c>
      <c r="C7557" s="24" t="s">
        <v>233</v>
      </c>
      <c r="D7557" s="24">
        <v>0.13</v>
      </c>
    </row>
    <row r="7558" spans="1:4" hidden="1">
      <c r="A7558" s="25">
        <v>43216</v>
      </c>
      <c r="B7558" s="24" t="s">
        <v>242</v>
      </c>
      <c r="C7558" s="24" t="s">
        <v>234</v>
      </c>
      <c r="D7558" s="24">
        <v>0.1134</v>
      </c>
    </row>
    <row r="7559" spans="1:4" hidden="1">
      <c r="A7559" s="25">
        <v>43216</v>
      </c>
      <c r="B7559" s="24" t="s">
        <v>242</v>
      </c>
      <c r="C7559" s="24" t="s">
        <v>243</v>
      </c>
      <c r="D7559" s="24">
        <v>1.2398</v>
      </c>
    </row>
    <row r="7560" spans="1:4" hidden="1">
      <c r="A7560" s="25">
        <v>43216</v>
      </c>
      <c r="B7560" s="24" t="s">
        <v>242</v>
      </c>
      <c r="C7560" s="24" t="s">
        <v>79</v>
      </c>
      <c r="D7560" s="24">
        <v>17.2698</v>
      </c>
    </row>
    <row r="7561" spans="1:4" hidden="1">
      <c r="A7561" s="25">
        <v>43216</v>
      </c>
      <c r="B7561" s="24" t="s">
        <v>242</v>
      </c>
      <c r="C7561" s="24" t="s">
        <v>244</v>
      </c>
      <c r="D7561" s="24">
        <v>170.4042</v>
      </c>
    </row>
    <row r="7562" spans="1:4" hidden="1">
      <c r="A7562" s="25">
        <v>43216</v>
      </c>
      <c r="B7562" s="24" t="s">
        <v>242</v>
      </c>
      <c r="C7562" s="24" t="s">
        <v>251</v>
      </c>
      <c r="D7562" s="24">
        <v>1.2779</v>
      </c>
    </row>
    <row r="7563" spans="1:4" hidden="1">
      <c r="A7563" s="25">
        <v>43216</v>
      </c>
      <c r="B7563" s="24" t="s">
        <v>242</v>
      </c>
      <c r="C7563" s="24" t="s">
        <v>252</v>
      </c>
      <c r="D7563" s="24">
        <v>0.61899999999999999</v>
      </c>
    </row>
    <row r="7564" spans="1:4" hidden="1">
      <c r="A7564" s="25">
        <v>43216</v>
      </c>
      <c r="B7564" s="24" t="s">
        <v>242</v>
      </c>
      <c r="C7564" s="24" t="s">
        <v>236</v>
      </c>
      <c r="D7564" s="24">
        <v>1.2595000000000001</v>
      </c>
    </row>
    <row r="7565" spans="1:4" hidden="1">
      <c r="A7565" s="25">
        <v>43216</v>
      </c>
      <c r="B7565" s="24" t="s">
        <v>242</v>
      </c>
      <c r="C7565" s="24" t="s">
        <v>245</v>
      </c>
      <c r="D7565" s="24">
        <v>0.22359999999999999</v>
      </c>
    </row>
    <row r="7566" spans="1:4" hidden="1">
      <c r="A7566" s="25">
        <v>43216</v>
      </c>
      <c r="B7566" s="24" t="s">
        <v>242</v>
      </c>
      <c r="C7566" s="24" t="s">
        <v>253</v>
      </c>
      <c r="D7566" s="24">
        <v>0.2097</v>
      </c>
    </row>
    <row r="7567" spans="1:4" hidden="1">
      <c r="A7567" s="25">
        <v>43216</v>
      </c>
      <c r="B7567" s="24" t="s">
        <v>242</v>
      </c>
      <c r="C7567" s="24" t="s">
        <v>246</v>
      </c>
      <c r="D7567" s="24">
        <v>4.6906999999999996</v>
      </c>
    </row>
    <row r="7568" spans="1:4" hidden="1">
      <c r="A7568" s="25">
        <v>43216</v>
      </c>
      <c r="B7568" s="24" t="s">
        <v>242</v>
      </c>
      <c r="C7568" s="24" t="s">
        <v>238</v>
      </c>
      <c r="D7568" s="24">
        <v>0.158</v>
      </c>
    </row>
    <row r="7569" spans="1:4" hidden="1">
      <c r="A7569" s="25">
        <v>43216</v>
      </c>
      <c r="B7569" s="24" t="s">
        <v>254</v>
      </c>
      <c r="C7569" s="24" t="s">
        <v>233</v>
      </c>
      <c r="D7569" s="24">
        <v>3.9300000000000002E-2</v>
      </c>
    </row>
    <row r="7570" spans="1:4" hidden="1">
      <c r="A7570" s="25">
        <v>43216</v>
      </c>
      <c r="B7570" s="24" t="s">
        <v>254</v>
      </c>
      <c r="C7570" s="24" t="s">
        <v>234</v>
      </c>
      <c r="D7570" s="24">
        <v>3.4200000000000001E-2</v>
      </c>
    </row>
    <row r="7571" spans="1:4" hidden="1">
      <c r="A7571" s="25">
        <v>43216</v>
      </c>
      <c r="B7571" s="24" t="s">
        <v>254</v>
      </c>
      <c r="C7571" s="24" t="s">
        <v>238</v>
      </c>
      <c r="D7571" s="24">
        <v>4.7699999999999999E-2</v>
      </c>
    </row>
    <row r="7572" spans="1:4" hidden="1">
      <c r="A7572" s="25">
        <v>43216</v>
      </c>
      <c r="B7572" s="24" t="s">
        <v>232</v>
      </c>
      <c r="C7572" s="24" t="s">
        <v>230</v>
      </c>
      <c r="D7572" s="24">
        <v>0.59899999999999998</v>
      </c>
    </row>
    <row r="7573" spans="1:4" hidden="1">
      <c r="A7573" s="25">
        <v>43216</v>
      </c>
      <c r="B7573" s="24" t="s">
        <v>232</v>
      </c>
      <c r="C7573" s="24" t="s">
        <v>240</v>
      </c>
      <c r="D7573" s="24">
        <v>0.21560000000000001</v>
      </c>
    </row>
    <row r="7574" spans="1:4" hidden="1">
      <c r="A7574" s="25">
        <v>43216</v>
      </c>
      <c r="B7574" s="24" t="s">
        <v>232</v>
      </c>
      <c r="C7574" s="24" t="s">
        <v>231</v>
      </c>
      <c r="D7574" s="24">
        <v>0.16070000000000001</v>
      </c>
    </row>
    <row r="7575" spans="1:4" hidden="1">
      <c r="A7575" s="25">
        <v>43216</v>
      </c>
      <c r="B7575" s="24" t="s">
        <v>232</v>
      </c>
      <c r="C7575" s="24" t="s">
        <v>242</v>
      </c>
      <c r="D7575" s="24">
        <v>1.0321</v>
      </c>
    </row>
    <row r="7576" spans="1:4" hidden="1">
      <c r="A7576" s="25">
        <v>43216</v>
      </c>
      <c r="B7576" s="24" t="s">
        <v>232</v>
      </c>
      <c r="C7576" s="24" t="s">
        <v>233</v>
      </c>
      <c r="D7576" s="24">
        <v>0.13420000000000001</v>
      </c>
    </row>
    <row r="7577" spans="1:4" hidden="1">
      <c r="A7577" s="25">
        <v>43216</v>
      </c>
      <c r="B7577" s="24" t="s">
        <v>232</v>
      </c>
      <c r="C7577" s="24" t="s">
        <v>234</v>
      </c>
      <c r="D7577" s="24">
        <v>0.11700000000000001</v>
      </c>
    </row>
    <row r="7578" spans="1:4" hidden="1">
      <c r="A7578" s="25">
        <v>43216</v>
      </c>
      <c r="B7578" s="24" t="s">
        <v>232</v>
      </c>
      <c r="C7578" s="24" t="s">
        <v>235</v>
      </c>
      <c r="D7578" s="24">
        <v>0.1157</v>
      </c>
    </row>
    <row r="7579" spans="1:4" hidden="1">
      <c r="A7579" s="25">
        <v>43216</v>
      </c>
      <c r="B7579" s="24" t="s">
        <v>232</v>
      </c>
      <c r="C7579" s="24" t="s">
        <v>236</v>
      </c>
      <c r="D7579" s="24">
        <v>1.3</v>
      </c>
    </row>
    <row r="7580" spans="1:4" hidden="1">
      <c r="A7580" s="25">
        <v>43216</v>
      </c>
      <c r="B7580" s="24" t="s">
        <v>232</v>
      </c>
      <c r="C7580" s="24" t="s">
        <v>237</v>
      </c>
      <c r="D7580" s="24">
        <v>1.403</v>
      </c>
    </row>
    <row r="7581" spans="1:4" hidden="1">
      <c r="A7581" s="25">
        <v>43216</v>
      </c>
      <c r="B7581" s="24" t="s">
        <v>232</v>
      </c>
      <c r="C7581" s="24" t="s">
        <v>238</v>
      </c>
      <c r="D7581" s="24">
        <v>0.16309999999999999</v>
      </c>
    </row>
    <row r="7582" spans="1:4" hidden="1">
      <c r="A7582" s="25">
        <v>43216</v>
      </c>
      <c r="B7582" s="24" t="s">
        <v>255</v>
      </c>
      <c r="C7582" s="24" t="s">
        <v>233</v>
      </c>
      <c r="D7582" s="24">
        <v>5.4899999999999997E-2</v>
      </c>
    </row>
    <row r="7583" spans="1:4" hidden="1">
      <c r="A7583" s="25">
        <v>43216</v>
      </c>
      <c r="B7583" s="24" t="s">
        <v>233</v>
      </c>
      <c r="C7583" s="24" t="s">
        <v>230</v>
      </c>
      <c r="D7583" s="24">
        <v>4.4623999999999997</v>
      </c>
    </row>
    <row r="7584" spans="1:4" hidden="1">
      <c r="A7584" s="25">
        <v>43216</v>
      </c>
      <c r="B7584" s="24" t="s">
        <v>233</v>
      </c>
      <c r="C7584" s="24" t="s">
        <v>240</v>
      </c>
      <c r="D7584" s="24">
        <v>1.6057999999999999</v>
      </c>
    </row>
    <row r="7585" spans="1:4" hidden="1">
      <c r="A7585" s="25">
        <v>43216</v>
      </c>
      <c r="B7585" s="24" t="s">
        <v>233</v>
      </c>
      <c r="C7585" s="24" t="s">
        <v>241</v>
      </c>
      <c r="D7585" s="24">
        <v>1.5615000000000001</v>
      </c>
    </row>
    <row r="7586" spans="1:4" hidden="1">
      <c r="A7586" s="25">
        <v>43216</v>
      </c>
      <c r="B7586" s="24" t="s">
        <v>233</v>
      </c>
      <c r="C7586" s="24" t="s">
        <v>231</v>
      </c>
      <c r="D7586" s="24">
        <v>1.1972</v>
      </c>
    </row>
    <row r="7587" spans="1:4" hidden="1">
      <c r="A7587" s="25">
        <v>43216</v>
      </c>
      <c r="B7587" s="24" t="s">
        <v>233</v>
      </c>
      <c r="C7587" s="24" t="s">
        <v>248</v>
      </c>
      <c r="D7587" s="24">
        <v>7.6810999999999998</v>
      </c>
    </row>
    <row r="7588" spans="1:4" hidden="1">
      <c r="A7588" s="25">
        <v>43216</v>
      </c>
      <c r="B7588" s="24" t="s">
        <v>233</v>
      </c>
      <c r="C7588" s="24" t="s">
        <v>242</v>
      </c>
      <c r="D7588" s="24">
        <v>7.6894</v>
      </c>
    </row>
    <row r="7589" spans="1:4" hidden="1">
      <c r="A7589" s="25">
        <v>43216</v>
      </c>
      <c r="B7589" s="24" t="s">
        <v>233</v>
      </c>
      <c r="C7589" s="24" t="s">
        <v>254</v>
      </c>
      <c r="D7589" s="24">
        <v>25.467400000000001</v>
      </c>
    </row>
    <row r="7590" spans="1:4" hidden="1">
      <c r="A7590" s="25">
        <v>43216</v>
      </c>
      <c r="B7590" s="24" t="s">
        <v>233</v>
      </c>
      <c r="C7590" s="24" t="s">
        <v>232</v>
      </c>
      <c r="D7590" s="24">
        <v>7.4504000000000001</v>
      </c>
    </row>
    <row r="7591" spans="1:4" hidden="1">
      <c r="A7591" s="25">
        <v>43216</v>
      </c>
      <c r="B7591" s="24" t="s">
        <v>233</v>
      </c>
      <c r="C7591" s="24" t="s">
        <v>255</v>
      </c>
      <c r="D7591" s="24">
        <v>18.223600000000001</v>
      </c>
    </row>
    <row r="7592" spans="1:4" hidden="1">
      <c r="A7592" s="25">
        <v>43216</v>
      </c>
      <c r="B7592" s="24" t="s">
        <v>233</v>
      </c>
      <c r="C7592" s="24" t="s">
        <v>234</v>
      </c>
      <c r="D7592" s="24">
        <v>0.87170000000000003</v>
      </c>
    </row>
    <row r="7593" spans="1:4" hidden="1">
      <c r="A7593" s="25">
        <v>43216</v>
      </c>
      <c r="B7593" s="24" t="s">
        <v>233</v>
      </c>
      <c r="C7593" s="24" t="s">
        <v>243</v>
      </c>
      <c r="D7593" s="24">
        <v>9.5335999999999999</v>
      </c>
    </row>
    <row r="7594" spans="1:4" hidden="1">
      <c r="A7594" s="25">
        <v>43216</v>
      </c>
      <c r="B7594" s="24" t="s">
        <v>233</v>
      </c>
      <c r="C7594" s="24" t="s">
        <v>256</v>
      </c>
      <c r="D7594" s="24">
        <v>7.4210000000000003</v>
      </c>
    </row>
    <row r="7595" spans="1:4" hidden="1">
      <c r="A7595" s="25">
        <v>43216</v>
      </c>
      <c r="B7595" s="24" t="s">
        <v>233</v>
      </c>
      <c r="C7595" s="24" t="s">
        <v>257</v>
      </c>
      <c r="D7595" s="24">
        <v>313.05270000000002</v>
      </c>
    </row>
    <row r="7596" spans="1:4" hidden="1">
      <c r="A7596" s="25">
        <v>43216</v>
      </c>
      <c r="B7596" s="24" t="s">
        <v>233</v>
      </c>
      <c r="C7596" s="24" t="s">
        <v>258</v>
      </c>
      <c r="D7596" s="24">
        <v>4.3570000000000002</v>
      </c>
    </row>
    <row r="7597" spans="1:4" hidden="1">
      <c r="A7597" s="25">
        <v>43216</v>
      </c>
      <c r="B7597" s="24" t="s">
        <v>233</v>
      </c>
      <c r="C7597" s="24" t="s">
        <v>259</v>
      </c>
      <c r="D7597" s="24">
        <v>122.9665</v>
      </c>
    </row>
    <row r="7598" spans="1:4" hidden="1">
      <c r="A7598" s="25">
        <v>43216</v>
      </c>
      <c r="B7598" s="24" t="s">
        <v>233</v>
      </c>
      <c r="C7598" s="24" t="s">
        <v>235</v>
      </c>
      <c r="D7598" s="24">
        <v>0.86180000000000001</v>
      </c>
    </row>
    <row r="7599" spans="1:4" hidden="1">
      <c r="A7599" s="25">
        <v>43216</v>
      </c>
      <c r="B7599" s="24" t="s">
        <v>233</v>
      </c>
      <c r="C7599" s="24" t="s">
        <v>79</v>
      </c>
      <c r="D7599" s="24">
        <v>132.80240000000001</v>
      </c>
    </row>
    <row r="7600" spans="1:4" hidden="1">
      <c r="A7600" s="25">
        <v>43216</v>
      </c>
      <c r="B7600" s="24" t="s">
        <v>233</v>
      </c>
      <c r="C7600" s="24" t="s">
        <v>244</v>
      </c>
      <c r="D7600" s="24">
        <v>1310.3065999999999</v>
      </c>
    </row>
    <row r="7601" spans="1:4" hidden="1">
      <c r="A7601" s="25">
        <v>43216</v>
      </c>
      <c r="B7601" s="24" t="s">
        <v>233</v>
      </c>
      <c r="C7601" s="24" t="s">
        <v>251</v>
      </c>
      <c r="D7601" s="24">
        <v>9.8263999999999996</v>
      </c>
    </row>
    <row r="7602" spans="1:4" hidden="1">
      <c r="A7602" s="25">
        <v>43216</v>
      </c>
      <c r="B7602" s="24" t="s">
        <v>233</v>
      </c>
      <c r="C7602" s="24" t="s">
        <v>249</v>
      </c>
      <c r="D7602" s="24">
        <v>22.891500000000001</v>
      </c>
    </row>
    <row r="7603" spans="1:4" hidden="1">
      <c r="A7603" s="25">
        <v>43216</v>
      </c>
      <c r="B7603" s="24" t="s">
        <v>233</v>
      </c>
      <c r="C7603" s="24" t="s">
        <v>252</v>
      </c>
      <c r="D7603" s="24">
        <v>4.76</v>
      </c>
    </row>
    <row r="7604" spans="1:4" hidden="1">
      <c r="A7604" s="25">
        <v>43216</v>
      </c>
      <c r="B7604" s="24" t="s">
        <v>233</v>
      </c>
      <c r="C7604" s="24" t="s">
        <v>236</v>
      </c>
      <c r="D7604" s="24">
        <v>9.6847999999999992</v>
      </c>
    </row>
    <row r="7605" spans="1:4" hidden="1">
      <c r="A7605" s="25">
        <v>43216</v>
      </c>
      <c r="B7605" s="24" t="s">
        <v>233</v>
      </c>
      <c r="C7605" s="24" t="s">
        <v>245</v>
      </c>
      <c r="D7605" s="24">
        <v>1.7190000000000001</v>
      </c>
    </row>
    <row r="7606" spans="1:4" hidden="1">
      <c r="A7606" s="25">
        <v>43216</v>
      </c>
      <c r="B7606" s="24" t="s">
        <v>233</v>
      </c>
      <c r="C7606" s="24" t="s">
        <v>260</v>
      </c>
      <c r="D7606" s="24">
        <v>4.2297000000000002</v>
      </c>
    </row>
    <row r="7607" spans="1:4" hidden="1">
      <c r="A7607" s="25">
        <v>43216</v>
      </c>
      <c r="B7607" s="24" t="s">
        <v>233</v>
      </c>
      <c r="C7607" s="24" t="s">
        <v>261</v>
      </c>
      <c r="D7607" s="24">
        <v>76.077500000000001</v>
      </c>
    </row>
    <row r="7608" spans="1:4" hidden="1">
      <c r="A7608" s="25">
        <v>43216</v>
      </c>
      <c r="B7608" s="24" t="s">
        <v>233</v>
      </c>
      <c r="C7608" s="24" t="s">
        <v>237</v>
      </c>
      <c r="D7608" s="24">
        <v>10.452</v>
      </c>
    </row>
    <row r="7609" spans="1:4" hidden="1">
      <c r="A7609" s="25">
        <v>43216</v>
      </c>
      <c r="B7609" s="24" t="s">
        <v>233</v>
      </c>
      <c r="C7609" s="24" t="s">
        <v>253</v>
      </c>
      <c r="D7609" s="24">
        <v>1.6124000000000001</v>
      </c>
    </row>
    <row r="7610" spans="1:4" hidden="1">
      <c r="A7610" s="25">
        <v>43216</v>
      </c>
      <c r="B7610" s="24" t="s">
        <v>233</v>
      </c>
      <c r="C7610" s="24" t="s">
        <v>262</v>
      </c>
      <c r="D7610" s="24">
        <v>4.9481999999999999</v>
      </c>
    </row>
    <row r="7611" spans="1:4" hidden="1">
      <c r="A7611" s="25">
        <v>43216</v>
      </c>
      <c r="B7611" s="24" t="s">
        <v>233</v>
      </c>
      <c r="C7611" s="24" t="s">
        <v>246</v>
      </c>
      <c r="D7611" s="24">
        <v>36.068800000000003</v>
      </c>
    </row>
    <row r="7612" spans="1:4" hidden="1">
      <c r="A7612" s="25">
        <v>43216</v>
      </c>
      <c r="B7612" s="24" t="s">
        <v>233</v>
      </c>
      <c r="C7612" s="24" t="s">
        <v>238</v>
      </c>
      <c r="D7612" s="24">
        <v>1.2149000000000001</v>
      </c>
    </row>
    <row r="7613" spans="1:4" hidden="1">
      <c r="A7613" s="25">
        <v>43216</v>
      </c>
      <c r="B7613" s="24" t="s">
        <v>233</v>
      </c>
      <c r="C7613" s="24" t="s">
        <v>239</v>
      </c>
      <c r="D7613" s="24">
        <v>15.0792</v>
      </c>
    </row>
    <row r="7614" spans="1:4" hidden="1">
      <c r="A7614" s="25">
        <v>43216</v>
      </c>
      <c r="B7614" s="24" t="s">
        <v>263</v>
      </c>
      <c r="C7614" s="24" t="s">
        <v>238</v>
      </c>
      <c r="D7614" s="24">
        <v>0.4859</v>
      </c>
    </row>
    <row r="7615" spans="1:4" hidden="1">
      <c r="A7615" s="25">
        <v>43216</v>
      </c>
      <c r="B7615" s="24" t="s">
        <v>234</v>
      </c>
      <c r="C7615" s="24" t="s">
        <v>230</v>
      </c>
      <c r="D7615" s="24">
        <v>5.1191000000000004</v>
      </c>
    </row>
    <row r="7616" spans="1:4" hidden="1">
      <c r="A7616" s="25">
        <v>43216</v>
      </c>
      <c r="B7616" s="24" t="s">
        <v>234</v>
      </c>
      <c r="C7616" s="24" t="s">
        <v>240</v>
      </c>
      <c r="D7616" s="24">
        <v>1.8420000000000001</v>
      </c>
    </row>
    <row r="7617" spans="1:4" hidden="1">
      <c r="A7617" s="25">
        <v>43216</v>
      </c>
      <c r="B7617" s="24" t="s">
        <v>234</v>
      </c>
      <c r="C7617" s="24" t="s">
        <v>241</v>
      </c>
      <c r="D7617" s="24">
        <v>1.7911999999999999</v>
      </c>
    </row>
    <row r="7618" spans="1:4" hidden="1">
      <c r="A7618" s="25">
        <v>43216</v>
      </c>
      <c r="B7618" s="24" t="s">
        <v>234</v>
      </c>
      <c r="C7618" s="24" t="s">
        <v>231</v>
      </c>
      <c r="D7618" s="24">
        <v>1.3734</v>
      </c>
    </row>
    <row r="7619" spans="1:4" hidden="1">
      <c r="A7619" s="25">
        <v>43216</v>
      </c>
      <c r="B7619" s="24" t="s">
        <v>234</v>
      </c>
      <c r="C7619" s="24" t="s">
        <v>242</v>
      </c>
      <c r="D7619" s="24">
        <v>8.8209999999999997</v>
      </c>
    </row>
    <row r="7620" spans="1:4" hidden="1">
      <c r="A7620" s="25">
        <v>43216</v>
      </c>
      <c r="B7620" s="24" t="s">
        <v>234</v>
      </c>
      <c r="C7620" s="24" t="s">
        <v>254</v>
      </c>
      <c r="D7620" s="24">
        <v>29.215199999999999</v>
      </c>
    </row>
    <row r="7621" spans="1:4" hidden="1">
      <c r="A7621" s="25">
        <v>43216</v>
      </c>
      <c r="B7621" s="24" t="s">
        <v>234</v>
      </c>
      <c r="C7621" s="24" t="s">
        <v>232</v>
      </c>
      <c r="D7621" s="24">
        <v>8.5464000000000002</v>
      </c>
    </row>
    <row r="7622" spans="1:4" hidden="1">
      <c r="A7622" s="25">
        <v>43216</v>
      </c>
      <c r="B7622" s="24" t="s">
        <v>234</v>
      </c>
      <c r="C7622" s="24" t="s">
        <v>233</v>
      </c>
      <c r="D7622" s="24">
        <v>1.1472</v>
      </c>
    </row>
    <row r="7623" spans="1:4" hidden="1">
      <c r="A7623" s="25">
        <v>43216</v>
      </c>
      <c r="B7623" s="24" t="s">
        <v>234</v>
      </c>
      <c r="C7623" s="24" t="s">
        <v>243</v>
      </c>
      <c r="D7623" s="24">
        <v>10.936299999999999</v>
      </c>
    </row>
    <row r="7624" spans="1:4" hidden="1">
      <c r="A7624" s="25">
        <v>43216</v>
      </c>
      <c r="B7624" s="24" t="s">
        <v>234</v>
      </c>
      <c r="C7624" s="24" t="s">
        <v>235</v>
      </c>
      <c r="D7624" s="24">
        <v>0.98860000000000003</v>
      </c>
    </row>
    <row r="7625" spans="1:4" hidden="1">
      <c r="A7625" s="25">
        <v>43216</v>
      </c>
      <c r="B7625" s="24" t="s">
        <v>234</v>
      </c>
      <c r="C7625" s="24" t="s">
        <v>79</v>
      </c>
      <c r="D7625" s="24">
        <v>152.34219999999999</v>
      </c>
    </row>
    <row r="7626" spans="1:4" hidden="1">
      <c r="A7626" s="25">
        <v>43216</v>
      </c>
      <c r="B7626" s="24" t="s">
        <v>234</v>
      </c>
      <c r="C7626" s="24" t="s">
        <v>244</v>
      </c>
      <c r="D7626" s="24">
        <v>1503.1253999999999</v>
      </c>
    </row>
    <row r="7627" spans="1:4" hidden="1">
      <c r="A7627" s="25">
        <v>43216</v>
      </c>
      <c r="B7627" s="24" t="s">
        <v>234</v>
      </c>
      <c r="C7627" s="24" t="s">
        <v>249</v>
      </c>
      <c r="D7627" s="24">
        <v>26.260200000000001</v>
      </c>
    </row>
    <row r="7628" spans="1:4" hidden="1">
      <c r="A7628" s="25">
        <v>43216</v>
      </c>
      <c r="B7628" s="24" t="s">
        <v>234</v>
      </c>
      <c r="C7628" s="24" t="s">
        <v>252</v>
      </c>
      <c r="D7628" s="24">
        <v>5.4603999999999999</v>
      </c>
    </row>
    <row r="7629" spans="1:4" hidden="1">
      <c r="A7629" s="25">
        <v>43216</v>
      </c>
      <c r="B7629" s="24" t="s">
        <v>234</v>
      </c>
      <c r="C7629" s="24" t="s">
        <v>236</v>
      </c>
      <c r="D7629" s="24">
        <v>11.11</v>
      </c>
    </row>
    <row r="7630" spans="1:4" hidden="1">
      <c r="A7630" s="25">
        <v>43216</v>
      </c>
      <c r="B7630" s="24" t="s">
        <v>234</v>
      </c>
      <c r="C7630" s="24" t="s">
        <v>245</v>
      </c>
      <c r="D7630" s="24">
        <v>1.9719</v>
      </c>
    </row>
    <row r="7631" spans="1:4" hidden="1">
      <c r="A7631" s="25">
        <v>43216</v>
      </c>
      <c r="B7631" s="24" t="s">
        <v>234</v>
      </c>
      <c r="C7631" s="24" t="s">
        <v>237</v>
      </c>
      <c r="D7631" s="24">
        <v>11.9902</v>
      </c>
    </row>
    <row r="7632" spans="1:4" hidden="1">
      <c r="A7632" s="25">
        <v>43216</v>
      </c>
      <c r="B7632" s="24" t="s">
        <v>234</v>
      </c>
      <c r="C7632" s="24" t="s">
        <v>253</v>
      </c>
      <c r="D7632" s="24">
        <v>1.8496999999999999</v>
      </c>
    </row>
    <row r="7633" spans="1:4" hidden="1">
      <c r="A7633" s="25">
        <v>43216</v>
      </c>
      <c r="B7633" s="24" t="s">
        <v>234</v>
      </c>
      <c r="C7633" s="24" t="s">
        <v>246</v>
      </c>
      <c r="D7633" s="24">
        <v>41.376399999999997</v>
      </c>
    </row>
    <row r="7634" spans="1:4" hidden="1">
      <c r="A7634" s="25">
        <v>43216</v>
      </c>
      <c r="B7634" s="24" t="s">
        <v>234</v>
      </c>
      <c r="C7634" s="24" t="s">
        <v>238</v>
      </c>
      <c r="D7634" s="24">
        <v>1.3936999999999999</v>
      </c>
    </row>
    <row r="7635" spans="1:4" hidden="1">
      <c r="A7635" s="25">
        <v>43216</v>
      </c>
      <c r="B7635" s="24" t="s">
        <v>234</v>
      </c>
      <c r="C7635" s="24" t="s">
        <v>239</v>
      </c>
      <c r="D7635" s="24">
        <v>17.298200000000001</v>
      </c>
    </row>
    <row r="7636" spans="1:4" hidden="1">
      <c r="A7636" s="25">
        <v>43216</v>
      </c>
      <c r="B7636" s="24" t="s">
        <v>243</v>
      </c>
      <c r="C7636" s="24" t="s">
        <v>240</v>
      </c>
      <c r="D7636" s="24">
        <v>0.16839999999999999</v>
      </c>
    </row>
    <row r="7637" spans="1:4" hidden="1">
      <c r="A7637" s="25">
        <v>43216</v>
      </c>
      <c r="B7637" s="24" t="s">
        <v>243</v>
      </c>
      <c r="C7637" s="24" t="s">
        <v>241</v>
      </c>
      <c r="D7637" s="24">
        <v>0.1638</v>
      </c>
    </row>
    <row r="7638" spans="1:4" hidden="1">
      <c r="A7638" s="25">
        <v>43216</v>
      </c>
      <c r="B7638" s="24" t="s">
        <v>243</v>
      </c>
      <c r="C7638" s="24" t="s">
        <v>231</v>
      </c>
      <c r="D7638" s="24">
        <v>0.12559999999999999</v>
      </c>
    </row>
    <row r="7639" spans="1:4" hidden="1">
      <c r="A7639" s="25">
        <v>43216</v>
      </c>
      <c r="B7639" s="24" t="s">
        <v>243</v>
      </c>
      <c r="C7639" s="24" t="s">
        <v>242</v>
      </c>
      <c r="D7639" s="24">
        <v>0.80659999999999998</v>
      </c>
    </row>
    <row r="7640" spans="1:4" hidden="1">
      <c r="A7640" s="25">
        <v>43216</v>
      </c>
      <c r="B7640" s="24" t="s">
        <v>243</v>
      </c>
      <c r="C7640" s="24" t="s">
        <v>233</v>
      </c>
      <c r="D7640" s="24">
        <v>0.10489999999999999</v>
      </c>
    </row>
    <row r="7641" spans="1:4" hidden="1">
      <c r="A7641" s="25">
        <v>43216</v>
      </c>
      <c r="B7641" s="24" t="s">
        <v>243</v>
      </c>
      <c r="C7641" s="24" t="s">
        <v>234</v>
      </c>
      <c r="D7641" s="24">
        <v>9.1399999999999995E-2</v>
      </c>
    </row>
    <row r="7642" spans="1:4" hidden="1">
      <c r="A7642" s="25">
        <v>43216</v>
      </c>
      <c r="B7642" s="24" t="s">
        <v>243</v>
      </c>
      <c r="C7642" s="24" t="s">
        <v>79</v>
      </c>
      <c r="D7642" s="24">
        <v>13.929399999999999</v>
      </c>
    </row>
    <row r="7643" spans="1:4" hidden="1">
      <c r="A7643" s="25">
        <v>43216</v>
      </c>
      <c r="B7643" s="24" t="s">
        <v>243</v>
      </c>
      <c r="C7643" s="24" t="s">
        <v>244</v>
      </c>
      <c r="D7643" s="24">
        <v>137.4435</v>
      </c>
    </row>
    <row r="7644" spans="1:4" hidden="1">
      <c r="A7644" s="25">
        <v>43216</v>
      </c>
      <c r="B7644" s="24" t="s">
        <v>243</v>
      </c>
      <c r="C7644" s="24" t="s">
        <v>251</v>
      </c>
      <c r="D7644" s="24">
        <v>1.0307999999999999</v>
      </c>
    </row>
    <row r="7645" spans="1:4" hidden="1">
      <c r="A7645" s="25">
        <v>43216</v>
      </c>
      <c r="B7645" s="24" t="s">
        <v>243</v>
      </c>
      <c r="C7645" s="24" t="s">
        <v>252</v>
      </c>
      <c r="D7645" s="24">
        <v>0.49930000000000002</v>
      </c>
    </row>
    <row r="7646" spans="1:4" hidden="1">
      <c r="A7646" s="25">
        <v>43216</v>
      </c>
      <c r="B7646" s="24" t="s">
        <v>243</v>
      </c>
      <c r="C7646" s="24" t="s">
        <v>236</v>
      </c>
      <c r="D7646" s="24">
        <v>1.0159</v>
      </c>
    </row>
    <row r="7647" spans="1:4" hidden="1">
      <c r="A7647" s="25">
        <v>43216</v>
      </c>
      <c r="B7647" s="24" t="s">
        <v>243</v>
      </c>
      <c r="C7647" s="24" t="s">
        <v>245</v>
      </c>
      <c r="D7647" s="24">
        <v>0.18029999999999999</v>
      </c>
    </row>
    <row r="7648" spans="1:4" hidden="1">
      <c r="A7648" s="25">
        <v>43216</v>
      </c>
      <c r="B7648" s="24" t="s">
        <v>243</v>
      </c>
      <c r="C7648" s="24" t="s">
        <v>253</v>
      </c>
      <c r="D7648" s="24">
        <v>0.16919999999999999</v>
      </c>
    </row>
    <row r="7649" spans="1:4" hidden="1">
      <c r="A7649" s="25">
        <v>43216</v>
      </c>
      <c r="B7649" s="24" t="s">
        <v>243</v>
      </c>
      <c r="C7649" s="24" t="s">
        <v>246</v>
      </c>
      <c r="D7649" s="24">
        <v>3.7833999999999999</v>
      </c>
    </row>
    <row r="7650" spans="1:4" hidden="1">
      <c r="A7650" s="25">
        <v>43216</v>
      </c>
      <c r="B7650" s="24" t="s">
        <v>243</v>
      </c>
      <c r="C7650" s="24" t="s">
        <v>238</v>
      </c>
      <c r="D7650" s="24">
        <v>0.12740000000000001</v>
      </c>
    </row>
    <row r="7651" spans="1:4" hidden="1">
      <c r="A7651" s="25">
        <v>43216</v>
      </c>
      <c r="B7651" s="24" t="s">
        <v>256</v>
      </c>
      <c r="C7651" s="24" t="s">
        <v>233</v>
      </c>
      <c r="D7651" s="24">
        <v>0.1348</v>
      </c>
    </row>
    <row r="7652" spans="1:4" hidden="1">
      <c r="A7652" s="25">
        <v>43216</v>
      </c>
      <c r="B7652" s="24" t="s">
        <v>256</v>
      </c>
      <c r="C7652" s="24" t="s">
        <v>238</v>
      </c>
      <c r="D7652" s="24">
        <v>0.16370000000000001</v>
      </c>
    </row>
    <row r="7653" spans="1:4" hidden="1">
      <c r="A7653" s="25">
        <v>43216</v>
      </c>
      <c r="B7653" s="24" t="s">
        <v>257</v>
      </c>
      <c r="C7653" s="24" t="s">
        <v>233</v>
      </c>
      <c r="D7653" s="24">
        <v>3.2000000000000002E-3</v>
      </c>
    </row>
    <row r="7654" spans="1:4" hidden="1">
      <c r="A7654" s="25">
        <v>43216</v>
      </c>
      <c r="B7654" s="24" t="s">
        <v>258</v>
      </c>
      <c r="C7654" s="24" t="s">
        <v>233</v>
      </c>
      <c r="D7654" s="24">
        <v>0.22950000000000001</v>
      </c>
    </row>
    <row r="7655" spans="1:4" hidden="1">
      <c r="A7655" s="25">
        <v>43216</v>
      </c>
      <c r="B7655" s="24" t="s">
        <v>258</v>
      </c>
      <c r="C7655" s="24" t="s">
        <v>238</v>
      </c>
      <c r="D7655" s="24">
        <v>0.27879999999999999</v>
      </c>
    </row>
    <row r="7656" spans="1:4" hidden="1">
      <c r="A7656" s="25">
        <v>43216</v>
      </c>
      <c r="B7656" s="24" t="s">
        <v>259</v>
      </c>
      <c r="C7656" s="24" t="s">
        <v>233</v>
      </c>
      <c r="D7656" s="24">
        <v>8.2000000000000007E-3</v>
      </c>
    </row>
    <row r="7657" spans="1:4" hidden="1">
      <c r="A7657" s="25">
        <v>43216</v>
      </c>
      <c r="B7657" s="24" t="s">
        <v>259</v>
      </c>
      <c r="C7657" s="24" t="s">
        <v>238</v>
      </c>
      <c r="D7657" s="24">
        <v>9.9000000000000008E-3</v>
      </c>
    </row>
    <row r="7658" spans="1:4" hidden="1">
      <c r="A7658" s="25">
        <v>43216</v>
      </c>
      <c r="B7658" s="24" t="s">
        <v>235</v>
      </c>
      <c r="C7658" s="24" t="s">
        <v>230</v>
      </c>
      <c r="D7658" s="24">
        <v>5.1782000000000004</v>
      </c>
    </row>
    <row r="7659" spans="1:4" hidden="1">
      <c r="A7659" s="25">
        <v>43216</v>
      </c>
      <c r="B7659" s="24" t="s">
        <v>235</v>
      </c>
      <c r="C7659" s="24" t="s">
        <v>231</v>
      </c>
      <c r="D7659" s="24">
        <v>1.3892</v>
      </c>
    </row>
    <row r="7660" spans="1:4" hidden="1">
      <c r="A7660" s="25">
        <v>43216</v>
      </c>
      <c r="B7660" s="24" t="s">
        <v>235</v>
      </c>
      <c r="C7660" s="24" t="s">
        <v>232</v>
      </c>
      <c r="D7660" s="24">
        <v>8.6449999999999996</v>
      </c>
    </row>
    <row r="7661" spans="1:4" hidden="1">
      <c r="A7661" s="25">
        <v>43216</v>
      </c>
      <c r="B7661" s="24" t="s">
        <v>235</v>
      </c>
      <c r="C7661" s="24" t="s">
        <v>233</v>
      </c>
      <c r="D7661" s="24">
        <v>1.1604000000000001</v>
      </c>
    </row>
    <row r="7662" spans="1:4" hidden="1">
      <c r="A7662" s="25">
        <v>43216</v>
      </c>
      <c r="B7662" s="24" t="s">
        <v>235</v>
      </c>
      <c r="C7662" s="24" t="s">
        <v>234</v>
      </c>
      <c r="D7662" s="24">
        <v>1.0116000000000001</v>
      </c>
    </row>
    <row r="7663" spans="1:4" hidden="1">
      <c r="A7663" s="25">
        <v>43216</v>
      </c>
      <c r="B7663" s="24" t="s">
        <v>235</v>
      </c>
      <c r="C7663" s="24" t="s">
        <v>236</v>
      </c>
      <c r="D7663" s="24">
        <v>11.238300000000001</v>
      </c>
    </row>
    <row r="7664" spans="1:4" hidden="1">
      <c r="A7664" s="25">
        <v>43216</v>
      </c>
      <c r="B7664" s="24" t="s">
        <v>235</v>
      </c>
      <c r="C7664" s="24" t="s">
        <v>237</v>
      </c>
      <c r="D7664" s="24">
        <v>12.1286</v>
      </c>
    </row>
    <row r="7665" spans="1:4" hidden="1">
      <c r="A7665" s="25">
        <v>43216</v>
      </c>
      <c r="B7665" s="24" t="s">
        <v>235</v>
      </c>
      <c r="C7665" s="24" t="s">
        <v>238</v>
      </c>
      <c r="D7665" s="24">
        <v>1.4097999999999999</v>
      </c>
    </row>
    <row r="7666" spans="1:4" hidden="1">
      <c r="A7666" s="25">
        <v>43216</v>
      </c>
      <c r="B7666" s="24" t="s">
        <v>79</v>
      </c>
      <c r="C7666" s="24" t="s">
        <v>240</v>
      </c>
      <c r="D7666" s="24">
        <v>1.21E-2</v>
      </c>
    </row>
    <row r="7667" spans="1:4" hidden="1">
      <c r="A7667" s="25">
        <v>43216</v>
      </c>
      <c r="B7667" s="24" t="s">
        <v>79</v>
      </c>
      <c r="C7667" s="24" t="s">
        <v>241</v>
      </c>
      <c r="D7667" s="24">
        <v>1.18E-2</v>
      </c>
    </row>
    <row r="7668" spans="1:4" hidden="1">
      <c r="A7668" s="25">
        <v>43216</v>
      </c>
      <c r="B7668" s="24" t="s">
        <v>79</v>
      </c>
      <c r="C7668" s="24" t="s">
        <v>231</v>
      </c>
      <c r="D7668" s="24">
        <v>8.9999999999999993E-3</v>
      </c>
    </row>
    <row r="7669" spans="1:4" hidden="1">
      <c r="A7669" s="25">
        <v>43216</v>
      </c>
      <c r="B7669" s="24" t="s">
        <v>79</v>
      </c>
      <c r="C7669" s="24" t="s">
        <v>242</v>
      </c>
      <c r="D7669" s="24">
        <v>5.79E-2</v>
      </c>
    </row>
    <row r="7670" spans="1:4" hidden="1">
      <c r="A7670" s="25">
        <v>43216</v>
      </c>
      <c r="B7670" s="24" t="s">
        <v>79</v>
      </c>
      <c r="C7670" s="24" t="s">
        <v>233</v>
      </c>
      <c r="D7670" s="24">
        <v>7.4999999999999997E-3</v>
      </c>
    </row>
    <row r="7671" spans="1:4" hidden="1">
      <c r="A7671" s="25">
        <v>43216</v>
      </c>
      <c r="B7671" s="24" t="s">
        <v>79</v>
      </c>
      <c r="C7671" s="24" t="s">
        <v>234</v>
      </c>
      <c r="D7671" s="24">
        <v>6.6E-3</v>
      </c>
    </row>
    <row r="7672" spans="1:4" hidden="1">
      <c r="A7672" s="25">
        <v>43216</v>
      </c>
      <c r="B7672" s="24" t="s">
        <v>79</v>
      </c>
      <c r="C7672" s="24" t="s">
        <v>243</v>
      </c>
      <c r="D7672" s="24">
        <v>7.1800000000000003E-2</v>
      </c>
    </row>
    <row r="7673" spans="1:4" hidden="1">
      <c r="A7673" s="25">
        <v>43216</v>
      </c>
      <c r="B7673" s="24" t="s">
        <v>79</v>
      </c>
      <c r="C7673" s="24" t="s">
        <v>244</v>
      </c>
      <c r="D7673" s="24">
        <v>9.8672000000000004</v>
      </c>
    </row>
    <row r="7674" spans="1:4" hidden="1">
      <c r="A7674" s="25">
        <v>43216</v>
      </c>
      <c r="B7674" s="24" t="s">
        <v>79</v>
      </c>
      <c r="C7674" s="24" t="s">
        <v>251</v>
      </c>
      <c r="D7674" s="24">
        <v>7.3999999999999996E-2</v>
      </c>
    </row>
    <row r="7675" spans="1:4" hidden="1">
      <c r="A7675" s="25">
        <v>43216</v>
      </c>
      <c r="B7675" s="24" t="s">
        <v>79</v>
      </c>
      <c r="C7675" s="24" t="s">
        <v>236</v>
      </c>
      <c r="D7675" s="24">
        <v>7.2999999999999995E-2</v>
      </c>
    </row>
    <row r="7676" spans="1:4" hidden="1">
      <c r="A7676" s="25">
        <v>43216</v>
      </c>
      <c r="B7676" s="24" t="s">
        <v>79</v>
      </c>
      <c r="C7676" s="24" t="s">
        <v>245</v>
      </c>
      <c r="D7676" s="24">
        <v>1.29E-2</v>
      </c>
    </row>
    <row r="7677" spans="1:4" hidden="1">
      <c r="A7677" s="25">
        <v>43216</v>
      </c>
      <c r="B7677" s="24" t="s">
        <v>79</v>
      </c>
      <c r="C7677" s="24" t="s">
        <v>246</v>
      </c>
      <c r="D7677" s="24">
        <v>0.27160000000000001</v>
      </c>
    </row>
    <row r="7678" spans="1:4" hidden="1">
      <c r="A7678" s="25">
        <v>43216</v>
      </c>
      <c r="B7678" s="24" t="s">
        <v>79</v>
      </c>
      <c r="C7678" s="24" t="s">
        <v>238</v>
      </c>
      <c r="D7678" s="24">
        <v>9.1000000000000004E-3</v>
      </c>
    </row>
    <row r="7679" spans="1:4" hidden="1">
      <c r="A7679" s="25">
        <v>43216</v>
      </c>
      <c r="B7679" s="24" t="s">
        <v>244</v>
      </c>
      <c r="C7679" s="24" t="s">
        <v>240</v>
      </c>
      <c r="D7679" s="24">
        <v>1.1999999999999999E-3</v>
      </c>
    </row>
    <row r="7680" spans="1:4" hidden="1">
      <c r="A7680" s="25">
        <v>43216</v>
      </c>
      <c r="B7680" s="24" t="s">
        <v>244</v>
      </c>
      <c r="C7680" s="24" t="s">
        <v>242</v>
      </c>
      <c r="D7680" s="24">
        <v>5.8999999999999999E-3</v>
      </c>
    </row>
    <row r="7681" spans="1:4" hidden="1">
      <c r="A7681" s="25">
        <v>43216</v>
      </c>
      <c r="B7681" s="24" t="s">
        <v>244</v>
      </c>
      <c r="C7681" s="24" t="s">
        <v>233</v>
      </c>
      <c r="D7681" s="24">
        <v>8.0000000000000004E-4</v>
      </c>
    </row>
    <row r="7682" spans="1:4" hidden="1">
      <c r="A7682" s="25">
        <v>43216</v>
      </c>
      <c r="B7682" s="24" t="s">
        <v>244</v>
      </c>
      <c r="C7682" s="24" t="s">
        <v>234</v>
      </c>
      <c r="D7682" s="24">
        <v>6.9999999999999999E-4</v>
      </c>
    </row>
    <row r="7683" spans="1:4" hidden="1">
      <c r="A7683" s="25">
        <v>43216</v>
      </c>
      <c r="B7683" s="24" t="s">
        <v>244</v>
      </c>
      <c r="C7683" s="24" t="s">
        <v>243</v>
      </c>
      <c r="D7683" s="24">
        <v>7.3000000000000001E-3</v>
      </c>
    </row>
    <row r="7684" spans="1:4" hidden="1">
      <c r="A7684" s="25">
        <v>43216</v>
      </c>
      <c r="B7684" s="24" t="s">
        <v>244</v>
      </c>
      <c r="C7684" s="24" t="s">
        <v>79</v>
      </c>
      <c r="D7684" s="24">
        <v>0.1014</v>
      </c>
    </row>
    <row r="7685" spans="1:4" hidden="1">
      <c r="A7685" s="25">
        <v>43216</v>
      </c>
      <c r="B7685" s="24" t="s">
        <v>244</v>
      </c>
      <c r="C7685" s="24" t="s">
        <v>236</v>
      </c>
      <c r="D7685" s="24">
        <v>7.4000000000000003E-3</v>
      </c>
    </row>
    <row r="7686" spans="1:4" hidden="1">
      <c r="A7686" s="25">
        <v>43216</v>
      </c>
      <c r="B7686" s="24" t="s">
        <v>244</v>
      </c>
      <c r="C7686" s="24" t="s">
        <v>246</v>
      </c>
      <c r="D7686" s="24">
        <v>2.76E-2</v>
      </c>
    </row>
    <row r="7687" spans="1:4" hidden="1">
      <c r="A7687" s="25">
        <v>43216</v>
      </c>
      <c r="B7687" s="24" t="s">
        <v>244</v>
      </c>
      <c r="C7687" s="24" t="s">
        <v>238</v>
      </c>
      <c r="D7687" s="24">
        <v>8.9999999999999998E-4</v>
      </c>
    </row>
    <row r="7688" spans="1:4" hidden="1">
      <c r="A7688" s="25">
        <v>43216</v>
      </c>
      <c r="B7688" s="24" t="s">
        <v>251</v>
      </c>
      <c r="C7688" s="24" t="s">
        <v>242</v>
      </c>
      <c r="D7688" s="24">
        <v>0.78259999999999996</v>
      </c>
    </row>
    <row r="7689" spans="1:4" hidden="1">
      <c r="A7689" s="25">
        <v>43216</v>
      </c>
      <c r="B7689" s="24" t="s">
        <v>251</v>
      </c>
      <c r="C7689" s="24" t="s">
        <v>233</v>
      </c>
      <c r="D7689" s="24">
        <v>0.1018</v>
      </c>
    </row>
    <row r="7690" spans="1:4" hidden="1">
      <c r="A7690" s="25">
        <v>43216</v>
      </c>
      <c r="B7690" s="24" t="s">
        <v>251</v>
      </c>
      <c r="C7690" s="24" t="s">
        <v>243</v>
      </c>
      <c r="D7690" s="24">
        <v>0.97030000000000005</v>
      </c>
    </row>
    <row r="7691" spans="1:4" hidden="1">
      <c r="A7691" s="25">
        <v>43216</v>
      </c>
      <c r="B7691" s="24" t="s">
        <v>251</v>
      </c>
      <c r="C7691" s="24" t="s">
        <v>79</v>
      </c>
      <c r="D7691" s="24">
        <v>13.5154</v>
      </c>
    </row>
    <row r="7692" spans="1:4" hidden="1">
      <c r="A7692" s="25">
        <v>43216</v>
      </c>
      <c r="B7692" s="24" t="s">
        <v>251</v>
      </c>
      <c r="C7692" s="24" t="s">
        <v>236</v>
      </c>
      <c r="D7692" s="24">
        <v>0.98570000000000002</v>
      </c>
    </row>
    <row r="7693" spans="1:4" hidden="1">
      <c r="A7693" s="25">
        <v>43216</v>
      </c>
      <c r="B7693" s="24" t="s">
        <v>251</v>
      </c>
      <c r="C7693" s="24" t="s">
        <v>238</v>
      </c>
      <c r="D7693" s="24">
        <v>0.1236</v>
      </c>
    </row>
    <row r="7694" spans="1:4" hidden="1">
      <c r="A7694" s="25">
        <v>43216</v>
      </c>
      <c r="B7694" s="24" t="s">
        <v>249</v>
      </c>
      <c r="C7694" s="24" t="s">
        <v>241</v>
      </c>
      <c r="D7694" s="24">
        <v>6.8199999999999997E-2</v>
      </c>
    </row>
    <row r="7695" spans="1:4" hidden="1">
      <c r="A7695" s="25">
        <v>43216</v>
      </c>
      <c r="B7695" s="24" t="s">
        <v>249</v>
      </c>
      <c r="C7695" s="24" t="s">
        <v>233</v>
      </c>
      <c r="D7695" s="24">
        <v>4.3700000000000003E-2</v>
      </c>
    </row>
    <row r="7696" spans="1:4" hidden="1">
      <c r="A7696" s="25">
        <v>43216</v>
      </c>
      <c r="B7696" s="24" t="s">
        <v>249</v>
      </c>
      <c r="C7696" s="24" t="s">
        <v>234</v>
      </c>
      <c r="D7696" s="24">
        <v>3.8100000000000002E-2</v>
      </c>
    </row>
    <row r="7697" spans="1:4" hidden="1">
      <c r="A7697" s="25">
        <v>43216</v>
      </c>
      <c r="B7697" s="24" t="s">
        <v>249</v>
      </c>
      <c r="C7697" s="24" t="s">
        <v>238</v>
      </c>
      <c r="D7697" s="24">
        <v>5.3100000000000001E-2</v>
      </c>
    </row>
    <row r="7698" spans="1:4" hidden="1">
      <c r="A7698" s="25">
        <v>43216</v>
      </c>
      <c r="B7698" s="24" t="s">
        <v>252</v>
      </c>
      <c r="C7698" s="24" t="s">
        <v>242</v>
      </c>
      <c r="D7698" s="24">
        <v>1.6153999999999999</v>
      </c>
    </row>
    <row r="7699" spans="1:4" hidden="1">
      <c r="A7699" s="25">
        <v>43216</v>
      </c>
      <c r="B7699" s="24" t="s">
        <v>252</v>
      </c>
      <c r="C7699" s="24" t="s">
        <v>233</v>
      </c>
      <c r="D7699" s="24">
        <v>0.21010000000000001</v>
      </c>
    </row>
    <row r="7700" spans="1:4" hidden="1">
      <c r="A7700" s="25">
        <v>43216</v>
      </c>
      <c r="B7700" s="24" t="s">
        <v>252</v>
      </c>
      <c r="C7700" s="24" t="s">
        <v>234</v>
      </c>
      <c r="D7700" s="24">
        <v>0.18310000000000001</v>
      </c>
    </row>
    <row r="7701" spans="1:4" hidden="1">
      <c r="A7701" s="25">
        <v>43216</v>
      </c>
      <c r="B7701" s="24" t="s">
        <v>252</v>
      </c>
      <c r="C7701" s="24" t="s">
        <v>243</v>
      </c>
      <c r="D7701" s="24">
        <v>2.0028000000000001</v>
      </c>
    </row>
    <row r="7702" spans="1:4" hidden="1">
      <c r="A7702" s="25">
        <v>43216</v>
      </c>
      <c r="B7702" s="24" t="s">
        <v>252</v>
      </c>
      <c r="C7702" s="24" t="s">
        <v>238</v>
      </c>
      <c r="D7702" s="24">
        <v>0.25519999999999998</v>
      </c>
    </row>
    <row r="7703" spans="1:4" hidden="1">
      <c r="A7703" s="25">
        <v>43216</v>
      </c>
      <c r="B7703" s="24" t="s">
        <v>236</v>
      </c>
      <c r="C7703" s="24" t="s">
        <v>230</v>
      </c>
      <c r="D7703" s="24">
        <v>0.46079999999999999</v>
      </c>
    </row>
    <row r="7704" spans="1:4" hidden="1">
      <c r="A7704" s="25">
        <v>43216</v>
      </c>
      <c r="B7704" s="24" t="s">
        <v>236</v>
      </c>
      <c r="C7704" s="24" t="s">
        <v>240</v>
      </c>
      <c r="D7704" s="24">
        <v>0.1658</v>
      </c>
    </row>
    <row r="7705" spans="1:4" hidden="1">
      <c r="A7705" s="25">
        <v>43216</v>
      </c>
      <c r="B7705" s="24" t="s">
        <v>236</v>
      </c>
      <c r="C7705" s="24" t="s">
        <v>241</v>
      </c>
      <c r="D7705" s="24">
        <v>0.16120000000000001</v>
      </c>
    </row>
    <row r="7706" spans="1:4" hidden="1">
      <c r="A7706" s="25">
        <v>43216</v>
      </c>
      <c r="B7706" s="24" t="s">
        <v>236</v>
      </c>
      <c r="C7706" s="24" t="s">
        <v>231</v>
      </c>
      <c r="D7706" s="24">
        <v>0.1236</v>
      </c>
    </row>
    <row r="7707" spans="1:4" hidden="1">
      <c r="A7707" s="25">
        <v>43216</v>
      </c>
      <c r="B7707" s="24" t="s">
        <v>236</v>
      </c>
      <c r="C7707" s="24" t="s">
        <v>242</v>
      </c>
      <c r="D7707" s="24">
        <v>0.79400000000000004</v>
      </c>
    </row>
    <row r="7708" spans="1:4" hidden="1">
      <c r="A7708" s="25">
        <v>43216</v>
      </c>
      <c r="B7708" s="24" t="s">
        <v>236</v>
      </c>
      <c r="C7708" s="24" t="s">
        <v>232</v>
      </c>
      <c r="D7708" s="24">
        <v>0.76919999999999999</v>
      </c>
    </row>
    <row r="7709" spans="1:4" hidden="1">
      <c r="A7709" s="25">
        <v>43216</v>
      </c>
      <c r="B7709" s="24" t="s">
        <v>236</v>
      </c>
      <c r="C7709" s="24" t="s">
        <v>233</v>
      </c>
      <c r="D7709" s="24">
        <v>0.1032</v>
      </c>
    </row>
    <row r="7710" spans="1:4" hidden="1">
      <c r="A7710" s="25">
        <v>43216</v>
      </c>
      <c r="B7710" s="24" t="s">
        <v>236</v>
      </c>
      <c r="C7710" s="24" t="s">
        <v>234</v>
      </c>
      <c r="D7710" s="24">
        <v>0.09</v>
      </c>
    </row>
    <row r="7711" spans="1:4" hidden="1">
      <c r="A7711" s="25">
        <v>43216</v>
      </c>
      <c r="B7711" s="24" t="s">
        <v>236</v>
      </c>
      <c r="C7711" s="24" t="s">
        <v>243</v>
      </c>
      <c r="D7711" s="24">
        <v>0.98440000000000005</v>
      </c>
    </row>
    <row r="7712" spans="1:4" hidden="1">
      <c r="A7712" s="25">
        <v>43216</v>
      </c>
      <c r="B7712" s="24" t="s">
        <v>236</v>
      </c>
      <c r="C7712" s="24" t="s">
        <v>235</v>
      </c>
      <c r="D7712" s="24">
        <v>8.8999999999999996E-2</v>
      </c>
    </row>
    <row r="7713" spans="1:4" hidden="1">
      <c r="A7713" s="25">
        <v>43216</v>
      </c>
      <c r="B7713" s="24" t="s">
        <v>236</v>
      </c>
      <c r="C7713" s="24" t="s">
        <v>79</v>
      </c>
      <c r="D7713" s="24">
        <v>13.711600000000001</v>
      </c>
    </row>
    <row r="7714" spans="1:4" hidden="1">
      <c r="A7714" s="25">
        <v>43216</v>
      </c>
      <c r="B7714" s="24" t="s">
        <v>236</v>
      </c>
      <c r="C7714" s="24" t="s">
        <v>244</v>
      </c>
      <c r="D7714" s="24">
        <v>135.29480000000001</v>
      </c>
    </row>
    <row r="7715" spans="1:4" hidden="1">
      <c r="A7715" s="25">
        <v>43216</v>
      </c>
      <c r="B7715" s="24" t="s">
        <v>236</v>
      </c>
      <c r="C7715" s="24" t="s">
        <v>251</v>
      </c>
      <c r="D7715" s="24">
        <v>1.0145999999999999</v>
      </c>
    </row>
    <row r="7716" spans="1:4" hidden="1">
      <c r="A7716" s="25">
        <v>43216</v>
      </c>
      <c r="B7716" s="24" t="s">
        <v>236</v>
      </c>
      <c r="C7716" s="24" t="s">
        <v>237</v>
      </c>
      <c r="D7716" s="24">
        <v>1.0791999999999999</v>
      </c>
    </row>
    <row r="7717" spans="1:4" hidden="1">
      <c r="A7717" s="25">
        <v>43216</v>
      </c>
      <c r="B7717" s="24" t="s">
        <v>236</v>
      </c>
      <c r="C7717" s="24" t="s">
        <v>238</v>
      </c>
      <c r="D7717" s="24">
        <v>0.12540000000000001</v>
      </c>
    </row>
    <row r="7718" spans="1:4" hidden="1">
      <c r="A7718" s="25">
        <v>43216</v>
      </c>
      <c r="B7718" s="24" t="s">
        <v>245</v>
      </c>
      <c r="C7718" s="24" t="s">
        <v>240</v>
      </c>
      <c r="D7718" s="24">
        <v>0.93420000000000003</v>
      </c>
    </row>
    <row r="7719" spans="1:4" hidden="1">
      <c r="A7719" s="25">
        <v>43216</v>
      </c>
      <c r="B7719" s="24" t="s">
        <v>245</v>
      </c>
      <c r="C7719" s="24" t="s">
        <v>242</v>
      </c>
      <c r="D7719" s="24">
        <v>4.4733000000000001</v>
      </c>
    </row>
    <row r="7720" spans="1:4" hidden="1">
      <c r="A7720" s="25">
        <v>43216</v>
      </c>
      <c r="B7720" s="24" t="s">
        <v>245</v>
      </c>
      <c r="C7720" s="24" t="s">
        <v>233</v>
      </c>
      <c r="D7720" s="24">
        <v>0.58179999999999998</v>
      </c>
    </row>
    <row r="7721" spans="1:4" hidden="1">
      <c r="A7721" s="25">
        <v>43216</v>
      </c>
      <c r="B7721" s="24" t="s">
        <v>245</v>
      </c>
      <c r="C7721" s="24" t="s">
        <v>234</v>
      </c>
      <c r="D7721" s="24">
        <v>0.5071</v>
      </c>
    </row>
    <row r="7722" spans="1:4" hidden="1">
      <c r="A7722" s="25">
        <v>43216</v>
      </c>
      <c r="B7722" s="24" t="s">
        <v>245</v>
      </c>
      <c r="C7722" s="24" t="s">
        <v>243</v>
      </c>
      <c r="D7722" s="24">
        <v>5.5460000000000003</v>
      </c>
    </row>
    <row r="7723" spans="1:4" hidden="1">
      <c r="A7723" s="25">
        <v>43216</v>
      </c>
      <c r="B7723" s="24" t="s">
        <v>245</v>
      </c>
      <c r="C7723" s="24" t="s">
        <v>79</v>
      </c>
      <c r="D7723" s="24">
        <v>77.253100000000003</v>
      </c>
    </row>
    <row r="7724" spans="1:4" hidden="1">
      <c r="A7724" s="25">
        <v>43216</v>
      </c>
      <c r="B7724" s="24" t="s">
        <v>245</v>
      </c>
      <c r="C7724" s="24" t="s">
        <v>238</v>
      </c>
      <c r="D7724" s="24">
        <v>0.70679999999999998</v>
      </c>
    </row>
    <row r="7725" spans="1:4" hidden="1">
      <c r="A7725" s="25">
        <v>43216</v>
      </c>
      <c r="B7725" s="24" t="s">
        <v>264</v>
      </c>
      <c r="C7725" s="24" t="s">
        <v>238</v>
      </c>
      <c r="D7725" s="24">
        <v>1.9199999999999998E-2</v>
      </c>
    </row>
    <row r="7726" spans="1:4" hidden="1">
      <c r="A7726" s="25">
        <v>43216</v>
      </c>
      <c r="B7726" s="24" t="s">
        <v>260</v>
      </c>
      <c r="C7726" s="24" t="s">
        <v>233</v>
      </c>
      <c r="D7726" s="24">
        <v>0.2364</v>
      </c>
    </row>
    <row r="7727" spans="1:4" hidden="1">
      <c r="A7727" s="25">
        <v>43216</v>
      </c>
      <c r="B7727" s="24" t="s">
        <v>260</v>
      </c>
      <c r="C7727" s="24" t="s">
        <v>238</v>
      </c>
      <c r="D7727" s="24">
        <v>0.28720000000000001</v>
      </c>
    </row>
    <row r="7728" spans="1:4" hidden="1">
      <c r="A7728" s="25">
        <v>43216</v>
      </c>
      <c r="B7728" s="24" t="s">
        <v>261</v>
      </c>
      <c r="C7728" s="24" t="s">
        <v>233</v>
      </c>
      <c r="D7728" s="24">
        <v>1.32E-2</v>
      </c>
    </row>
    <row r="7729" spans="1:4" hidden="1">
      <c r="A7729" s="25">
        <v>43216</v>
      </c>
      <c r="B7729" s="24" t="s">
        <v>261</v>
      </c>
      <c r="C7729" s="24" t="s">
        <v>238</v>
      </c>
      <c r="D7729" s="24">
        <v>1.6E-2</v>
      </c>
    </row>
    <row r="7730" spans="1:4" hidden="1">
      <c r="A7730" s="25">
        <v>43216</v>
      </c>
      <c r="B7730" s="24" t="s">
        <v>237</v>
      </c>
      <c r="C7730" s="24" t="s">
        <v>230</v>
      </c>
      <c r="D7730" s="24">
        <v>0.42699999999999999</v>
      </c>
    </row>
    <row r="7731" spans="1:4" hidden="1">
      <c r="A7731" s="25">
        <v>43216</v>
      </c>
      <c r="B7731" s="24" t="s">
        <v>237</v>
      </c>
      <c r="C7731" s="24" t="s">
        <v>240</v>
      </c>
      <c r="D7731" s="24">
        <v>0.15359999999999999</v>
      </c>
    </row>
    <row r="7732" spans="1:4" hidden="1">
      <c r="A7732" s="25">
        <v>43216</v>
      </c>
      <c r="B7732" s="24" t="s">
        <v>237</v>
      </c>
      <c r="C7732" s="24" t="s">
        <v>231</v>
      </c>
      <c r="D7732" s="24">
        <v>0.11459999999999999</v>
      </c>
    </row>
    <row r="7733" spans="1:4" hidden="1">
      <c r="A7733" s="25">
        <v>43216</v>
      </c>
      <c r="B7733" s="24" t="s">
        <v>237</v>
      </c>
      <c r="C7733" s="24" t="s">
        <v>232</v>
      </c>
      <c r="D7733" s="24">
        <v>0.71279999999999999</v>
      </c>
    </row>
    <row r="7734" spans="1:4" hidden="1">
      <c r="A7734" s="25">
        <v>43216</v>
      </c>
      <c r="B7734" s="24" t="s">
        <v>237</v>
      </c>
      <c r="C7734" s="24" t="s">
        <v>233</v>
      </c>
      <c r="D7734" s="24">
        <v>9.5699999999999993E-2</v>
      </c>
    </row>
    <row r="7735" spans="1:4" hidden="1">
      <c r="A7735" s="25">
        <v>43216</v>
      </c>
      <c r="B7735" s="24" t="s">
        <v>237</v>
      </c>
      <c r="C7735" s="24" t="s">
        <v>234</v>
      </c>
      <c r="D7735" s="24">
        <v>8.3400000000000002E-2</v>
      </c>
    </row>
    <row r="7736" spans="1:4" hidden="1">
      <c r="A7736" s="25">
        <v>43216</v>
      </c>
      <c r="B7736" s="24" t="s">
        <v>237</v>
      </c>
      <c r="C7736" s="24" t="s">
        <v>235</v>
      </c>
      <c r="D7736" s="24">
        <v>8.2400000000000001E-2</v>
      </c>
    </row>
    <row r="7737" spans="1:4" hidden="1">
      <c r="A7737" s="25">
        <v>43216</v>
      </c>
      <c r="B7737" s="24" t="s">
        <v>237</v>
      </c>
      <c r="C7737" s="24" t="s">
        <v>236</v>
      </c>
      <c r="D7737" s="24">
        <v>0.92659999999999998</v>
      </c>
    </row>
    <row r="7738" spans="1:4" hidden="1">
      <c r="A7738" s="25">
        <v>43216</v>
      </c>
      <c r="B7738" s="24" t="s">
        <v>237</v>
      </c>
      <c r="C7738" s="24" t="s">
        <v>262</v>
      </c>
      <c r="D7738" s="24">
        <v>0.47339999999999999</v>
      </c>
    </row>
    <row r="7739" spans="1:4" hidden="1">
      <c r="A7739" s="25">
        <v>43216</v>
      </c>
      <c r="B7739" s="24" t="s">
        <v>237</v>
      </c>
      <c r="C7739" s="24" t="s">
        <v>238</v>
      </c>
      <c r="D7739" s="24">
        <v>0.1162</v>
      </c>
    </row>
    <row r="7740" spans="1:4" hidden="1">
      <c r="A7740" s="25">
        <v>43216</v>
      </c>
      <c r="B7740" s="24" t="s">
        <v>253</v>
      </c>
      <c r="C7740" s="24" t="s">
        <v>242</v>
      </c>
      <c r="D7740" s="24">
        <v>4.7687999999999997</v>
      </c>
    </row>
    <row r="7741" spans="1:4" hidden="1">
      <c r="A7741" s="25">
        <v>43216</v>
      </c>
      <c r="B7741" s="24" t="s">
        <v>253</v>
      </c>
      <c r="C7741" s="24" t="s">
        <v>233</v>
      </c>
      <c r="D7741" s="24">
        <v>0.62019999999999997</v>
      </c>
    </row>
    <row r="7742" spans="1:4" hidden="1">
      <c r="A7742" s="25">
        <v>43216</v>
      </c>
      <c r="B7742" s="24" t="s">
        <v>253</v>
      </c>
      <c r="C7742" s="24" t="s">
        <v>234</v>
      </c>
      <c r="D7742" s="24">
        <v>0.54059999999999997</v>
      </c>
    </row>
    <row r="7743" spans="1:4" hidden="1">
      <c r="A7743" s="25">
        <v>43216</v>
      </c>
      <c r="B7743" s="24" t="s">
        <v>253</v>
      </c>
      <c r="C7743" s="24" t="s">
        <v>243</v>
      </c>
      <c r="D7743" s="24">
        <v>5.9124999999999996</v>
      </c>
    </row>
    <row r="7744" spans="1:4" hidden="1">
      <c r="A7744" s="25">
        <v>43216</v>
      </c>
      <c r="B7744" s="24" t="s">
        <v>253</v>
      </c>
      <c r="C7744" s="24" t="s">
        <v>238</v>
      </c>
      <c r="D7744" s="24">
        <v>0.75349999999999995</v>
      </c>
    </row>
    <row r="7745" spans="1:4" hidden="1">
      <c r="A7745" s="25">
        <v>43216</v>
      </c>
      <c r="B7745" s="24" t="s">
        <v>265</v>
      </c>
      <c r="C7745" s="24" t="s">
        <v>238</v>
      </c>
      <c r="D7745" s="24">
        <v>3.1600000000000003E-2</v>
      </c>
    </row>
    <row r="7746" spans="1:4" hidden="1">
      <c r="A7746" s="25">
        <v>43216</v>
      </c>
      <c r="B7746" s="24" t="s">
        <v>262</v>
      </c>
      <c r="C7746" s="24" t="s">
        <v>233</v>
      </c>
      <c r="D7746" s="24">
        <v>0.2021</v>
      </c>
    </row>
    <row r="7747" spans="1:4" hidden="1">
      <c r="A7747" s="25">
        <v>43216</v>
      </c>
      <c r="B7747" s="24" t="s">
        <v>262</v>
      </c>
      <c r="C7747" s="24" t="s">
        <v>237</v>
      </c>
      <c r="D7747" s="24">
        <v>2.1122999999999998</v>
      </c>
    </row>
    <row r="7748" spans="1:4" hidden="1">
      <c r="A7748" s="25">
        <v>43216</v>
      </c>
      <c r="B7748" s="24" t="s">
        <v>262</v>
      </c>
      <c r="C7748" s="24" t="s">
        <v>238</v>
      </c>
      <c r="D7748" s="24">
        <v>0.2455</v>
      </c>
    </row>
    <row r="7749" spans="1:4" hidden="1">
      <c r="A7749" s="25">
        <v>43216</v>
      </c>
      <c r="B7749" s="24" t="s">
        <v>246</v>
      </c>
      <c r="C7749" s="24" t="s">
        <v>240</v>
      </c>
      <c r="D7749" s="24">
        <v>4.4600000000000001E-2</v>
      </c>
    </row>
    <row r="7750" spans="1:4" hidden="1">
      <c r="A7750" s="25">
        <v>43216</v>
      </c>
      <c r="B7750" s="24" t="s">
        <v>246</v>
      </c>
      <c r="C7750" s="24" t="s">
        <v>248</v>
      </c>
      <c r="D7750" s="24">
        <v>0.21299999999999999</v>
      </c>
    </row>
    <row r="7751" spans="1:4" hidden="1">
      <c r="A7751" s="25">
        <v>43216</v>
      </c>
      <c r="B7751" s="24" t="s">
        <v>246</v>
      </c>
      <c r="C7751" s="24" t="s">
        <v>242</v>
      </c>
      <c r="D7751" s="24">
        <v>0.2132</v>
      </c>
    </row>
    <row r="7752" spans="1:4" hidden="1">
      <c r="A7752" s="25">
        <v>43216</v>
      </c>
      <c r="B7752" s="24" t="s">
        <v>246</v>
      </c>
      <c r="C7752" s="24" t="s">
        <v>233</v>
      </c>
      <c r="D7752" s="24">
        <v>2.7699999999999999E-2</v>
      </c>
    </row>
    <row r="7753" spans="1:4" hidden="1">
      <c r="A7753" s="25">
        <v>43216</v>
      </c>
      <c r="B7753" s="24" t="s">
        <v>246</v>
      </c>
      <c r="C7753" s="24" t="s">
        <v>234</v>
      </c>
      <c r="D7753" s="24">
        <v>2.4199999999999999E-2</v>
      </c>
    </row>
    <row r="7754" spans="1:4" hidden="1">
      <c r="A7754" s="25">
        <v>43216</v>
      </c>
      <c r="B7754" s="24" t="s">
        <v>246</v>
      </c>
      <c r="C7754" s="24" t="s">
        <v>243</v>
      </c>
      <c r="D7754" s="24">
        <v>0.26429999999999998</v>
      </c>
    </row>
    <row r="7755" spans="1:4" hidden="1">
      <c r="A7755" s="25">
        <v>43216</v>
      </c>
      <c r="B7755" s="24" t="s">
        <v>246</v>
      </c>
      <c r="C7755" s="24" t="s">
        <v>79</v>
      </c>
      <c r="D7755" s="24">
        <v>3.6817000000000002</v>
      </c>
    </row>
    <row r="7756" spans="1:4" hidden="1">
      <c r="A7756" s="25">
        <v>43216</v>
      </c>
      <c r="B7756" s="24" t="s">
        <v>246</v>
      </c>
      <c r="C7756" s="24" t="s">
        <v>244</v>
      </c>
      <c r="D7756" s="24">
        <v>36.328000000000003</v>
      </c>
    </row>
    <row r="7757" spans="1:4" hidden="1">
      <c r="A7757" s="25">
        <v>43216</v>
      </c>
      <c r="B7757" s="24" t="s">
        <v>246</v>
      </c>
      <c r="C7757" s="24" t="s">
        <v>238</v>
      </c>
      <c r="D7757" s="24">
        <v>3.3700000000000001E-2</v>
      </c>
    </row>
    <row r="7758" spans="1:4" hidden="1">
      <c r="A7758" s="25">
        <v>43216</v>
      </c>
      <c r="B7758" s="24" t="s">
        <v>266</v>
      </c>
      <c r="C7758" s="24" t="s">
        <v>238</v>
      </c>
      <c r="D7758" s="24">
        <v>3.7999999999999999E-2</v>
      </c>
    </row>
    <row r="7759" spans="1:4" hidden="1">
      <c r="A7759" s="25">
        <v>43216</v>
      </c>
      <c r="B7759" s="24" t="s">
        <v>238</v>
      </c>
      <c r="C7759" s="24" t="s">
        <v>230</v>
      </c>
      <c r="D7759" s="24">
        <v>3.673</v>
      </c>
    </row>
    <row r="7760" spans="1:4" hidden="1">
      <c r="A7760" s="25">
        <v>43216</v>
      </c>
      <c r="B7760" s="24" t="s">
        <v>238</v>
      </c>
      <c r="C7760" s="24" t="s">
        <v>240</v>
      </c>
      <c r="D7760" s="24">
        <v>1.3217000000000001</v>
      </c>
    </row>
    <row r="7761" spans="1:4" hidden="1">
      <c r="A7761" s="25">
        <v>43216</v>
      </c>
      <c r="B7761" s="24" t="s">
        <v>238</v>
      </c>
      <c r="C7761" s="24" t="s">
        <v>247</v>
      </c>
      <c r="D7761" s="24">
        <v>1.7894000000000001</v>
      </c>
    </row>
    <row r="7762" spans="1:4" hidden="1">
      <c r="A7762" s="25">
        <v>43216</v>
      </c>
      <c r="B7762" s="24" t="s">
        <v>238</v>
      </c>
      <c r="C7762" s="24" t="s">
        <v>241</v>
      </c>
      <c r="D7762" s="24">
        <v>1.2853000000000001</v>
      </c>
    </row>
    <row r="7763" spans="1:4" hidden="1">
      <c r="A7763" s="25">
        <v>43216</v>
      </c>
      <c r="B7763" s="24" t="s">
        <v>238</v>
      </c>
      <c r="C7763" s="24" t="s">
        <v>250</v>
      </c>
      <c r="D7763" s="24">
        <v>1593.1084000000001</v>
      </c>
    </row>
    <row r="7764" spans="1:4" hidden="1">
      <c r="A7764" s="25">
        <v>43216</v>
      </c>
      <c r="B7764" s="24" t="s">
        <v>238</v>
      </c>
      <c r="C7764" s="24" t="s">
        <v>231</v>
      </c>
      <c r="D7764" s="24">
        <v>0.98540000000000005</v>
      </c>
    </row>
    <row r="7765" spans="1:4" hidden="1">
      <c r="A7765" s="25">
        <v>43216</v>
      </c>
      <c r="B7765" s="24" t="s">
        <v>238</v>
      </c>
      <c r="C7765" s="24" t="s">
        <v>248</v>
      </c>
      <c r="D7765" s="24">
        <v>6.3224</v>
      </c>
    </row>
    <row r="7766" spans="1:4" hidden="1">
      <c r="A7766" s="25">
        <v>43216</v>
      </c>
      <c r="B7766" s="24" t="s">
        <v>238</v>
      </c>
      <c r="C7766" s="24" t="s">
        <v>242</v>
      </c>
      <c r="D7766" s="24">
        <v>6.3292000000000002</v>
      </c>
    </row>
    <row r="7767" spans="1:4" hidden="1">
      <c r="A7767" s="25">
        <v>43216</v>
      </c>
      <c r="B7767" s="24" t="s">
        <v>238</v>
      </c>
      <c r="C7767" s="24" t="s">
        <v>254</v>
      </c>
      <c r="D7767" s="24">
        <v>20.962599999999998</v>
      </c>
    </row>
    <row r="7768" spans="1:4" hidden="1">
      <c r="A7768" s="25">
        <v>43216</v>
      </c>
      <c r="B7768" s="24" t="s">
        <v>238</v>
      </c>
      <c r="C7768" s="24" t="s">
        <v>232</v>
      </c>
      <c r="D7768" s="24">
        <v>6.1322000000000001</v>
      </c>
    </row>
    <row r="7769" spans="1:4" hidden="1">
      <c r="A7769" s="25">
        <v>43216</v>
      </c>
      <c r="B7769" s="24" t="s">
        <v>238</v>
      </c>
      <c r="C7769" s="24" t="s">
        <v>233</v>
      </c>
      <c r="D7769" s="24">
        <v>0.82320000000000004</v>
      </c>
    </row>
    <row r="7770" spans="1:4" hidden="1">
      <c r="A7770" s="25">
        <v>43216</v>
      </c>
      <c r="B7770" s="24" t="s">
        <v>238</v>
      </c>
      <c r="C7770" s="24" t="s">
        <v>263</v>
      </c>
      <c r="D7770" s="24">
        <v>2.0581999999999998</v>
      </c>
    </row>
    <row r="7771" spans="1:4" hidden="1">
      <c r="A7771" s="25">
        <v>43216</v>
      </c>
      <c r="B7771" s="24" t="s">
        <v>238</v>
      </c>
      <c r="C7771" s="24" t="s">
        <v>234</v>
      </c>
      <c r="D7771" s="24">
        <v>0.71760000000000002</v>
      </c>
    </row>
    <row r="7772" spans="1:4" hidden="1">
      <c r="A7772" s="25">
        <v>43216</v>
      </c>
      <c r="B7772" s="24" t="s">
        <v>238</v>
      </c>
      <c r="C7772" s="24" t="s">
        <v>243</v>
      </c>
      <c r="D7772" s="24">
        <v>7.8470000000000004</v>
      </c>
    </row>
    <row r="7773" spans="1:4" hidden="1">
      <c r="A7773" s="25">
        <v>43216</v>
      </c>
      <c r="B7773" s="24" t="s">
        <v>238</v>
      </c>
      <c r="C7773" s="24" t="s">
        <v>256</v>
      </c>
      <c r="D7773" s="24">
        <v>6.1082999999999998</v>
      </c>
    </row>
    <row r="7774" spans="1:4" hidden="1">
      <c r="A7774" s="25">
        <v>43216</v>
      </c>
      <c r="B7774" s="24" t="s">
        <v>238</v>
      </c>
      <c r="C7774" s="24" t="s">
        <v>258</v>
      </c>
      <c r="D7774" s="24">
        <v>3.5861999999999998</v>
      </c>
    </row>
    <row r="7775" spans="1:4" hidden="1">
      <c r="A7775" s="25">
        <v>43216</v>
      </c>
      <c r="B7775" s="24" t="s">
        <v>238</v>
      </c>
      <c r="C7775" s="24" t="s">
        <v>259</v>
      </c>
      <c r="D7775" s="24">
        <v>101.2148</v>
      </c>
    </row>
    <row r="7776" spans="1:4" hidden="1">
      <c r="A7776" s="25">
        <v>43216</v>
      </c>
      <c r="B7776" s="24" t="s">
        <v>238</v>
      </c>
      <c r="C7776" s="24" t="s">
        <v>235</v>
      </c>
      <c r="D7776" s="24">
        <v>0.70940000000000003</v>
      </c>
    </row>
    <row r="7777" spans="1:4">
      <c r="A7777" s="25">
        <v>43216</v>
      </c>
      <c r="B7777" s="24" t="s">
        <v>238</v>
      </c>
      <c r="C7777" s="24" t="s">
        <v>79</v>
      </c>
      <c r="D7777" s="24">
        <v>109.304</v>
      </c>
    </row>
    <row r="7778" spans="1:4" hidden="1">
      <c r="A7778" s="25">
        <v>43216</v>
      </c>
      <c r="B7778" s="24" t="s">
        <v>238</v>
      </c>
      <c r="C7778" s="24" t="s">
        <v>244</v>
      </c>
      <c r="D7778" s="24">
        <v>1078.5242000000001</v>
      </c>
    </row>
    <row r="7779" spans="1:4" hidden="1">
      <c r="A7779" s="25">
        <v>43216</v>
      </c>
      <c r="B7779" s="24" t="s">
        <v>238</v>
      </c>
      <c r="C7779" s="24" t="s">
        <v>251</v>
      </c>
      <c r="D7779" s="24">
        <v>8.0882000000000005</v>
      </c>
    </row>
    <row r="7780" spans="1:4" hidden="1">
      <c r="A7780" s="25">
        <v>43216</v>
      </c>
      <c r="B7780" s="24" t="s">
        <v>238</v>
      </c>
      <c r="C7780" s="24" t="s">
        <v>249</v>
      </c>
      <c r="D7780" s="24">
        <v>18.842199999999998</v>
      </c>
    </row>
    <row r="7781" spans="1:4" hidden="1">
      <c r="A7781" s="25">
        <v>43216</v>
      </c>
      <c r="B7781" s="24" t="s">
        <v>238</v>
      </c>
      <c r="C7781" s="24" t="s">
        <v>252</v>
      </c>
      <c r="D7781" s="24">
        <v>3.9180000000000001</v>
      </c>
    </row>
    <row r="7782" spans="1:4" hidden="1">
      <c r="A7782" s="25">
        <v>43216</v>
      </c>
      <c r="B7782" s="24" t="s">
        <v>238</v>
      </c>
      <c r="C7782" s="24" t="s">
        <v>236</v>
      </c>
      <c r="D7782" s="24">
        <v>7.9715999999999996</v>
      </c>
    </row>
    <row r="7783" spans="1:4" hidden="1">
      <c r="A7783" s="25">
        <v>43216</v>
      </c>
      <c r="B7783" s="24" t="s">
        <v>238</v>
      </c>
      <c r="C7783" s="24" t="s">
        <v>245</v>
      </c>
      <c r="D7783" s="24">
        <v>1.4149</v>
      </c>
    </row>
    <row r="7784" spans="1:4" hidden="1">
      <c r="A7784" s="25">
        <v>43216</v>
      </c>
      <c r="B7784" s="24" t="s">
        <v>238</v>
      </c>
      <c r="C7784" s="24" t="s">
        <v>264</v>
      </c>
      <c r="D7784" s="24">
        <v>52.093600000000002</v>
      </c>
    </row>
    <row r="7785" spans="1:4" hidden="1">
      <c r="A7785" s="25">
        <v>43216</v>
      </c>
      <c r="B7785" s="24" t="s">
        <v>238</v>
      </c>
      <c r="C7785" s="24" t="s">
        <v>260</v>
      </c>
      <c r="D7785" s="24">
        <v>3.4815</v>
      </c>
    </row>
    <row r="7786" spans="1:4" hidden="1">
      <c r="A7786" s="25">
        <v>43216</v>
      </c>
      <c r="B7786" s="24" t="s">
        <v>238</v>
      </c>
      <c r="C7786" s="24" t="s">
        <v>261</v>
      </c>
      <c r="D7786" s="24">
        <v>62.62</v>
      </c>
    </row>
    <row r="7787" spans="1:4" hidden="1">
      <c r="A7787" s="25">
        <v>43216</v>
      </c>
      <c r="B7787" s="24" t="s">
        <v>238</v>
      </c>
      <c r="C7787" s="24" t="s">
        <v>237</v>
      </c>
      <c r="D7787" s="24">
        <v>8.6031999999999993</v>
      </c>
    </row>
    <row r="7788" spans="1:4" hidden="1">
      <c r="A7788" s="25">
        <v>43216</v>
      </c>
      <c r="B7788" s="24" t="s">
        <v>238</v>
      </c>
      <c r="C7788" s="24" t="s">
        <v>253</v>
      </c>
      <c r="D7788" s="24">
        <v>1.3271999999999999</v>
      </c>
    </row>
    <row r="7789" spans="1:4" hidden="1">
      <c r="A7789" s="25">
        <v>43216</v>
      </c>
      <c r="B7789" s="24" t="s">
        <v>238</v>
      </c>
      <c r="C7789" s="24" t="s">
        <v>265</v>
      </c>
      <c r="D7789" s="24">
        <v>31.591999999999999</v>
      </c>
    </row>
    <row r="7790" spans="1:4" hidden="1">
      <c r="A7790" s="25">
        <v>43216</v>
      </c>
      <c r="B7790" s="24" t="s">
        <v>238</v>
      </c>
      <c r="C7790" s="24" t="s">
        <v>262</v>
      </c>
      <c r="D7790" s="24">
        <v>4.0728999999999997</v>
      </c>
    </row>
    <row r="7791" spans="1:4" hidden="1">
      <c r="A7791" s="25">
        <v>43216</v>
      </c>
      <c r="B7791" s="24" t="s">
        <v>238</v>
      </c>
      <c r="C7791" s="24" t="s">
        <v>246</v>
      </c>
      <c r="D7791" s="24">
        <v>29.688400000000001</v>
      </c>
    </row>
    <row r="7792" spans="1:4" hidden="1">
      <c r="A7792" s="25">
        <v>43216</v>
      </c>
      <c r="B7792" s="24" t="s">
        <v>238</v>
      </c>
      <c r="C7792" s="24" t="s">
        <v>266</v>
      </c>
      <c r="D7792" s="24">
        <v>26.288699999999999</v>
      </c>
    </row>
    <row r="7793" spans="1:4" hidden="1">
      <c r="A7793" s="25">
        <v>43216</v>
      </c>
      <c r="B7793" s="24" t="s">
        <v>238</v>
      </c>
      <c r="C7793" s="24" t="s">
        <v>267</v>
      </c>
      <c r="D7793" s="24">
        <v>539.92359999999996</v>
      </c>
    </row>
    <row r="7794" spans="1:4" hidden="1">
      <c r="A7794" s="25">
        <v>43216</v>
      </c>
      <c r="B7794" s="24" t="s">
        <v>238</v>
      </c>
      <c r="C7794" s="24" t="s">
        <v>268</v>
      </c>
      <c r="D7794" s="24">
        <v>2.7</v>
      </c>
    </row>
    <row r="7795" spans="1:4" hidden="1">
      <c r="A7795" s="25">
        <v>43216</v>
      </c>
      <c r="B7795" s="24" t="s">
        <v>238</v>
      </c>
      <c r="C7795" s="24" t="s">
        <v>239</v>
      </c>
      <c r="D7795" s="24">
        <v>12.411799999999999</v>
      </c>
    </row>
    <row r="7796" spans="1:4" hidden="1">
      <c r="A7796" s="25">
        <v>43216</v>
      </c>
      <c r="B7796" s="24" t="s">
        <v>267</v>
      </c>
      <c r="C7796" s="24" t="s">
        <v>238</v>
      </c>
      <c r="D7796" s="24">
        <v>1.9E-3</v>
      </c>
    </row>
    <row r="7797" spans="1:4" hidden="1">
      <c r="A7797" s="25">
        <v>43216</v>
      </c>
      <c r="B7797" s="24" t="s">
        <v>268</v>
      </c>
      <c r="C7797" s="24" t="s">
        <v>238</v>
      </c>
      <c r="D7797" s="24">
        <v>0.37040000000000001</v>
      </c>
    </row>
    <row r="7798" spans="1:4" hidden="1">
      <c r="A7798" s="25">
        <v>43216</v>
      </c>
      <c r="B7798" s="24" t="s">
        <v>239</v>
      </c>
      <c r="C7798" s="24" t="s">
        <v>230</v>
      </c>
      <c r="D7798" s="24">
        <v>0.2959</v>
      </c>
    </row>
    <row r="7799" spans="1:4" hidden="1">
      <c r="A7799" s="25">
        <v>43216</v>
      </c>
      <c r="B7799" s="24" t="s">
        <v>239</v>
      </c>
      <c r="C7799" s="24" t="s">
        <v>233</v>
      </c>
      <c r="D7799" s="24">
        <v>6.6400000000000001E-2</v>
      </c>
    </row>
    <row r="7800" spans="1:4" hidden="1">
      <c r="A7800" s="25">
        <v>43216</v>
      </c>
      <c r="B7800" s="24" t="s">
        <v>239</v>
      </c>
      <c r="C7800" s="24" t="s">
        <v>234</v>
      </c>
      <c r="D7800" s="24">
        <v>5.7799999999999997E-2</v>
      </c>
    </row>
    <row r="7801" spans="1:4" hidden="1">
      <c r="A7801" s="25">
        <v>43216</v>
      </c>
      <c r="B7801" s="24" t="s">
        <v>239</v>
      </c>
      <c r="C7801" s="24" t="s">
        <v>238</v>
      </c>
      <c r="D7801" s="24">
        <v>8.0600000000000005E-2</v>
      </c>
    </row>
    <row r="7802" spans="1:4" hidden="1">
      <c r="A7802" s="25">
        <v>43217</v>
      </c>
      <c r="B7802" s="24" t="s">
        <v>230</v>
      </c>
      <c r="C7802" s="24" t="s">
        <v>231</v>
      </c>
      <c r="D7802" s="24">
        <v>0.26929999999999998</v>
      </c>
    </row>
    <row r="7803" spans="1:4" hidden="1">
      <c r="A7803" s="25">
        <v>43217</v>
      </c>
      <c r="B7803" s="24" t="s">
        <v>230</v>
      </c>
      <c r="C7803" s="24" t="s">
        <v>232</v>
      </c>
      <c r="D7803" s="24">
        <v>1.6759999999999999</v>
      </c>
    </row>
    <row r="7804" spans="1:4" hidden="1">
      <c r="A7804" s="25">
        <v>43217</v>
      </c>
      <c r="B7804" s="24" t="s">
        <v>230</v>
      </c>
      <c r="C7804" s="24" t="s">
        <v>233</v>
      </c>
      <c r="D7804" s="24">
        <v>0.22500000000000001</v>
      </c>
    </row>
    <row r="7805" spans="1:4" hidden="1">
      <c r="A7805" s="25">
        <v>43217</v>
      </c>
      <c r="B7805" s="24" t="s">
        <v>230</v>
      </c>
      <c r="C7805" s="24" t="s">
        <v>234</v>
      </c>
      <c r="D7805" s="24">
        <v>0.1968</v>
      </c>
    </row>
    <row r="7806" spans="1:4" hidden="1">
      <c r="A7806" s="25">
        <v>43217</v>
      </c>
      <c r="B7806" s="24" t="s">
        <v>230</v>
      </c>
      <c r="C7806" s="24" t="s">
        <v>235</v>
      </c>
      <c r="D7806" s="24">
        <v>0.19309999999999999</v>
      </c>
    </row>
    <row r="7807" spans="1:4" hidden="1">
      <c r="A7807" s="25">
        <v>43217</v>
      </c>
      <c r="B7807" s="24" t="s">
        <v>230</v>
      </c>
      <c r="C7807" s="24" t="s">
        <v>236</v>
      </c>
      <c r="D7807" s="24">
        <v>2.1735000000000002</v>
      </c>
    </row>
    <row r="7808" spans="1:4" hidden="1">
      <c r="A7808" s="25">
        <v>43217</v>
      </c>
      <c r="B7808" s="24" t="s">
        <v>230</v>
      </c>
      <c r="C7808" s="24" t="s">
        <v>237</v>
      </c>
      <c r="D7808" s="24">
        <v>2.3628</v>
      </c>
    </row>
    <row r="7809" spans="1:4" hidden="1">
      <c r="A7809" s="25">
        <v>43217</v>
      </c>
      <c r="B7809" s="24" t="s">
        <v>230</v>
      </c>
      <c r="C7809" s="24" t="s">
        <v>238</v>
      </c>
      <c r="D7809" s="24">
        <v>0.2722</v>
      </c>
    </row>
    <row r="7810" spans="1:4" hidden="1">
      <c r="A7810" s="25">
        <v>43217</v>
      </c>
      <c r="B7810" s="24" t="s">
        <v>230</v>
      </c>
      <c r="C7810" s="24" t="s">
        <v>239</v>
      </c>
      <c r="D7810" s="24">
        <v>3.3700999999999999</v>
      </c>
    </row>
    <row r="7811" spans="1:4" hidden="1">
      <c r="A7811" s="25">
        <v>43217</v>
      </c>
      <c r="B7811" s="24" t="s">
        <v>240</v>
      </c>
      <c r="C7811" s="24" t="s">
        <v>241</v>
      </c>
      <c r="D7811" s="24">
        <v>0.97260000000000002</v>
      </c>
    </row>
    <row r="7812" spans="1:4" hidden="1">
      <c r="A7812" s="25">
        <v>43217</v>
      </c>
      <c r="B7812" s="24" t="s">
        <v>240</v>
      </c>
      <c r="C7812" s="24" t="s">
        <v>231</v>
      </c>
      <c r="D7812" s="24">
        <v>0.748</v>
      </c>
    </row>
    <row r="7813" spans="1:4" hidden="1">
      <c r="A7813" s="25">
        <v>43217</v>
      </c>
      <c r="B7813" s="24" t="s">
        <v>240</v>
      </c>
      <c r="C7813" s="24" t="s">
        <v>242</v>
      </c>
      <c r="D7813" s="24">
        <v>4.7906000000000004</v>
      </c>
    </row>
    <row r="7814" spans="1:4" hidden="1">
      <c r="A7814" s="25">
        <v>43217</v>
      </c>
      <c r="B7814" s="24" t="s">
        <v>240</v>
      </c>
      <c r="C7814" s="24" t="s">
        <v>232</v>
      </c>
      <c r="D7814" s="24">
        <v>4.6543999999999999</v>
      </c>
    </row>
    <row r="7815" spans="1:4" hidden="1">
      <c r="A7815" s="25">
        <v>43217</v>
      </c>
      <c r="B7815" s="24" t="s">
        <v>240</v>
      </c>
      <c r="C7815" s="24" t="s">
        <v>233</v>
      </c>
      <c r="D7815" s="24">
        <v>0.62470000000000003</v>
      </c>
    </row>
    <row r="7816" spans="1:4" hidden="1">
      <c r="A7816" s="25">
        <v>43217</v>
      </c>
      <c r="B7816" s="24" t="s">
        <v>240</v>
      </c>
      <c r="C7816" s="24" t="s">
        <v>234</v>
      </c>
      <c r="D7816" s="24">
        <v>0.54659999999999997</v>
      </c>
    </row>
    <row r="7817" spans="1:4" hidden="1">
      <c r="A7817" s="25">
        <v>43217</v>
      </c>
      <c r="B7817" s="24" t="s">
        <v>240</v>
      </c>
      <c r="C7817" s="24" t="s">
        <v>243</v>
      </c>
      <c r="D7817" s="24">
        <v>5.9336000000000002</v>
      </c>
    </row>
    <row r="7818" spans="1:4" hidden="1">
      <c r="A7818" s="25">
        <v>43217</v>
      </c>
      <c r="B7818" s="24" t="s">
        <v>240</v>
      </c>
      <c r="C7818" s="24" t="s">
        <v>79</v>
      </c>
      <c r="D7818" s="24">
        <v>82.561800000000005</v>
      </c>
    </row>
    <row r="7819" spans="1:4" hidden="1">
      <c r="A7819" s="25">
        <v>43217</v>
      </c>
      <c r="B7819" s="24" t="s">
        <v>240</v>
      </c>
      <c r="C7819" s="24" t="s">
        <v>244</v>
      </c>
      <c r="D7819" s="24">
        <v>810.16859999999997</v>
      </c>
    </row>
    <row r="7820" spans="1:4" hidden="1">
      <c r="A7820" s="25">
        <v>43217</v>
      </c>
      <c r="B7820" s="24" t="s">
        <v>240</v>
      </c>
      <c r="C7820" s="24" t="s">
        <v>236</v>
      </c>
      <c r="D7820" s="24">
        <v>6.0358000000000001</v>
      </c>
    </row>
    <row r="7821" spans="1:4" hidden="1">
      <c r="A7821" s="25">
        <v>43217</v>
      </c>
      <c r="B7821" s="24" t="s">
        <v>240</v>
      </c>
      <c r="C7821" s="24" t="s">
        <v>245</v>
      </c>
      <c r="D7821" s="24">
        <v>1.07</v>
      </c>
    </row>
    <row r="7822" spans="1:4" hidden="1">
      <c r="A7822" s="25">
        <v>43217</v>
      </c>
      <c r="B7822" s="24" t="s">
        <v>240</v>
      </c>
      <c r="C7822" s="24" t="s">
        <v>237</v>
      </c>
      <c r="D7822" s="24">
        <v>6.5614999999999997</v>
      </c>
    </row>
    <row r="7823" spans="1:4" hidden="1">
      <c r="A7823" s="25">
        <v>43217</v>
      </c>
      <c r="B7823" s="24" t="s">
        <v>240</v>
      </c>
      <c r="C7823" s="24" t="s">
        <v>246</v>
      </c>
      <c r="D7823" s="24">
        <v>22.386199999999999</v>
      </c>
    </row>
    <row r="7824" spans="1:4" hidden="1">
      <c r="A7824" s="25">
        <v>43217</v>
      </c>
      <c r="B7824" s="24" t="s">
        <v>240</v>
      </c>
      <c r="C7824" s="24" t="s">
        <v>238</v>
      </c>
      <c r="D7824" s="24">
        <v>0.75609999999999999</v>
      </c>
    </row>
    <row r="7825" spans="1:4" hidden="1">
      <c r="A7825" s="25">
        <v>43217</v>
      </c>
      <c r="B7825" s="24" t="s">
        <v>247</v>
      </c>
      <c r="C7825" s="24" t="s">
        <v>238</v>
      </c>
      <c r="D7825" s="24">
        <v>0.55889999999999995</v>
      </c>
    </row>
    <row r="7826" spans="1:4" hidden="1">
      <c r="A7826" s="25">
        <v>43217</v>
      </c>
      <c r="B7826" s="24" t="s">
        <v>241</v>
      </c>
      <c r="C7826" s="24" t="s">
        <v>240</v>
      </c>
      <c r="D7826" s="24">
        <v>1.0282</v>
      </c>
    </row>
    <row r="7827" spans="1:4" hidden="1">
      <c r="A7827" s="25">
        <v>43217</v>
      </c>
      <c r="B7827" s="24" t="s">
        <v>241</v>
      </c>
      <c r="C7827" s="24" t="s">
        <v>231</v>
      </c>
      <c r="D7827" s="24">
        <v>0.76900000000000002</v>
      </c>
    </row>
    <row r="7828" spans="1:4" hidden="1">
      <c r="A7828" s="25">
        <v>43217</v>
      </c>
      <c r="B7828" s="24" t="s">
        <v>241</v>
      </c>
      <c r="C7828" s="24" t="s">
        <v>248</v>
      </c>
      <c r="D7828" s="24">
        <v>4.9195000000000002</v>
      </c>
    </row>
    <row r="7829" spans="1:4" hidden="1">
      <c r="A7829" s="25">
        <v>43217</v>
      </c>
      <c r="B7829" s="24" t="s">
        <v>241</v>
      </c>
      <c r="C7829" s="24" t="s">
        <v>242</v>
      </c>
      <c r="D7829" s="24">
        <v>4.9253999999999998</v>
      </c>
    </row>
    <row r="7830" spans="1:4" hidden="1">
      <c r="A7830" s="25">
        <v>43217</v>
      </c>
      <c r="B7830" s="24" t="s">
        <v>241</v>
      </c>
      <c r="C7830" s="24" t="s">
        <v>233</v>
      </c>
      <c r="D7830" s="24">
        <v>0.64219999999999999</v>
      </c>
    </row>
    <row r="7831" spans="1:4" hidden="1">
      <c r="A7831" s="25">
        <v>43217</v>
      </c>
      <c r="B7831" s="24" t="s">
        <v>241</v>
      </c>
      <c r="C7831" s="24" t="s">
        <v>234</v>
      </c>
      <c r="D7831" s="24">
        <v>0.56200000000000006</v>
      </c>
    </row>
    <row r="7832" spans="1:4" hidden="1">
      <c r="A7832" s="25">
        <v>43217</v>
      </c>
      <c r="B7832" s="24" t="s">
        <v>241</v>
      </c>
      <c r="C7832" s="24" t="s">
        <v>243</v>
      </c>
      <c r="D7832" s="24">
        <v>6.1006</v>
      </c>
    </row>
    <row r="7833" spans="1:4" hidden="1">
      <c r="A7833" s="25">
        <v>43217</v>
      </c>
      <c r="B7833" s="24" t="s">
        <v>241</v>
      </c>
      <c r="C7833" s="24" t="s">
        <v>79</v>
      </c>
      <c r="D7833" s="24">
        <v>84.886799999999994</v>
      </c>
    </row>
    <row r="7834" spans="1:4" hidden="1">
      <c r="A7834" s="25">
        <v>43217</v>
      </c>
      <c r="B7834" s="24" t="s">
        <v>241</v>
      </c>
      <c r="C7834" s="24" t="s">
        <v>249</v>
      </c>
      <c r="D7834" s="24">
        <v>14.558400000000001</v>
      </c>
    </row>
    <row r="7835" spans="1:4" hidden="1">
      <c r="A7835" s="25">
        <v>43217</v>
      </c>
      <c r="B7835" s="24" t="s">
        <v>241</v>
      </c>
      <c r="C7835" s="24" t="s">
        <v>236</v>
      </c>
      <c r="D7835" s="24">
        <v>6.2058</v>
      </c>
    </row>
    <row r="7836" spans="1:4" hidden="1">
      <c r="A7836" s="25">
        <v>43217</v>
      </c>
      <c r="B7836" s="24" t="s">
        <v>241</v>
      </c>
      <c r="C7836" s="24" t="s">
        <v>238</v>
      </c>
      <c r="D7836" s="24">
        <v>0.77739999999999998</v>
      </c>
    </row>
    <row r="7837" spans="1:4" hidden="1">
      <c r="A7837" s="25">
        <v>43217</v>
      </c>
      <c r="B7837" s="24" t="s">
        <v>250</v>
      </c>
      <c r="C7837" s="24" t="s">
        <v>238</v>
      </c>
      <c r="D7837" s="24">
        <v>5.9999999999999995E-4</v>
      </c>
    </row>
    <row r="7838" spans="1:4" hidden="1">
      <c r="A7838" s="25">
        <v>43217</v>
      </c>
      <c r="B7838" s="24" t="s">
        <v>231</v>
      </c>
      <c r="C7838" s="24" t="s">
        <v>230</v>
      </c>
      <c r="D7838" s="24">
        <v>3.7130000000000001</v>
      </c>
    </row>
    <row r="7839" spans="1:4" hidden="1">
      <c r="A7839" s="25">
        <v>43217</v>
      </c>
      <c r="B7839" s="24" t="s">
        <v>231</v>
      </c>
      <c r="C7839" s="24" t="s">
        <v>240</v>
      </c>
      <c r="D7839" s="24">
        <v>1.337</v>
      </c>
    </row>
    <row r="7840" spans="1:4" hidden="1">
      <c r="A7840" s="25">
        <v>43217</v>
      </c>
      <c r="B7840" s="24" t="s">
        <v>231</v>
      </c>
      <c r="C7840" s="24" t="s">
        <v>241</v>
      </c>
      <c r="D7840" s="24">
        <v>1.3004</v>
      </c>
    </row>
    <row r="7841" spans="1:4" hidden="1">
      <c r="A7841" s="25">
        <v>43217</v>
      </c>
      <c r="B7841" s="24" t="s">
        <v>231</v>
      </c>
      <c r="C7841" s="24" t="s">
        <v>232</v>
      </c>
      <c r="D7841" s="24">
        <v>6.2229999999999999</v>
      </c>
    </row>
    <row r="7842" spans="1:4" hidden="1">
      <c r="A7842" s="25">
        <v>43217</v>
      </c>
      <c r="B7842" s="24" t="s">
        <v>231</v>
      </c>
      <c r="C7842" s="24" t="s">
        <v>233</v>
      </c>
      <c r="D7842" s="24">
        <v>0.83520000000000005</v>
      </c>
    </row>
    <row r="7843" spans="1:4" hidden="1">
      <c r="A7843" s="25">
        <v>43217</v>
      </c>
      <c r="B7843" s="24" t="s">
        <v>231</v>
      </c>
      <c r="C7843" s="24" t="s">
        <v>234</v>
      </c>
      <c r="D7843" s="24">
        <v>0.73080000000000001</v>
      </c>
    </row>
    <row r="7844" spans="1:4" hidden="1">
      <c r="A7844" s="25">
        <v>43217</v>
      </c>
      <c r="B7844" s="24" t="s">
        <v>231</v>
      </c>
      <c r="C7844" s="24" t="s">
        <v>243</v>
      </c>
      <c r="D7844" s="24">
        <v>7.9332000000000003</v>
      </c>
    </row>
    <row r="7845" spans="1:4" hidden="1">
      <c r="A7845" s="25">
        <v>43217</v>
      </c>
      <c r="B7845" s="24" t="s">
        <v>231</v>
      </c>
      <c r="C7845" s="24" t="s">
        <v>235</v>
      </c>
      <c r="D7845" s="24">
        <v>0.71699999999999997</v>
      </c>
    </row>
    <row r="7846" spans="1:4" hidden="1">
      <c r="A7846" s="25">
        <v>43217</v>
      </c>
      <c r="B7846" s="24" t="s">
        <v>231</v>
      </c>
      <c r="C7846" s="24" t="s">
        <v>79</v>
      </c>
      <c r="D7846" s="24">
        <v>110.3866</v>
      </c>
    </row>
    <row r="7847" spans="1:4" hidden="1">
      <c r="A7847" s="25">
        <v>43217</v>
      </c>
      <c r="B7847" s="24" t="s">
        <v>231</v>
      </c>
      <c r="C7847" s="24" t="s">
        <v>236</v>
      </c>
      <c r="D7847" s="24">
        <v>8.07</v>
      </c>
    </row>
    <row r="7848" spans="1:4" hidden="1">
      <c r="A7848" s="25">
        <v>43217</v>
      </c>
      <c r="B7848" s="24" t="s">
        <v>231</v>
      </c>
      <c r="C7848" s="24" t="s">
        <v>237</v>
      </c>
      <c r="D7848" s="24">
        <v>8.7728000000000002</v>
      </c>
    </row>
    <row r="7849" spans="1:4" hidden="1">
      <c r="A7849" s="25">
        <v>43217</v>
      </c>
      <c r="B7849" s="24" t="s">
        <v>231</v>
      </c>
      <c r="C7849" s="24" t="s">
        <v>238</v>
      </c>
      <c r="D7849" s="24">
        <v>1.0107999999999999</v>
      </c>
    </row>
    <row r="7850" spans="1:4" hidden="1">
      <c r="A7850" s="25">
        <v>43217</v>
      </c>
      <c r="B7850" s="24" t="s">
        <v>248</v>
      </c>
      <c r="C7850" s="24" t="s">
        <v>241</v>
      </c>
      <c r="D7850" s="24">
        <v>0.20319999999999999</v>
      </c>
    </row>
    <row r="7851" spans="1:4" hidden="1">
      <c r="A7851" s="25">
        <v>43217</v>
      </c>
      <c r="B7851" s="24" t="s">
        <v>248</v>
      </c>
      <c r="C7851" s="24" t="s">
        <v>233</v>
      </c>
      <c r="D7851" s="24">
        <v>0.13059999999999999</v>
      </c>
    </row>
    <row r="7852" spans="1:4" hidden="1">
      <c r="A7852" s="25">
        <v>43217</v>
      </c>
      <c r="B7852" s="24" t="s">
        <v>248</v>
      </c>
      <c r="C7852" s="24" t="s">
        <v>246</v>
      </c>
      <c r="D7852" s="24">
        <v>4.6786000000000003</v>
      </c>
    </row>
    <row r="7853" spans="1:4" hidden="1">
      <c r="A7853" s="25">
        <v>43217</v>
      </c>
      <c r="B7853" s="24" t="s">
        <v>248</v>
      </c>
      <c r="C7853" s="24" t="s">
        <v>238</v>
      </c>
      <c r="D7853" s="24">
        <v>0.158</v>
      </c>
    </row>
    <row r="7854" spans="1:4" hidden="1">
      <c r="A7854" s="25">
        <v>43217</v>
      </c>
      <c r="B7854" s="24" t="s">
        <v>242</v>
      </c>
      <c r="C7854" s="24" t="s">
        <v>240</v>
      </c>
      <c r="D7854" s="24">
        <v>0.20880000000000001</v>
      </c>
    </row>
    <row r="7855" spans="1:4" hidden="1">
      <c r="A7855" s="25">
        <v>43217</v>
      </c>
      <c r="B7855" s="24" t="s">
        <v>242</v>
      </c>
      <c r="C7855" s="24" t="s">
        <v>241</v>
      </c>
      <c r="D7855" s="24">
        <v>0.20300000000000001</v>
      </c>
    </row>
    <row r="7856" spans="1:4" hidden="1">
      <c r="A7856" s="25">
        <v>43217</v>
      </c>
      <c r="B7856" s="24" t="s">
        <v>242</v>
      </c>
      <c r="C7856" s="24" t="s">
        <v>232</v>
      </c>
      <c r="D7856" s="24">
        <v>0.97160000000000002</v>
      </c>
    </row>
    <row r="7857" spans="1:4" hidden="1">
      <c r="A7857" s="25">
        <v>43217</v>
      </c>
      <c r="B7857" s="24" t="s">
        <v>242</v>
      </c>
      <c r="C7857" s="24" t="s">
        <v>233</v>
      </c>
      <c r="D7857" s="24">
        <v>0.13039999999999999</v>
      </c>
    </row>
    <row r="7858" spans="1:4" hidden="1">
      <c r="A7858" s="25">
        <v>43217</v>
      </c>
      <c r="B7858" s="24" t="s">
        <v>242</v>
      </c>
      <c r="C7858" s="24" t="s">
        <v>234</v>
      </c>
      <c r="D7858" s="24">
        <v>0.1142</v>
      </c>
    </row>
    <row r="7859" spans="1:4" hidden="1">
      <c r="A7859" s="25">
        <v>43217</v>
      </c>
      <c r="B7859" s="24" t="s">
        <v>242</v>
      </c>
      <c r="C7859" s="24" t="s">
        <v>243</v>
      </c>
      <c r="D7859" s="24">
        <v>1.2385999999999999</v>
      </c>
    </row>
    <row r="7860" spans="1:4" hidden="1">
      <c r="A7860" s="25">
        <v>43217</v>
      </c>
      <c r="B7860" s="24" t="s">
        <v>242</v>
      </c>
      <c r="C7860" s="24" t="s">
        <v>79</v>
      </c>
      <c r="D7860" s="24">
        <v>17.234300000000001</v>
      </c>
    </row>
    <row r="7861" spans="1:4" hidden="1">
      <c r="A7861" s="25">
        <v>43217</v>
      </c>
      <c r="B7861" s="24" t="s">
        <v>242</v>
      </c>
      <c r="C7861" s="24" t="s">
        <v>244</v>
      </c>
      <c r="D7861" s="24">
        <v>169.11760000000001</v>
      </c>
    </row>
    <row r="7862" spans="1:4" hidden="1">
      <c r="A7862" s="25">
        <v>43217</v>
      </c>
      <c r="B7862" s="24" t="s">
        <v>242</v>
      </c>
      <c r="C7862" s="24" t="s">
        <v>251</v>
      </c>
      <c r="D7862" s="24">
        <v>1.2776000000000001</v>
      </c>
    </row>
    <row r="7863" spans="1:4" hidden="1">
      <c r="A7863" s="25">
        <v>43217</v>
      </c>
      <c r="B7863" s="24" t="s">
        <v>242</v>
      </c>
      <c r="C7863" s="24" t="s">
        <v>252</v>
      </c>
      <c r="D7863" s="24">
        <v>0.61850000000000005</v>
      </c>
    </row>
    <row r="7864" spans="1:4" hidden="1">
      <c r="A7864" s="25">
        <v>43217</v>
      </c>
      <c r="B7864" s="24" t="s">
        <v>242</v>
      </c>
      <c r="C7864" s="24" t="s">
        <v>236</v>
      </c>
      <c r="D7864" s="24">
        <v>1.26</v>
      </c>
    </row>
    <row r="7865" spans="1:4" hidden="1">
      <c r="A7865" s="25">
        <v>43217</v>
      </c>
      <c r="B7865" s="24" t="s">
        <v>242</v>
      </c>
      <c r="C7865" s="24" t="s">
        <v>245</v>
      </c>
      <c r="D7865" s="24">
        <v>0.22339999999999999</v>
      </c>
    </row>
    <row r="7866" spans="1:4" hidden="1">
      <c r="A7866" s="25">
        <v>43217</v>
      </c>
      <c r="B7866" s="24" t="s">
        <v>242</v>
      </c>
      <c r="C7866" s="24" t="s">
        <v>253</v>
      </c>
      <c r="D7866" s="24">
        <v>0.2092</v>
      </c>
    </row>
    <row r="7867" spans="1:4" hidden="1">
      <c r="A7867" s="25">
        <v>43217</v>
      </c>
      <c r="B7867" s="24" t="s">
        <v>242</v>
      </c>
      <c r="C7867" s="24" t="s">
        <v>246</v>
      </c>
      <c r="D7867" s="24">
        <v>4.673</v>
      </c>
    </row>
    <row r="7868" spans="1:4" hidden="1">
      <c r="A7868" s="25">
        <v>43217</v>
      </c>
      <c r="B7868" s="24" t="s">
        <v>242</v>
      </c>
      <c r="C7868" s="24" t="s">
        <v>238</v>
      </c>
      <c r="D7868" s="24">
        <v>0.1578</v>
      </c>
    </row>
    <row r="7869" spans="1:4" hidden="1">
      <c r="A7869" s="25">
        <v>43217</v>
      </c>
      <c r="B7869" s="24" t="s">
        <v>254</v>
      </c>
      <c r="C7869" s="24" t="s">
        <v>233</v>
      </c>
      <c r="D7869" s="24">
        <v>3.9199999999999999E-2</v>
      </c>
    </row>
    <row r="7870" spans="1:4" hidden="1">
      <c r="A7870" s="25">
        <v>43217</v>
      </c>
      <c r="B7870" s="24" t="s">
        <v>254</v>
      </c>
      <c r="C7870" s="24" t="s">
        <v>234</v>
      </c>
      <c r="D7870" s="24">
        <v>3.44E-2</v>
      </c>
    </row>
    <row r="7871" spans="1:4" hidden="1">
      <c r="A7871" s="25">
        <v>43217</v>
      </c>
      <c r="B7871" s="24" t="s">
        <v>254</v>
      </c>
      <c r="C7871" s="24" t="s">
        <v>238</v>
      </c>
      <c r="D7871" s="24">
        <v>4.7500000000000001E-2</v>
      </c>
    </row>
    <row r="7872" spans="1:4" hidden="1">
      <c r="A7872" s="25">
        <v>43217</v>
      </c>
      <c r="B7872" s="24" t="s">
        <v>232</v>
      </c>
      <c r="C7872" s="24" t="s">
        <v>230</v>
      </c>
      <c r="D7872" s="24">
        <v>0.59660000000000002</v>
      </c>
    </row>
    <row r="7873" spans="1:4" hidden="1">
      <c r="A7873" s="25">
        <v>43217</v>
      </c>
      <c r="B7873" s="24" t="s">
        <v>232</v>
      </c>
      <c r="C7873" s="24" t="s">
        <v>240</v>
      </c>
      <c r="D7873" s="24">
        <v>0.21479999999999999</v>
      </c>
    </row>
    <row r="7874" spans="1:4" hidden="1">
      <c r="A7874" s="25">
        <v>43217</v>
      </c>
      <c r="B7874" s="24" t="s">
        <v>232</v>
      </c>
      <c r="C7874" s="24" t="s">
        <v>231</v>
      </c>
      <c r="D7874" s="24">
        <v>0.16059999999999999</v>
      </c>
    </row>
    <row r="7875" spans="1:4" hidden="1">
      <c r="A7875" s="25">
        <v>43217</v>
      </c>
      <c r="B7875" s="24" t="s">
        <v>232</v>
      </c>
      <c r="C7875" s="24" t="s">
        <v>242</v>
      </c>
      <c r="D7875" s="24">
        <v>1.0291999999999999</v>
      </c>
    </row>
    <row r="7876" spans="1:4" hidden="1">
      <c r="A7876" s="25">
        <v>43217</v>
      </c>
      <c r="B7876" s="24" t="s">
        <v>232</v>
      </c>
      <c r="C7876" s="24" t="s">
        <v>233</v>
      </c>
      <c r="D7876" s="24">
        <v>0.13420000000000001</v>
      </c>
    </row>
    <row r="7877" spans="1:4" hidden="1">
      <c r="A7877" s="25">
        <v>43217</v>
      </c>
      <c r="B7877" s="24" t="s">
        <v>232</v>
      </c>
      <c r="C7877" s="24" t="s">
        <v>234</v>
      </c>
      <c r="D7877" s="24">
        <v>0.1174</v>
      </c>
    </row>
    <row r="7878" spans="1:4" hidden="1">
      <c r="A7878" s="25">
        <v>43217</v>
      </c>
      <c r="B7878" s="24" t="s">
        <v>232</v>
      </c>
      <c r="C7878" s="24" t="s">
        <v>235</v>
      </c>
      <c r="D7878" s="24">
        <v>0.1152</v>
      </c>
    </row>
    <row r="7879" spans="1:4" hidden="1">
      <c r="A7879" s="25">
        <v>43217</v>
      </c>
      <c r="B7879" s="24" t="s">
        <v>232</v>
      </c>
      <c r="C7879" s="24" t="s">
        <v>236</v>
      </c>
      <c r="D7879" s="24">
        <v>1.2968</v>
      </c>
    </row>
    <row r="7880" spans="1:4" hidden="1">
      <c r="A7880" s="25">
        <v>43217</v>
      </c>
      <c r="B7880" s="24" t="s">
        <v>232</v>
      </c>
      <c r="C7880" s="24" t="s">
        <v>237</v>
      </c>
      <c r="D7880" s="24">
        <v>1.4097999999999999</v>
      </c>
    </row>
    <row r="7881" spans="1:4" hidden="1">
      <c r="A7881" s="25">
        <v>43217</v>
      </c>
      <c r="B7881" s="24" t="s">
        <v>232</v>
      </c>
      <c r="C7881" s="24" t="s">
        <v>238</v>
      </c>
      <c r="D7881" s="24">
        <v>0.16239999999999999</v>
      </c>
    </row>
    <row r="7882" spans="1:4" hidden="1">
      <c r="A7882" s="25">
        <v>43217</v>
      </c>
      <c r="B7882" s="24" t="s">
        <v>255</v>
      </c>
      <c r="C7882" s="24" t="s">
        <v>233</v>
      </c>
      <c r="D7882" s="24">
        <v>5.5100000000000003E-2</v>
      </c>
    </row>
    <row r="7883" spans="1:4" hidden="1">
      <c r="A7883" s="25">
        <v>43217</v>
      </c>
      <c r="B7883" s="24" t="s">
        <v>233</v>
      </c>
      <c r="C7883" s="24" t="s">
        <v>230</v>
      </c>
      <c r="D7883" s="24">
        <v>4.4455999999999998</v>
      </c>
    </row>
    <row r="7884" spans="1:4" hidden="1">
      <c r="A7884" s="25">
        <v>43217</v>
      </c>
      <c r="B7884" s="24" t="s">
        <v>233</v>
      </c>
      <c r="C7884" s="24" t="s">
        <v>240</v>
      </c>
      <c r="D7884" s="24">
        <v>1.6008</v>
      </c>
    </row>
    <row r="7885" spans="1:4" hidden="1">
      <c r="A7885" s="25">
        <v>43217</v>
      </c>
      <c r="B7885" s="24" t="s">
        <v>233</v>
      </c>
      <c r="C7885" s="24" t="s">
        <v>241</v>
      </c>
      <c r="D7885" s="24">
        <v>1.5569999999999999</v>
      </c>
    </row>
    <row r="7886" spans="1:4" hidden="1">
      <c r="A7886" s="25">
        <v>43217</v>
      </c>
      <c r="B7886" s="24" t="s">
        <v>233</v>
      </c>
      <c r="C7886" s="24" t="s">
        <v>231</v>
      </c>
      <c r="D7886" s="24">
        <v>1.1973</v>
      </c>
    </row>
    <row r="7887" spans="1:4" hidden="1">
      <c r="A7887" s="25">
        <v>43217</v>
      </c>
      <c r="B7887" s="24" t="s">
        <v>233</v>
      </c>
      <c r="C7887" s="24" t="s">
        <v>248</v>
      </c>
      <c r="D7887" s="24">
        <v>7.6595000000000004</v>
      </c>
    </row>
    <row r="7888" spans="1:4" hidden="1">
      <c r="A7888" s="25">
        <v>43217</v>
      </c>
      <c r="B7888" s="24" t="s">
        <v>233</v>
      </c>
      <c r="C7888" s="24" t="s">
        <v>242</v>
      </c>
      <c r="D7888" s="24">
        <v>7.6688000000000001</v>
      </c>
    </row>
    <row r="7889" spans="1:4" hidden="1">
      <c r="A7889" s="25">
        <v>43217</v>
      </c>
      <c r="B7889" s="24" t="s">
        <v>233</v>
      </c>
      <c r="C7889" s="24" t="s">
        <v>254</v>
      </c>
      <c r="D7889" s="24">
        <v>25.4741</v>
      </c>
    </row>
    <row r="7890" spans="1:4" hidden="1">
      <c r="A7890" s="25">
        <v>43217</v>
      </c>
      <c r="B7890" s="24" t="s">
        <v>233</v>
      </c>
      <c r="C7890" s="24" t="s">
        <v>232</v>
      </c>
      <c r="D7890" s="24">
        <v>7.4501999999999997</v>
      </c>
    </row>
    <row r="7891" spans="1:4" hidden="1">
      <c r="A7891" s="25">
        <v>43217</v>
      </c>
      <c r="B7891" s="24" t="s">
        <v>233</v>
      </c>
      <c r="C7891" s="24" t="s">
        <v>255</v>
      </c>
      <c r="D7891" s="24">
        <v>18.154699999999998</v>
      </c>
    </row>
    <row r="7892" spans="1:4" hidden="1">
      <c r="A7892" s="25">
        <v>43217</v>
      </c>
      <c r="B7892" s="24" t="s">
        <v>233</v>
      </c>
      <c r="C7892" s="24" t="s">
        <v>234</v>
      </c>
      <c r="D7892" s="24">
        <v>0.87509999999999999</v>
      </c>
    </row>
    <row r="7893" spans="1:4" hidden="1">
      <c r="A7893" s="25">
        <v>43217</v>
      </c>
      <c r="B7893" s="24" t="s">
        <v>233</v>
      </c>
      <c r="C7893" s="24" t="s">
        <v>243</v>
      </c>
      <c r="D7893" s="24">
        <v>9.4984000000000002</v>
      </c>
    </row>
    <row r="7894" spans="1:4" hidden="1">
      <c r="A7894" s="25">
        <v>43217</v>
      </c>
      <c r="B7894" s="24" t="s">
        <v>233</v>
      </c>
      <c r="C7894" s="24" t="s">
        <v>256</v>
      </c>
      <c r="D7894" s="24">
        <v>7.4198000000000004</v>
      </c>
    </row>
    <row r="7895" spans="1:4" hidden="1">
      <c r="A7895" s="25">
        <v>43217</v>
      </c>
      <c r="B7895" s="24" t="s">
        <v>233</v>
      </c>
      <c r="C7895" s="24" t="s">
        <v>257</v>
      </c>
      <c r="D7895" s="24">
        <v>312.82190000000003</v>
      </c>
    </row>
    <row r="7896" spans="1:4" hidden="1">
      <c r="A7896" s="25">
        <v>43217</v>
      </c>
      <c r="B7896" s="24" t="s">
        <v>233</v>
      </c>
      <c r="C7896" s="24" t="s">
        <v>258</v>
      </c>
      <c r="D7896" s="24">
        <v>4.3452999999999999</v>
      </c>
    </row>
    <row r="7897" spans="1:4" hidden="1">
      <c r="A7897" s="25">
        <v>43217</v>
      </c>
      <c r="B7897" s="24" t="s">
        <v>233</v>
      </c>
      <c r="C7897" s="24" t="s">
        <v>259</v>
      </c>
      <c r="D7897" s="24">
        <v>122.681</v>
      </c>
    </row>
    <row r="7898" spans="1:4" hidden="1">
      <c r="A7898" s="25">
        <v>43217</v>
      </c>
      <c r="B7898" s="24" t="s">
        <v>233</v>
      </c>
      <c r="C7898" s="24" t="s">
        <v>235</v>
      </c>
      <c r="D7898" s="24">
        <v>0.85860000000000003</v>
      </c>
    </row>
    <row r="7899" spans="1:4" hidden="1">
      <c r="A7899" s="25">
        <v>43217</v>
      </c>
      <c r="B7899" s="24" t="s">
        <v>233</v>
      </c>
      <c r="C7899" s="24" t="s">
        <v>79</v>
      </c>
      <c r="D7899" s="24">
        <v>132.16640000000001</v>
      </c>
    </row>
    <row r="7900" spans="1:4" hidden="1">
      <c r="A7900" s="25">
        <v>43217</v>
      </c>
      <c r="B7900" s="24" t="s">
        <v>233</v>
      </c>
      <c r="C7900" s="24" t="s">
        <v>244</v>
      </c>
      <c r="D7900" s="24">
        <v>1296.9213999999999</v>
      </c>
    </row>
    <row r="7901" spans="1:4" hidden="1">
      <c r="A7901" s="25">
        <v>43217</v>
      </c>
      <c r="B7901" s="24" t="s">
        <v>233</v>
      </c>
      <c r="C7901" s="24" t="s">
        <v>251</v>
      </c>
      <c r="D7901" s="24">
        <v>9.7978000000000005</v>
      </c>
    </row>
    <row r="7902" spans="1:4" hidden="1">
      <c r="A7902" s="25">
        <v>43217</v>
      </c>
      <c r="B7902" s="24" t="s">
        <v>233</v>
      </c>
      <c r="C7902" s="24" t="s">
        <v>249</v>
      </c>
      <c r="D7902" s="24">
        <v>22.667000000000002</v>
      </c>
    </row>
    <row r="7903" spans="1:4" hidden="1">
      <c r="A7903" s="25">
        <v>43217</v>
      </c>
      <c r="B7903" s="24" t="s">
        <v>233</v>
      </c>
      <c r="C7903" s="24" t="s">
        <v>252</v>
      </c>
      <c r="D7903" s="24">
        <v>4.7431999999999999</v>
      </c>
    </row>
    <row r="7904" spans="1:4" hidden="1">
      <c r="A7904" s="25">
        <v>43217</v>
      </c>
      <c r="B7904" s="24" t="s">
        <v>233</v>
      </c>
      <c r="C7904" s="24" t="s">
        <v>236</v>
      </c>
      <c r="D7904" s="24">
        <v>9.6622000000000003</v>
      </c>
    </row>
    <row r="7905" spans="1:4" hidden="1">
      <c r="A7905" s="25">
        <v>43217</v>
      </c>
      <c r="B7905" s="24" t="s">
        <v>233</v>
      </c>
      <c r="C7905" s="24" t="s">
        <v>245</v>
      </c>
      <c r="D7905" s="24">
        <v>1.7128000000000001</v>
      </c>
    </row>
    <row r="7906" spans="1:4" hidden="1">
      <c r="A7906" s="25">
        <v>43217</v>
      </c>
      <c r="B7906" s="24" t="s">
        <v>233</v>
      </c>
      <c r="C7906" s="24" t="s">
        <v>260</v>
      </c>
      <c r="D7906" s="24">
        <v>4.2195999999999998</v>
      </c>
    </row>
    <row r="7907" spans="1:4" hidden="1">
      <c r="A7907" s="25">
        <v>43217</v>
      </c>
      <c r="B7907" s="24" t="s">
        <v>233</v>
      </c>
      <c r="C7907" s="24" t="s">
        <v>261</v>
      </c>
      <c r="D7907" s="24">
        <v>75.600200000000001</v>
      </c>
    </row>
    <row r="7908" spans="1:4" hidden="1">
      <c r="A7908" s="25">
        <v>43217</v>
      </c>
      <c r="B7908" s="24" t="s">
        <v>233</v>
      </c>
      <c r="C7908" s="24" t="s">
        <v>237</v>
      </c>
      <c r="D7908" s="24">
        <v>10.5038</v>
      </c>
    </row>
    <row r="7909" spans="1:4" hidden="1">
      <c r="A7909" s="25">
        <v>43217</v>
      </c>
      <c r="B7909" s="24" t="s">
        <v>233</v>
      </c>
      <c r="C7909" s="24" t="s">
        <v>253</v>
      </c>
      <c r="D7909" s="24">
        <v>1.6046</v>
      </c>
    </row>
    <row r="7910" spans="1:4" hidden="1">
      <c r="A7910" s="25">
        <v>43217</v>
      </c>
      <c r="B7910" s="24" t="s">
        <v>233</v>
      </c>
      <c r="C7910" s="24" t="s">
        <v>262</v>
      </c>
      <c r="D7910" s="24">
        <v>4.9093999999999998</v>
      </c>
    </row>
    <row r="7911" spans="1:4" hidden="1">
      <c r="A7911" s="25">
        <v>43217</v>
      </c>
      <c r="B7911" s="24" t="s">
        <v>233</v>
      </c>
      <c r="C7911" s="24" t="s">
        <v>246</v>
      </c>
      <c r="D7911" s="24">
        <v>35.835999999999999</v>
      </c>
    </row>
    <row r="7912" spans="1:4" hidden="1">
      <c r="A7912" s="25">
        <v>43217</v>
      </c>
      <c r="B7912" s="24" t="s">
        <v>233</v>
      </c>
      <c r="C7912" s="24" t="s">
        <v>238</v>
      </c>
      <c r="D7912" s="24">
        <v>1.2102999999999999</v>
      </c>
    </row>
    <row r="7913" spans="1:4" hidden="1">
      <c r="A7913" s="25">
        <v>43217</v>
      </c>
      <c r="B7913" s="24" t="s">
        <v>233</v>
      </c>
      <c r="C7913" s="24" t="s">
        <v>239</v>
      </c>
      <c r="D7913" s="24">
        <v>14.9817</v>
      </c>
    </row>
    <row r="7914" spans="1:4" hidden="1">
      <c r="A7914" s="25">
        <v>43217</v>
      </c>
      <c r="B7914" s="24" t="s">
        <v>263</v>
      </c>
      <c r="C7914" s="24" t="s">
        <v>238</v>
      </c>
      <c r="D7914" s="24">
        <v>0.48559999999999998</v>
      </c>
    </row>
    <row r="7915" spans="1:4" hidden="1">
      <c r="A7915" s="25">
        <v>43217</v>
      </c>
      <c r="B7915" s="24" t="s">
        <v>234</v>
      </c>
      <c r="C7915" s="24" t="s">
        <v>230</v>
      </c>
      <c r="D7915" s="24">
        <v>5.08</v>
      </c>
    </row>
    <row r="7916" spans="1:4" hidden="1">
      <c r="A7916" s="25">
        <v>43217</v>
      </c>
      <c r="B7916" s="24" t="s">
        <v>234</v>
      </c>
      <c r="C7916" s="24" t="s">
        <v>240</v>
      </c>
      <c r="D7916" s="24">
        <v>1.8291999999999999</v>
      </c>
    </row>
    <row r="7917" spans="1:4" hidden="1">
      <c r="A7917" s="25">
        <v>43217</v>
      </c>
      <c r="B7917" s="24" t="s">
        <v>234</v>
      </c>
      <c r="C7917" s="24" t="s">
        <v>241</v>
      </c>
      <c r="D7917" s="24">
        <v>1.7791999999999999</v>
      </c>
    </row>
    <row r="7918" spans="1:4" hidden="1">
      <c r="A7918" s="25">
        <v>43217</v>
      </c>
      <c r="B7918" s="24" t="s">
        <v>234</v>
      </c>
      <c r="C7918" s="24" t="s">
        <v>231</v>
      </c>
      <c r="D7918" s="24">
        <v>1.3682000000000001</v>
      </c>
    </row>
    <row r="7919" spans="1:4" hidden="1">
      <c r="A7919" s="25">
        <v>43217</v>
      </c>
      <c r="B7919" s="24" t="s">
        <v>234</v>
      </c>
      <c r="C7919" s="24" t="s">
        <v>242</v>
      </c>
      <c r="D7919" s="24">
        <v>8.7631999999999994</v>
      </c>
    </row>
    <row r="7920" spans="1:4" hidden="1">
      <c r="A7920" s="25">
        <v>43217</v>
      </c>
      <c r="B7920" s="24" t="s">
        <v>234</v>
      </c>
      <c r="C7920" s="24" t="s">
        <v>254</v>
      </c>
      <c r="D7920" s="24">
        <v>29.11</v>
      </c>
    </row>
    <row r="7921" spans="1:4" hidden="1">
      <c r="A7921" s="25">
        <v>43217</v>
      </c>
      <c r="B7921" s="24" t="s">
        <v>234</v>
      </c>
      <c r="C7921" s="24" t="s">
        <v>232</v>
      </c>
      <c r="D7921" s="24">
        <v>8.5139999999999993</v>
      </c>
    </row>
    <row r="7922" spans="1:4" hidden="1">
      <c r="A7922" s="25">
        <v>43217</v>
      </c>
      <c r="B7922" s="24" t="s">
        <v>234</v>
      </c>
      <c r="C7922" s="24" t="s">
        <v>233</v>
      </c>
      <c r="D7922" s="24">
        <v>1.1428</v>
      </c>
    </row>
    <row r="7923" spans="1:4" hidden="1">
      <c r="A7923" s="25">
        <v>43217</v>
      </c>
      <c r="B7923" s="24" t="s">
        <v>234</v>
      </c>
      <c r="C7923" s="24" t="s">
        <v>243</v>
      </c>
      <c r="D7923" s="24">
        <v>10.853999999999999</v>
      </c>
    </row>
    <row r="7924" spans="1:4" hidden="1">
      <c r="A7924" s="25">
        <v>43217</v>
      </c>
      <c r="B7924" s="24" t="s">
        <v>234</v>
      </c>
      <c r="C7924" s="24" t="s">
        <v>235</v>
      </c>
      <c r="D7924" s="24">
        <v>0.98109999999999997</v>
      </c>
    </row>
    <row r="7925" spans="1:4" hidden="1">
      <c r="A7925" s="25">
        <v>43217</v>
      </c>
      <c r="B7925" s="24" t="s">
        <v>234</v>
      </c>
      <c r="C7925" s="24" t="s">
        <v>79</v>
      </c>
      <c r="D7925" s="24">
        <v>151.03440000000001</v>
      </c>
    </row>
    <row r="7926" spans="1:4" hidden="1">
      <c r="A7926" s="25">
        <v>43217</v>
      </c>
      <c r="B7926" s="24" t="s">
        <v>234</v>
      </c>
      <c r="C7926" s="24" t="s">
        <v>244</v>
      </c>
      <c r="D7926" s="24">
        <v>1482.0082</v>
      </c>
    </row>
    <row r="7927" spans="1:4" hidden="1">
      <c r="A7927" s="25">
        <v>43217</v>
      </c>
      <c r="B7927" s="24" t="s">
        <v>234</v>
      </c>
      <c r="C7927" s="24" t="s">
        <v>249</v>
      </c>
      <c r="D7927" s="24">
        <v>25.901800000000001</v>
      </c>
    </row>
    <row r="7928" spans="1:4" hidden="1">
      <c r="A7928" s="25">
        <v>43217</v>
      </c>
      <c r="B7928" s="24" t="s">
        <v>234</v>
      </c>
      <c r="C7928" s="24" t="s">
        <v>252</v>
      </c>
      <c r="D7928" s="24">
        <v>5.4200999999999997</v>
      </c>
    </row>
    <row r="7929" spans="1:4" hidden="1">
      <c r="A7929" s="25">
        <v>43217</v>
      </c>
      <c r="B7929" s="24" t="s">
        <v>234</v>
      </c>
      <c r="C7929" s="24" t="s">
        <v>236</v>
      </c>
      <c r="D7929" s="24">
        <v>11.0412</v>
      </c>
    </row>
    <row r="7930" spans="1:4" hidden="1">
      <c r="A7930" s="25">
        <v>43217</v>
      </c>
      <c r="B7930" s="24" t="s">
        <v>234</v>
      </c>
      <c r="C7930" s="24" t="s">
        <v>245</v>
      </c>
      <c r="D7930" s="24">
        <v>1.9573</v>
      </c>
    </row>
    <row r="7931" spans="1:4" hidden="1">
      <c r="A7931" s="25">
        <v>43217</v>
      </c>
      <c r="B7931" s="24" t="s">
        <v>234</v>
      </c>
      <c r="C7931" s="24" t="s">
        <v>237</v>
      </c>
      <c r="D7931" s="24">
        <v>12.002800000000001</v>
      </c>
    </row>
    <row r="7932" spans="1:4" hidden="1">
      <c r="A7932" s="25">
        <v>43217</v>
      </c>
      <c r="B7932" s="24" t="s">
        <v>234</v>
      </c>
      <c r="C7932" s="24" t="s">
        <v>253</v>
      </c>
      <c r="D7932" s="24">
        <v>1.8335999999999999</v>
      </c>
    </row>
    <row r="7933" spans="1:4" hidden="1">
      <c r="A7933" s="25">
        <v>43217</v>
      </c>
      <c r="B7933" s="24" t="s">
        <v>234</v>
      </c>
      <c r="C7933" s="24" t="s">
        <v>246</v>
      </c>
      <c r="D7933" s="24">
        <v>40.950200000000002</v>
      </c>
    </row>
    <row r="7934" spans="1:4" hidden="1">
      <c r="A7934" s="25">
        <v>43217</v>
      </c>
      <c r="B7934" s="24" t="s">
        <v>234</v>
      </c>
      <c r="C7934" s="24" t="s">
        <v>238</v>
      </c>
      <c r="D7934" s="24">
        <v>1.383</v>
      </c>
    </row>
    <row r="7935" spans="1:4" hidden="1">
      <c r="A7935" s="25">
        <v>43217</v>
      </c>
      <c r="B7935" s="24" t="s">
        <v>234</v>
      </c>
      <c r="C7935" s="24" t="s">
        <v>239</v>
      </c>
      <c r="D7935" s="24">
        <v>17.119800000000001</v>
      </c>
    </row>
    <row r="7936" spans="1:4" hidden="1">
      <c r="A7936" s="25">
        <v>43217</v>
      </c>
      <c r="B7936" s="24" t="s">
        <v>243</v>
      </c>
      <c r="C7936" s="24" t="s">
        <v>240</v>
      </c>
      <c r="D7936" s="24">
        <v>0.1686</v>
      </c>
    </row>
    <row r="7937" spans="1:4" hidden="1">
      <c r="A7937" s="25">
        <v>43217</v>
      </c>
      <c r="B7937" s="24" t="s">
        <v>243</v>
      </c>
      <c r="C7937" s="24" t="s">
        <v>241</v>
      </c>
      <c r="D7937" s="24">
        <v>0.16389999999999999</v>
      </c>
    </row>
    <row r="7938" spans="1:4" hidden="1">
      <c r="A7938" s="25">
        <v>43217</v>
      </c>
      <c r="B7938" s="24" t="s">
        <v>243</v>
      </c>
      <c r="C7938" s="24" t="s">
        <v>231</v>
      </c>
      <c r="D7938" s="24">
        <v>0.126</v>
      </c>
    </row>
    <row r="7939" spans="1:4" hidden="1">
      <c r="A7939" s="25">
        <v>43217</v>
      </c>
      <c r="B7939" s="24" t="s">
        <v>243</v>
      </c>
      <c r="C7939" s="24" t="s">
        <v>242</v>
      </c>
      <c r="D7939" s="24">
        <v>0.80740000000000001</v>
      </c>
    </row>
    <row r="7940" spans="1:4" hidden="1">
      <c r="A7940" s="25">
        <v>43217</v>
      </c>
      <c r="B7940" s="24" t="s">
        <v>243</v>
      </c>
      <c r="C7940" s="24" t="s">
        <v>233</v>
      </c>
      <c r="D7940" s="24">
        <v>0.1053</v>
      </c>
    </row>
    <row r="7941" spans="1:4" hidden="1">
      <c r="A7941" s="25">
        <v>43217</v>
      </c>
      <c r="B7941" s="24" t="s">
        <v>243</v>
      </c>
      <c r="C7941" s="24" t="s">
        <v>234</v>
      </c>
      <c r="D7941" s="24">
        <v>9.2100000000000001E-2</v>
      </c>
    </row>
    <row r="7942" spans="1:4" hidden="1">
      <c r="A7942" s="25">
        <v>43217</v>
      </c>
      <c r="B7942" s="24" t="s">
        <v>243</v>
      </c>
      <c r="C7942" s="24" t="s">
        <v>79</v>
      </c>
      <c r="D7942" s="24">
        <v>13.914400000000001</v>
      </c>
    </row>
    <row r="7943" spans="1:4" hidden="1">
      <c r="A7943" s="25">
        <v>43217</v>
      </c>
      <c r="B7943" s="24" t="s">
        <v>243</v>
      </c>
      <c r="C7943" s="24" t="s">
        <v>244</v>
      </c>
      <c r="D7943" s="24">
        <v>136.54</v>
      </c>
    </row>
    <row r="7944" spans="1:4" hidden="1">
      <c r="A7944" s="25">
        <v>43217</v>
      </c>
      <c r="B7944" s="24" t="s">
        <v>243</v>
      </c>
      <c r="C7944" s="24" t="s">
        <v>251</v>
      </c>
      <c r="D7944" s="24">
        <v>1.0315000000000001</v>
      </c>
    </row>
    <row r="7945" spans="1:4" hidden="1">
      <c r="A7945" s="25">
        <v>43217</v>
      </c>
      <c r="B7945" s="24" t="s">
        <v>243</v>
      </c>
      <c r="C7945" s="24" t="s">
        <v>252</v>
      </c>
      <c r="D7945" s="24">
        <v>0.49940000000000001</v>
      </c>
    </row>
    <row r="7946" spans="1:4" hidden="1">
      <c r="A7946" s="25">
        <v>43217</v>
      </c>
      <c r="B7946" s="24" t="s">
        <v>243</v>
      </c>
      <c r="C7946" s="24" t="s">
        <v>236</v>
      </c>
      <c r="D7946" s="24">
        <v>1.0172000000000001</v>
      </c>
    </row>
    <row r="7947" spans="1:4" hidden="1">
      <c r="A7947" s="25">
        <v>43217</v>
      </c>
      <c r="B7947" s="24" t="s">
        <v>243</v>
      </c>
      <c r="C7947" s="24" t="s">
        <v>245</v>
      </c>
      <c r="D7947" s="24">
        <v>0.1804</v>
      </c>
    </row>
    <row r="7948" spans="1:4" hidden="1">
      <c r="A7948" s="25">
        <v>43217</v>
      </c>
      <c r="B7948" s="24" t="s">
        <v>243</v>
      </c>
      <c r="C7948" s="24" t="s">
        <v>253</v>
      </c>
      <c r="D7948" s="24">
        <v>0.16900000000000001</v>
      </c>
    </row>
    <row r="7949" spans="1:4" hidden="1">
      <c r="A7949" s="25">
        <v>43217</v>
      </c>
      <c r="B7949" s="24" t="s">
        <v>243</v>
      </c>
      <c r="C7949" s="24" t="s">
        <v>246</v>
      </c>
      <c r="D7949" s="24">
        <v>3.7728000000000002</v>
      </c>
    </row>
    <row r="7950" spans="1:4" hidden="1">
      <c r="A7950" s="25">
        <v>43217</v>
      </c>
      <c r="B7950" s="24" t="s">
        <v>243</v>
      </c>
      <c r="C7950" s="24" t="s">
        <v>238</v>
      </c>
      <c r="D7950" s="24">
        <v>0.12740000000000001</v>
      </c>
    </row>
    <row r="7951" spans="1:4" hidden="1">
      <c r="A7951" s="25">
        <v>43217</v>
      </c>
      <c r="B7951" s="24" t="s">
        <v>256</v>
      </c>
      <c r="C7951" s="24" t="s">
        <v>233</v>
      </c>
      <c r="D7951" s="24">
        <v>0.1348</v>
      </c>
    </row>
    <row r="7952" spans="1:4" hidden="1">
      <c r="A7952" s="25">
        <v>43217</v>
      </c>
      <c r="B7952" s="24" t="s">
        <v>256</v>
      </c>
      <c r="C7952" s="24" t="s">
        <v>238</v>
      </c>
      <c r="D7952" s="24">
        <v>0.16309999999999999</v>
      </c>
    </row>
    <row r="7953" spans="1:4" hidden="1">
      <c r="A7953" s="25">
        <v>43217</v>
      </c>
      <c r="B7953" s="24" t="s">
        <v>257</v>
      </c>
      <c r="C7953" s="24" t="s">
        <v>233</v>
      </c>
      <c r="D7953" s="24">
        <v>3.2000000000000002E-3</v>
      </c>
    </row>
    <row r="7954" spans="1:4" hidden="1">
      <c r="A7954" s="25">
        <v>43217</v>
      </c>
      <c r="B7954" s="24" t="s">
        <v>258</v>
      </c>
      <c r="C7954" s="24" t="s">
        <v>233</v>
      </c>
      <c r="D7954" s="24">
        <v>0.2301</v>
      </c>
    </row>
    <row r="7955" spans="1:4" hidden="1">
      <c r="A7955" s="25">
        <v>43217</v>
      </c>
      <c r="B7955" s="24" t="s">
        <v>258</v>
      </c>
      <c r="C7955" s="24" t="s">
        <v>238</v>
      </c>
      <c r="D7955" s="24">
        <v>0.27850000000000003</v>
      </c>
    </row>
    <row r="7956" spans="1:4" hidden="1">
      <c r="A7956" s="25">
        <v>43217</v>
      </c>
      <c r="B7956" s="24" t="s">
        <v>259</v>
      </c>
      <c r="C7956" s="24" t="s">
        <v>233</v>
      </c>
      <c r="D7956" s="24">
        <v>8.2000000000000007E-3</v>
      </c>
    </row>
    <row r="7957" spans="1:4" hidden="1">
      <c r="A7957" s="25">
        <v>43217</v>
      </c>
      <c r="B7957" s="24" t="s">
        <v>259</v>
      </c>
      <c r="C7957" s="24" t="s">
        <v>238</v>
      </c>
      <c r="D7957" s="24">
        <v>9.7999999999999997E-3</v>
      </c>
    </row>
    <row r="7958" spans="1:4" hidden="1">
      <c r="A7958" s="25">
        <v>43217</v>
      </c>
      <c r="B7958" s="24" t="s">
        <v>235</v>
      </c>
      <c r="C7958" s="24" t="s">
        <v>230</v>
      </c>
      <c r="D7958" s="24">
        <v>5.1779999999999999</v>
      </c>
    </row>
    <row r="7959" spans="1:4" hidden="1">
      <c r="A7959" s="25">
        <v>43217</v>
      </c>
      <c r="B7959" s="24" t="s">
        <v>235</v>
      </c>
      <c r="C7959" s="24" t="s">
        <v>231</v>
      </c>
      <c r="D7959" s="24">
        <v>1.3946000000000001</v>
      </c>
    </row>
    <row r="7960" spans="1:4" hidden="1">
      <c r="A7960" s="25">
        <v>43217</v>
      </c>
      <c r="B7960" s="24" t="s">
        <v>235</v>
      </c>
      <c r="C7960" s="24" t="s">
        <v>232</v>
      </c>
      <c r="D7960" s="24">
        <v>8.6782000000000004</v>
      </c>
    </row>
    <row r="7961" spans="1:4" hidden="1">
      <c r="A7961" s="25">
        <v>43217</v>
      </c>
      <c r="B7961" s="24" t="s">
        <v>235</v>
      </c>
      <c r="C7961" s="24" t="s">
        <v>233</v>
      </c>
      <c r="D7961" s="24">
        <v>1.1648000000000001</v>
      </c>
    </row>
    <row r="7962" spans="1:4" hidden="1">
      <c r="A7962" s="25">
        <v>43217</v>
      </c>
      <c r="B7962" s="24" t="s">
        <v>235</v>
      </c>
      <c r="C7962" s="24" t="s">
        <v>234</v>
      </c>
      <c r="D7962" s="24">
        <v>1.0193000000000001</v>
      </c>
    </row>
    <row r="7963" spans="1:4" hidden="1">
      <c r="A7963" s="25">
        <v>43217</v>
      </c>
      <c r="B7963" s="24" t="s">
        <v>235</v>
      </c>
      <c r="C7963" s="24" t="s">
        <v>236</v>
      </c>
      <c r="D7963" s="24">
        <v>11.254200000000001</v>
      </c>
    </row>
    <row r="7964" spans="1:4" hidden="1">
      <c r="A7964" s="25">
        <v>43217</v>
      </c>
      <c r="B7964" s="24" t="s">
        <v>235</v>
      </c>
      <c r="C7964" s="24" t="s">
        <v>237</v>
      </c>
      <c r="D7964" s="24">
        <v>12.234400000000001</v>
      </c>
    </row>
    <row r="7965" spans="1:4" hidden="1">
      <c r="A7965" s="25">
        <v>43217</v>
      </c>
      <c r="B7965" s="24" t="s">
        <v>235</v>
      </c>
      <c r="C7965" s="24" t="s">
        <v>238</v>
      </c>
      <c r="D7965" s="24">
        <v>1.4097</v>
      </c>
    </row>
    <row r="7966" spans="1:4" hidden="1">
      <c r="A7966" s="25">
        <v>43217</v>
      </c>
      <c r="B7966" s="24" t="s">
        <v>79</v>
      </c>
      <c r="C7966" s="24" t="s">
        <v>240</v>
      </c>
      <c r="D7966" s="24">
        <v>1.21E-2</v>
      </c>
    </row>
    <row r="7967" spans="1:4" hidden="1">
      <c r="A7967" s="25">
        <v>43217</v>
      </c>
      <c r="B7967" s="24" t="s">
        <v>79</v>
      </c>
      <c r="C7967" s="24" t="s">
        <v>241</v>
      </c>
      <c r="D7967" s="24">
        <v>1.18E-2</v>
      </c>
    </row>
    <row r="7968" spans="1:4" hidden="1">
      <c r="A7968" s="25">
        <v>43217</v>
      </c>
      <c r="B7968" s="24" t="s">
        <v>79</v>
      </c>
      <c r="C7968" s="24" t="s">
        <v>231</v>
      </c>
      <c r="D7968" s="24">
        <v>9.1000000000000004E-3</v>
      </c>
    </row>
    <row r="7969" spans="1:4" hidden="1">
      <c r="A7969" s="25">
        <v>43217</v>
      </c>
      <c r="B7969" s="24" t="s">
        <v>79</v>
      </c>
      <c r="C7969" s="24" t="s">
        <v>242</v>
      </c>
      <c r="D7969" s="24">
        <v>5.8000000000000003E-2</v>
      </c>
    </row>
    <row r="7970" spans="1:4" hidden="1">
      <c r="A7970" s="25">
        <v>43217</v>
      </c>
      <c r="B7970" s="24" t="s">
        <v>79</v>
      </c>
      <c r="C7970" s="24" t="s">
        <v>233</v>
      </c>
      <c r="D7970" s="24">
        <v>7.6E-3</v>
      </c>
    </row>
    <row r="7971" spans="1:4" hidden="1">
      <c r="A7971" s="25">
        <v>43217</v>
      </c>
      <c r="B7971" s="24" t="s">
        <v>79</v>
      </c>
      <c r="C7971" s="24" t="s">
        <v>234</v>
      </c>
      <c r="D7971" s="24">
        <v>6.6E-3</v>
      </c>
    </row>
    <row r="7972" spans="1:4" hidden="1">
      <c r="A7972" s="25">
        <v>43217</v>
      </c>
      <c r="B7972" s="24" t="s">
        <v>79</v>
      </c>
      <c r="C7972" s="24" t="s">
        <v>243</v>
      </c>
      <c r="D7972" s="24">
        <v>7.1900000000000006E-2</v>
      </c>
    </row>
    <row r="7973" spans="1:4" hidden="1">
      <c r="A7973" s="25">
        <v>43217</v>
      </c>
      <c r="B7973" s="24" t="s">
        <v>79</v>
      </c>
      <c r="C7973" s="24" t="s">
        <v>244</v>
      </c>
      <c r="D7973" s="24">
        <v>9.8127999999999993</v>
      </c>
    </row>
    <row r="7974" spans="1:4" hidden="1">
      <c r="A7974" s="25">
        <v>43217</v>
      </c>
      <c r="B7974" s="24" t="s">
        <v>79</v>
      </c>
      <c r="C7974" s="24" t="s">
        <v>251</v>
      </c>
      <c r="D7974" s="24">
        <v>7.4200000000000002E-2</v>
      </c>
    </row>
    <row r="7975" spans="1:4" hidden="1">
      <c r="A7975" s="25">
        <v>43217</v>
      </c>
      <c r="B7975" s="24" t="s">
        <v>79</v>
      </c>
      <c r="C7975" s="24" t="s">
        <v>236</v>
      </c>
      <c r="D7975" s="24">
        <v>7.3099999999999998E-2</v>
      </c>
    </row>
    <row r="7976" spans="1:4" hidden="1">
      <c r="A7976" s="25">
        <v>43217</v>
      </c>
      <c r="B7976" s="24" t="s">
        <v>79</v>
      </c>
      <c r="C7976" s="24" t="s">
        <v>245</v>
      </c>
      <c r="D7976" s="24">
        <v>1.2999999999999999E-2</v>
      </c>
    </row>
    <row r="7977" spans="1:4" hidden="1">
      <c r="A7977" s="25">
        <v>43217</v>
      </c>
      <c r="B7977" s="24" t="s">
        <v>79</v>
      </c>
      <c r="C7977" s="24" t="s">
        <v>246</v>
      </c>
      <c r="D7977" s="24">
        <v>0.2712</v>
      </c>
    </row>
    <row r="7978" spans="1:4" hidden="1">
      <c r="A7978" s="25">
        <v>43217</v>
      </c>
      <c r="B7978" s="24" t="s">
        <v>79</v>
      </c>
      <c r="C7978" s="24" t="s">
        <v>238</v>
      </c>
      <c r="D7978" s="24">
        <v>9.1999999999999998E-3</v>
      </c>
    </row>
    <row r="7979" spans="1:4" hidden="1">
      <c r="A7979" s="25">
        <v>43217</v>
      </c>
      <c r="B7979" s="24" t="s">
        <v>244</v>
      </c>
      <c r="C7979" s="24" t="s">
        <v>240</v>
      </c>
      <c r="D7979" s="24">
        <v>1.1999999999999999E-3</v>
      </c>
    </row>
    <row r="7980" spans="1:4" hidden="1">
      <c r="A7980" s="25">
        <v>43217</v>
      </c>
      <c r="B7980" s="24" t="s">
        <v>244</v>
      </c>
      <c r="C7980" s="24" t="s">
        <v>242</v>
      </c>
      <c r="D7980" s="24">
        <v>5.8999999999999999E-3</v>
      </c>
    </row>
    <row r="7981" spans="1:4" hidden="1">
      <c r="A7981" s="25">
        <v>43217</v>
      </c>
      <c r="B7981" s="24" t="s">
        <v>244</v>
      </c>
      <c r="C7981" s="24" t="s">
        <v>233</v>
      </c>
      <c r="D7981" s="24">
        <v>8.0000000000000004E-4</v>
      </c>
    </row>
    <row r="7982" spans="1:4" hidden="1">
      <c r="A7982" s="25">
        <v>43217</v>
      </c>
      <c r="B7982" s="24" t="s">
        <v>244</v>
      </c>
      <c r="C7982" s="24" t="s">
        <v>234</v>
      </c>
      <c r="D7982" s="24">
        <v>6.9999999999999999E-4</v>
      </c>
    </row>
    <row r="7983" spans="1:4" hidden="1">
      <c r="A7983" s="25">
        <v>43217</v>
      </c>
      <c r="B7983" s="24" t="s">
        <v>244</v>
      </c>
      <c r="C7983" s="24" t="s">
        <v>243</v>
      </c>
      <c r="D7983" s="24">
        <v>7.3000000000000001E-3</v>
      </c>
    </row>
    <row r="7984" spans="1:4" hidden="1">
      <c r="A7984" s="25">
        <v>43217</v>
      </c>
      <c r="B7984" s="24" t="s">
        <v>244</v>
      </c>
      <c r="C7984" s="24" t="s">
        <v>79</v>
      </c>
      <c r="D7984" s="24">
        <v>0.1019</v>
      </c>
    </row>
    <row r="7985" spans="1:4" hidden="1">
      <c r="A7985" s="25">
        <v>43217</v>
      </c>
      <c r="B7985" s="24" t="s">
        <v>244</v>
      </c>
      <c r="C7985" s="24" t="s">
        <v>236</v>
      </c>
      <c r="D7985" s="24">
        <v>7.4000000000000003E-3</v>
      </c>
    </row>
    <row r="7986" spans="1:4" hidden="1">
      <c r="A7986" s="25">
        <v>43217</v>
      </c>
      <c r="B7986" s="24" t="s">
        <v>244</v>
      </c>
      <c r="C7986" s="24" t="s">
        <v>246</v>
      </c>
      <c r="D7986" s="24">
        <v>2.76E-2</v>
      </c>
    </row>
    <row r="7987" spans="1:4" hidden="1">
      <c r="A7987" s="25">
        <v>43217</v>
      </c>
      <c r="B7987" s="24" t="s">
        <v>244</v>
      </c>
      <c r="C7987" s="24" t="s">
        <v>238</v>
      </c>
      <c r="D7987" s="24">
        <v>8.9999999999999998E-4</v>
      </c>
    </row>
    <row r="7988" spans="1:4" hidden="1">
      <c r="A7988" s="25">
        <v>43217</v>
      </c>
      <c r="B7988" s="24" t="s">
        <v>251</v>
      </c>
      <c r="C7988" s="24" t="s">
        <v>242</v>
      </c>
      <c r="D7988" s="24">
        <v>0.78280000000000005</v>
      </c>
    </row>
    <row r="7989" spans="1:4" hidden="1">
      <c r="A7989" s="25">
        <v>43217</v>
      </c>
      <c r="B7989" s="24" t="s">
        <v>251</v>
      </c>
      <c r="C7989" s="24" t="s">
        <v>233</v>
      </c>
      <c r="D7989" s="24">
        <v>0.10199999999999999</v>
      </c>
    </row>
    <row r="7990" spans="1:4" hidden="1">
      <c r="A7990" s="25">
        <v>43217</v>
      </c>
      <c r="B7990" s="24" t="s">
        <v>251</v>
      </c>
      <c r="C7990" s="24" t="s">
        <v>243</v>
      </c>
      <c r="D7990" s="24">
        <v>0.96960000000000002</v>
      </c>
    </row>
    <row r="7991" spans="1:4" hidden="1">
      <c r="A7991" s="25">
        <v>43217</v>
      </c>
      <c r="B7991" s="24" t="s">
        <v>251</v>
      </c>
      <c r="C7991" s="24" t="s">
        <v>79</v>
      </c>
      <c r="D7991" s="24">
        <v>13.4908</v>
      </c>
    </row>
    <row r="7992" spans="1:4" hidden="1">
      <c r="A7992" s="25">
        <v>43217</v>
      </c>
      <c r="B7992" s="24" t="s">
        <v>251</v>
      </c>
      <c r="C7992" s="24" t="s">
        <v>236</v>
      </c>
      <c r="D7992" s="24">
        <v>0.98619999999999997</v>
      </c>
    </row>
    <row r="7993" spans="1:4" hidden="1">
      <c r="A7993" s="25">
        <v>43217</v>
      </c>
      <c r="B7993" s="24" t="s">
        <v>251</v>
      </c>
      <c r="C7993" s="24" t="s">
        <v>238</v>
      </c>
      <c r="D7993" s="24">
        <v>0.1236</v>
      </c>
    </row>
    <row r="7994" spans="1:4" hidden="1">
      <c r="A7994" s="25">
        <v>43217</v>
      </c>
      <c r="B7994" s="24" t="s">
        <v>249</v>
      </c>
      <c r="C7994" s="24" t="s">
        <v>241</v>
      </c>
      <c r="D7994" s="24">
        <v>6.8699999999999997E-2</v>
      </c>
    </row>
    <row r="7995" spans="1:4" hidden="1">
      <c r="A7995" s="25">
        <v>43217</v>
      </c>
      <c r="B7995" s="24" t="s">
        <v>249</v>
      </c>
      <c r="C7995" s="24" t="s">
        <v>233</v>
      </c>
      <c r="D7995" s="24">
        <v>4.41E-2</v>
      </c>
    </row>
    <row r="7996" spans="1:4" hidden="1">
      <c r="A7996" s="25">
        <v>43217</v>
      </c>
      <c r="B7996" s="24" t="s">
        <v>249</v>
      </c>
      <c r="C7996" s="24" t="s">
        <v>234</v>
      </c>
      <c r="D7996" s="24">
        <v>3.8600000000000002E-2</v>
      </c>
    </row>
    <row r="7997" spans="1:4" hidden="1">
      <c r="A7997" s="25">
        <v>43217</v>
      </c>
      <c r="B7997" s="24" t="s">
        <v>249</v>
      </c>
      <c r="C7997" s="24" t="s">
        <v>238</v>
      </c>
      <c r="D7997" s="24">
        <v>5.3400000000000003E-2</v>
      </c>
    </row>
    <row r="7998" spans="1:4" hidden="1">
      <c r="A7998" s="25">
        <v>43217</v>
      </c>
      <c r="B7998" s="24" t="s">
        <v>252</v>
      </c>
      <c r="C7998" s="24" t="s">
        <v>242</v>
      </c>
      <c r="D7998" s="24">
        <v>1.6168</v>
      </c>
    </row>
    <row r="7999" spans="1:4" hidden="1">
      <c r="A7999" s="25">
        <v>43217</v>
      </c>
      <c r="B7999" s="24" t="s">
        <v>252</v>
      </c>
      <c r="C7999" s="24" t="s">
        <v>233</v>
      </c>
      <c r="D7999" s="24">
        <v>0.21079999999999999</v>
      </c>
    </row>
    <row r="8000" spans="1:4" hidden="1">
      <c r="A8000" s="25">
        <v>43217</v>
      </c>
      <c r="B8000" s="24" t="s">
        <v>252</v>
      </c>
      <c r="C8000" s="24" t="s">
        <v>234</v>
      </c>
      <c r="D8000" s="24">
        <v>0.1845</v>
      </c>
    </row>
    <row r="8001" spans="1:4" hidden="1">
      <c r="A8001" s="25">
        <v>43217</v>
      </c>
      <c r="B8001" s="24" t="s">
        <v>252</v>
      </c>
      <c r="C8001" s="24" t="s">
        <v>243</v>
      </c>
      <c r="D8001" s="24">
        <v>2.0026000000000002</v>
      </c>
    </row>
    <row r="8002" spans="1:4" hidden="1">
      <c r="A8002" s="25">
        <v>43217</v>
      </c>
      <c r="B8002" s="24" t="s">
        <v>252</v>
      </c>
      <c r="C8002" s="24" t="s">
        <v>238</v>
      </c>
      <c r="D8002" s="24">
        <v>0.25519999999999998</v>
      </c>
    </row>
    <row r="8003" spans="1:4" hidden="1">
      <c r="A8003" s="25">
        <v>43217</v>
      </c>
      <c r="B8003" s="24" t="s">
        <v>236</v>
      </c>
      <c r="C8003" s="24" t="s">
        <v>230</v>
      </c>
      <c r="D8003" s="24">
        <v>0.46010000000000001</v>
      </c>
    </row>
    <row r="8004" spans="1:4" hidden="1">
      <c r="A8004" s="25">
        <v>43217</v>
      </c>
      <c r="B8004" s="24" t="s">
        <v>236</v>
      </c>
      <c r="C8004" s="24" t="s">
        <v>240</v>
      </c>
      <c r="D8004" s="24">
        <v>0.16569999999999999</v>
      </c>
    </row>
    <row r="8005" spans="1:4" hidden="1">
      <c r="A8005" s="25">
        <v>43217</v>
      </c>
      <c r="B8005" s="24" t="s">
        <v>236</v>
      </c>
      <c r="C8005" s="24" t="s">
        <v>241</v>
      </c>
      <c r="D8005" s="24">
        <v>0.16109999999999999</v>
      </c>
    </row>
    <row r="8006" spans="1:4" hidden="1">
      <c r="A8006" s="25">
        <v>43217</v>
      </c>
      <c r="B8006" s="24" t="s">
        <v>236</v>
      </c>
      <c r="C8006" s="24" t="s">
        <v>231</v>
      </c>
      <c r="D8006" s="24">
        <v>0.1239</v>
      </c>
    </row>
    <row r="8007" spans="1:4" hidden="1">
      <c r="A8007" s="25">
        <v>43217</v>
      </c>
      <c r="B8007" s="24" t="s">
        <v>236</v>
      </c>
      <c r="C8007" s="24" t="s">
        <v>242</v>
      </c>
      <c r="D8007" s="24">
        <v>0.79369999999999996</v>
      </c>
    </row>
    <row r="8008" spans="1:4" hidden="1">
      <c r="A8008" s="25">
        <v>43217</v>
      </c>
      <c r="B8008" s="24" t="s">
        <v>236</v>
      </c>
      <c r="C8008" s="24" t="s">
        <v>232</v>
      </c>
      <c r="D8008" s="24">
        <v>0.7712</v>
      </c>
    </row>
    <row r="8009" spans="1:4" hidden="1">
      <c r="A8009" s="25">
        <v>43217</v>
      </c>
      <c r="B8009" s="24" t="s">
        <v>236</v>
      </c>
      <c r="C8009" s="24" t="s">
        <v>233</v>
      </c>
      <c r="D8009" s="24">
        <v>0.10349999999999999</v>
      </c>
    </row>
    <row r="8010" spans="1:4" hidden="1">
      <c r="A8010" s="25">
        <v>43217</v>
      </c>
      <c r="B8010" s="24" t="s">
        <v>236</v>
      </c>
      <c r="C8010" s="24" t="s">
        <v>234</v>
      </c>
      <c r="D8010" s="24">
        <v>9.06E-2</v>
      </c>
    </row>
    <row r="8011" spans="1:4" hidden="1">
      <c r="A8011" s="25">
        <v>43217</v>
      </c>
      <c r="B8011" s="24" t="s">
        <v>236</v>
      </c>
      <c r="C8011" s="24" t="s">
        <v>243</v>
      </c>
      <c r="D8011" s="24">
        <v>0.98299999999999998</v>
      </c>
    </row>
    <row r="8012" spans="1:4" hidden="1">
      <c r="A8012" s="25">
        <v>43217</v>
      </c>
      <c r="B8012" s="24" t="s">
        <v>236</v>
      </c>
      <c r="C8012" s="24" t="s">
        <v>235</v>
      </c>
      <c r="D8012" s="24">
        <v>8.8800000000000004E-2</v>
      </c>
    </row>
    <row r="8013" spans="1:4" hidden="1">
      <c r="A8013" s="25">
        <v>43217</v>
      </c>
      <c r="B8013" s="24" t="s">
        <v>236</v>
      </c>
      <c r="C8013" s="24" t="s">
        <v>79</v>
      </c>
      <c r="D8013" s="24">
        <v>13.678599999999999</v>
      </c>
    </row>
    <row r="8014" spans="1:4" hidden="1">
      <c r="A8014" s="25">
        <v>43217</v>
      </c>
      <c r="B8014" s="24" t="s">
        <v>236</v>
      </c>
      <c r="C8014" s="24" t="s">
        <v>244</v>
      </c>
      <c r="D8014" s="24">
        <v>134.2259</v>
      </c>
    </row>
    <row r="8015" spans="1:4" hidden="1">
      <c r="A8015" s="25">
        <v>43217</v>
      </c>
      <c r="B8015" s="24" t="s">
        <v>236</v>
      </c>
      <c r="C8015" s="24" t="s">
        <v>251</v>
      </c>
      <c r="D8015" s="24">
        <v>1.014</v>
      </c>
    </row>
    <row r="8016" spans="1:4" hidden="1">
      <c r="A8016" s="25">
        <v>43217</v>
      </c>
      <c r="B8016" s="24" t="s">
        <v>236</v>
      </c>
      <c r="C8016" s="24" t="s">
        <v>237</v>
      </c>
      <c r="D8016" s="24">
        <v>1.0871</v>
      </c>
    </row>
    <row r="8017" spans="1:4" hidden="1">
      <c r="A8017" s="25">
        <v>43217</v>
      </c>
      <c r="B8017" s="24" t="s">
        <v>236</v>
      </c>
      <c r="C8017" s="24" t="s">
        <v>238</v>
      </c>
      <c r="D8017" s="24">
        <v>0.12520000000000001</v>
      </c>
    </row>
    <row r="8018" spans="1:4" hidden="1">
      <c r="A8018" s="25">
        <v>43217</v>
      </c>
      <c r="B8018" s="24" t="s">
        <v>245</v>
      </c>
      <c r="C8018" s="24" t="s">
        <v>240</v>
      </c>
      <c r="D8018" s="24">
        <v>0.93459999999999999</v>
      </c>
    </row>
    <row r="8019" spans="1:4" hidden="1">
      <c r="A8019" s="25">
        <v>43217</v>
      </c>
      <c r="B8019" s="24" t="s">
        <v>245</v>
      </c>
      <c r="C8019" s="24" t="s">
        <v>242</v>
      </c>
      <c r="D8019" s="24">
        <v>4.4771999999999998</v>
      </c>
    </row>
    <row r="8020" spans="1:4" hidden="1">
      <c r="A8020" s="25">
        <v>43217</v>
      </c>
      <c r="B8020" s="24" t="s">
        <v>245</v>
      </c>
      <c r="C8020" s="24" t="s">
        <v>233</v>
      </c>
      <c r="D8020" s="24">
        <v>0.58379999999999999</v>
      </c>
    </row>
    <row r="8021" spans="1:4" hidden="1">
      <c r="A8021" s="25">
        <v>43217</v>
      </c>
      <c r="B8021" s="24" t="s">
        <v>245</v>
      </c>
      <c r="C8021" s="24" t="s">
        <v>234</v>
      </c>
      <c r="D8021" s="24">
        <v>0.51090000000000002</v>
      </c>
    </row>
    <row r="8022" spans="1:4" hidden="1">
      <c r="A8022" s="25">
        <v>43217</v>
      </c>
      <c r="B8022" s="24" t="s">
        <v>245</v>
      </c>
      <c r="C8022" s="24" t="s">
        <v>243</v>
      </c>
      <c r="D8022" s="24">
        <v>5.5453999999999999</v>
      </c>
    </row>
    <row r="8023" spans="1:4" hidden="1">
      <c r="A8023" s="25">
        <v>43217</v>
      </c>
      <c r="B8023" s="24" t="s">
        <v>245</v>
      </c>
      <c r="C8023" s="24" t="s">
        <v>79</v>
      </c>
      <c r="D8023" s="24">
        <v>77.161600000000007</v>
      </c>
    </row>
    <row r="8024" spans="1:4" hidden="1">
      <c r="A8024" s="25">
        <v>43217</v>
      </c>
      <c r="B8024" s="24" t="s">
        <v>245</v>
      </c>
      <c r="C8024" s="24" t="s">
        <v>238</v>
      </c>
      <c r="D8024" s="24">
        <v>0.70660000000000001</v>
      </c>
    </row>
    <row r="8025" spans="1:4" hidden="1">
      <c r="A8025" s="25">
        <v>43217</v>
      </c>
      <c r="B8025" s="24" t="s">
        <v>264</v>
      </c>
      <c r="C8025" s="24" t="s">
        <v>238</v>
      </c>
      <c r="D8025" s="24">
        <v>1.9300000000000001E-2</v>
      </c>
    </row>
    <row r="8026" spans="1:4" hidden="1">
      <c r="A8026" s="25">
        <v>43217</v>
      </c>
      <c r="B8026" s="24" t="s">
        <v>260</v>
      </c>
      <c r="C8026" s="24" t="s">
        <v>233</v>
      </c>
      <c r="D8026" s="24">
        <v>0.23699999999999999</v>
      </c>
    </row>
    <row r="8027" spans="1:4" hidden="1">
      <c r="A8027" s="25">
        <v>43217</v>
      </c>
      <c r="B8027" s="24" t="s">
        <v>260</v>
      </c>
      <c r="C8027" s="24" t="s">
        <v>238</v>
      </c>
      <c r="D8027" s="24">
        <v>0.2868</v>
      </c>
    </row>
    <row r="8028" spans="1:4" hidden="1">
      <c r="A8028" s="25">
        <v>43217</v>
      </c>
      <c r="B8028" s="24" t="s">
        <v>261</v>
      </c>
      <c r="C8028" s="24" t="s">
        <v>233</v>
      </c>
      <c r="D8028" s="24">
        <v>1.32E-2</v>
      </c>
    </row>
    <row r="8029" spans="1:4" hidden="1">
      <c r="A8029" s="25">
        <v>43217</v>
      </c>
      <c r="B8029" s="24" t="s">
        <v>261</v>
      </c>
      <c r="C8029" s="24" t="s">
        <v>238</v>
      </c>
      <c r="D8029" s="24">
        <v>1.6E-2</v>
      </c>
    </row>
    <row r="8030" spans="1:4" hidden="1">
      <c r="A8030" s="25">
        <v>43217</v>
      </c>
      <c r="B8030" s="24" t="s">
        <v>237</v>
      </c>
      <c r="C8030" s="24" t="s">
        <v>230</v>
      </c>
      <c r="D8030" s="24">
        <v>0.42320000000000002</v>
      </c>
    </row>
    <row r="8031" spans="1:4" hidden="1">
      <c r="A8031" s="25">
        <v>43217</v>
      </c>
      <c r="B8031" s="24" t="s">
        <v>237</v>
      </c>
      <c r="C8031" s="24" t="s">
        <v>240</v>
      </c>
      <c r="D8031" s="24">
        <v>0.15240000000000001</v>
      </c>
    </row>
    <row r="8032" spans="1:4" hidden="1">
      <c r="A8032" s="25">
        <v>43217</v>
      </c>
      <c r="B8032" s="24" t="s">
        <v>237</v>
      </c>
      <c r="C8032" s="24" t="s">
        <v>231</v>
      </c>
      <c r="D8032" s="24">
        <v>0.114</v>
      </c>
    </row>
    <row r="8033" spans="1:4" hidden="1">
      <c r="A8033" s="25">
        <v>43217</v>
      </c>
      <c r="B8033" s="24" t="s">
        <v>237</v>
      </c>
      <c r="C8033" s="24" t="s">
        <v>232</v>
      </c>
      <c r="D8033" s="24">
        <v>0.70940000000000003</v>
      </c>
    </row>
    <row r="8034" spans="1:4" hidden="1">
      <c r="A8034" s="25">
        <v>43217</v>
      </c>
      <c r="B8034" s="24" t="s">
        <v>237</v>
      </c>
      <c r="C8034" s="24" t="s">
        <v>233</v>
      </c>
      <c r="D8034" s="24">
        <v>9.5200000000000007E-2</v>
      </c>
    </row>
    <row r="8035" spans="1:4" hidden="1">
      <c r="A8035" s="25">
        <v>43217</v>
      </c>
      <c r="B8035" s="24" t="s">
        <v>237</v>
      </c>
      <c r="C8035" s="24" t="s">
        <v>234</v>
      </c>
      <c r="D8035" s="24">
        <v>8.3400000000000002E-2</v>
      </c>
    </row>
    <row r="8036" spans="1:4" hidden="1">
      <c r="A8036" s="25">
        <v>43217</v>
      </c>
      <c r="B8036" s="24" t="s">
        <v>237</v>
      </c>
      <c r="C8036" s="24" t="s">
        <v>235</v>
      </c>
      <c r="D8036" s="24">
        <v>8.1799999999999998E-2</v>
      </c>
    </row>
    <row r="8037" spans="1:4" hidden="1">
      <c r="A8037" s="25">
        <v>43217</v>
      </c>
      <c r="B8037" s="24" t="s">
        <v>237</v>
      </c>
      <c r="C8037" s="24" t="s">
        <v>236</v>
      </c>
      <c r="D8037" s="24">
        <v>0.91990000000000005</v>
      </c>
    </row>
    <row r="8038" spans="1:4" hidden="1">
      <c r="A8038" s="25">
        <v>43217</v>
      </c>
      <c r="B8038" s="24" t="s">
        <v>237</v>
      </c>
      <c r="C8038" s="24" t="s">
        <v>262</v>
      </c>
      <c r="D8038" s="24">
        <v>0.46739999999999998</v>
      </c>
    </row>
    <row r="8039" spans="1:4" hidden="1">
      <c r="A8039" s="25">
        <v>43217</v>
      </c>
      <c r="B8039" s="24" t="s">
        <v>237</v>
      </c>
      <c r="C8039" s="24" t="s">
        <v>238</v>
      </c>
      <c r="D8039" s="24">
        <v>0.1152</v>
      </c>
    </row>
    <row r="8040" spans="1:4" hidden="1">
      <c r="A8040" s="25">
        <v>43217</v>
      </c>
      <c r="B8040" s="24" t="s">
        <v>253</v>
      </c>
      <c r="C8040" s="24" t="s">
        <v>242</v>
      </c>
      <c r="D8040" s="24">
        <v>4.7793999999999999</v>
      </c>
    </row>
    <row r="8041" spans="1:4" hidden="1">
      <c r="A8041" s="25">
        <v>43217</v>
      </c>
      <c r="B8041" s="24" t="s">
        <v>253</v>
      </c>
      <c r="C8041" s="24" t="s">
        <v>233</v>
      </c>
      <c r="D8041" s="24">
        <v>0.62319999999999998</v>
      </c>
    </row>
    <row r="8042" spans="1:4" hidden="1">
      <c r="A8042" s="25">
        <v>43217</v>
      </c>
      <c r="B8042" s="24" t="s">
        <v>253</v>
      </c>
      <c r="C8042" s="24" t="s">
        <v>234</v>
      </c>
      <c r="D8042" s="24">
        <v>0.5454</v>
      </c>
    </row>
    <row r="8043" spans="1:4" hidden="1">
      <c r="A8043" s="25">
        <v>43217</v>
      </c>
      <c r="B8043" s="24" t="s">
        <v>253</v>
      </c>
      <c r="C8043" s="24" t="s">
        <v>243</v>
      </c>
      <c r="D8043" s="24">
        <v>5.9196999999999997</v>
      </c>
    </row>
    <row r="8044" spans="1:4" hidden="1">
      <c r="A8044" s="25">
        <v>43217</v>
      </c>
      <c r="B8044" s="24" t="s">
        <v>253</v>
      </c>
      <c r="C8044" s="24" t="s">
        <v>238</v>
      </c>
      <c r="D8044" s="24">
        <v>0.75429999999999997</v>
      </c>
    </row>
    <row r="8045" spans="1:4" hidden="1">
      <c r="A8045" s="25">
        <v>43217</v>
      </c>
      <c r="B8045" s="24" t="s">
        <v>265</v>
      </c>
      <c r="C8045" s="24" t="s">
        <v>238</v>
      </c>
      <c r="D8045" s="24">
        <v>3.1600000000000003E-2</v>
      </c>
    </row>
    <row r="8046" spans="1:4" hidden="1">
      <c r="A8046" s="25">
        <v>43217</v>
      </c>
      <c r="B8046" s="24" t="s">
        <v>262</v>
      </c>
      <c r="C8046" s="24" t="s">
        <v>233</v>
      </c>
      <c r="D8046" s="24">
        <v>0.20369999999999999</v>
      </c>
    </row>
    <row r="8047" spans="1:4" hidden="1">
      <c r="A8047" s="25">
        <v>43217</v>
      </c>
      <c r="B8047" s="24" t="s">
        <v>262</v>
      </c>
      <c r="C8047" s="24" t="s">
        <v>237</v>
      </c>
      <c r="D8047" s="24">
        <v>2.1395</v>
      </c>
    </row>
    <row r="8048" spans="1:4" hidden="1">
      <c r="A8048" s="25">
        <v>43217</v>
      </c>
      <c r="B8048" s="24" t="s">
        <v>262</v>
      </c>
      <c r="C8048" s="24" t="s">
        <v>238</v>
      </c>
      <c r="D8048" s="24">
        <v>0.24660000000000001</v>
      </c>
    </row>
    <row r="8049" spans="1:4" hidden="1">
      <c r="A8049" s="25">
        <v>43217</v>
      </c>
      <c r="B8049" s="24" t="s">
        <v>246</v>
      </c>
      <c r="C8049" s="24" t="s">
        <v>240</v>
      </c>
      <c r="D8049" s="24">
        <v>4.4600000000000001E-2</v>
      </c>
    </row>
    <row r="8050" spans="1:4" hidden="1">
      <c r="A8050" s="25">
        <v>43217</v>
      </c>
      <c r="B8050" s="24" t="s">
        <v>246</v>
      </c>
      <c r="C8050" s="24" t="s">
        <v>248</v>
      </c>
      <c r="D8050" s="24">
        <v>0.21379999999999999</v>
      </c>
    </row>
    <row r="8051" spans="1:4" hidden="1">
      <c r="A8051" s="25">
        <v>43217</v>
      </c>
      <c r="B8051" s="24" t="s">
        <v>246</v>
      </c>
      <c r="C8051" s="24" t="s">
        <v>242</v>
      </c>
      <c r="D8051" s="24">
        <v>0.214</v>
      </c>
    </row>
    <row r="8052" spans="1:4" hidden="1">
      <c r="A8052" s="25">
        <v>43217</v>
      </c>
      <c r="B8052" s="24" t="s">
        <v>246</v>
      </c>
      <c r="C8052" s="24" t="s">
        <v>233</v>
      </c>
      <c r="D8052" s="24">
        <v>2.7900000000000001E-2</v>
      </c>
    </row>
    <row r="8053" spans="1:4" hidden="1">
      <c r="A8053" s="25">
        <v>43217</v>
      </c>
      <c r="B8053" s="24" t="s">
        <v>246</v>
      </c>
      <c r="C8053" s="24" t="s">
        <v>234</v>
      </c>
      <c r="D8053" s="24">
        <v>2.4400000000000002E-2</v>
      </c>
    </row>
    <row r="8054" spans="1:4" hidden="1">
      <c r="A8054" s="25">
        <v>43217</v>
      </c>
      <c r="B8054" s="24" t="s">
        <v>246</v>
      </c>
      <c r="C8054" s="24" t="s">
        <v>243</v>
      </c>
      <c r="D8054" s="24">
        <v>0.26500000000000001</v>
      </c>
    </row>
    <row r="8055" spans="1:4" hidden="1">
      <c r="A8055" s="25">
        <v>43217</v>
      </c>
      <c r="B8055" s="24" t="s">
        <v>246</v>
      </c>
      <c r="C8055" s="24" t="s">
        <v>79</v>
      </c>
      <c r="D8055" s="24">
        <v>3.6880999999999999</v>
      </c>
    </row>
    <row r="8056" spans="1:4" hidden="1">
      <c r="A8056" s="25">
        <v>43217</v>
      </c>
      <c r="B8056" s="24" t="s">
        <v>246</v>
      </c>
      <c r="C8056" s="24" t="s">
        <v>244</v>
      </c>
      <c r="D8056" s="24">
        <v>36.190600000000003</v>
      </c>
    </row>
    <row r="8057" spans="1:4" hidden="1">
      <c r="A8057" s="25">
        <v>43217</v>
      </c>
      <c r="B8057" s="24" t="s">
        <v>246</v>
      </c>
      <c r="C8057" s="24" t="s">
        <v>238</v>
      </c>
      <c r="D8057" s="24">
        <v>3.3799999999999997E-2</v>
      </c>
    </row>
    <row r="8058" spans="1:4" hidden="1">
      <c r="A8058" s="25">
        <v>43217</v>
      </c>
      <c r="B8058" s="24" t="s">
        <v>266</v>
      </c>
      <c r="C8058" s="24" t="s">
        <v>238</v>
      </c>
      <c r="D8058" s="24">
        <v>3.7999999999999999E-2</v>
      </c>
    </row>
    <row r="8059" spans="1:4" hidden="1">
      <c r="A8059" s="25">
        <v>43217</v>
      </c>
      <c r="B8059" s="24" t="s">
        <v>238</v>
      </c>
      <c r="C8059" s="24" t="s">
        <v>230</v>
      </c>
      <c r="D8059" s="24">
        <v>3.673</v>
      </c>
    </row>
    <row r="8060" spans="1:4" hidden="1">
      <c r="A8060" s="25">
        <v>43217</v>
      </c>
      <c r="B8060" s="24" t="s">
        <v>238</v>
      </c>
      <c r="C8060" s="24" t="s">
        <v>240</v>
      </c>
      <c r="D8060" s="24">
        <v>1.3226</v>
      </c>
    </row>
    <row r="8061" spans="1:4" hidden="1">
      <c r="A8061" s="25">
        <v>43217</v>
      </c>
      <c r="B8061" s="24" t="s">
        <v>238</v>
      </c>
      <c r="C8061" s="24" t="s">
        <v>247</v>
      </c>
      <c r="D8061" s="24">
        <v>1.7894000000000001</v>
      </c>
    </row>
    <row r="8062" spans="1:4" hidden="1">
      <c r="A8062" s="25">
        <v>43217</v>
      </c>
      <c r="B8062" s="24" t="s">
        <v>238</v>
      </c>
      <c r="C8062" s="24" t="s">
        <v>241</v>
      </c>
      <c r="D8062" s="24">
        <v>1.2864</v>
      </c>
    </row>
    <row r="8063" spans="1:4" hidden="1">
      <c r="A8063" s="25">
        <v>43217</v>
      </c>
      <c r="B8063" s="24" t="s">
        <v>238</v>
      </c>
      <c r="C8063" s="24" t="s">
        <v>250</v>
      </c>
      <c r="D8063" s="24">
        <v>1593.0998999999999</v>
      </c>
    </row>
    <row r="8064" spans="1:4" hidden="1">
      <c r="A8064" s="25">
        <v>43217</v>
      </c>
      <c r="B8064" s="24" t="s">
        <v>238</v>
      </c>
      <c r="C8064" s="24" t="s">
        <v>231</v>
      </c>
      <c r="D8064" s="24">
        <v>0.98919999999999997</v>
      </c>
    </row>
    <row r="8065" spans="1:4" hidden="1">
      <c r="A8065" s="25">
        <v>43217</v>
      </c>
      <c r="B8065" s="24" t="s">
        <v>238</v>
      </c>
      <c r="C8065" s="24" t="s">
        <v>248</v>
      </c>
      <c r="D8065" s="24">
        <v>6.3285</v>
      </c>
    </row>
    <row r="8066" spans="1:4" hidden="1">
      <c r="A8066" s="25">
        <v>43217</v>
      </c>
      <c r="B8066" s="24" t="s">
        <v>238</v>
      </c>
      <c r="C8066" s="24" t="s">
        <v>242</v>
      </c>
      <c r="D8066" s="24">
        <v>6.3361999999999998</v>
      </c>
    </row>
    <row r="8067" spans="1:4" hidden="1">
      <c r="A8067" s="25">
        <v>43217</v>
      </c>
      <c r="B8067" s="24" t="s">
        <v>238</v>
      </c>
      <c r="C8067" s="24" t="s">
        <v>254</v>
      </c>
      <c r="D8067" s="24">
        <v>21.047799999999999</v>
      </c>
    </row>
    <row r="8068" spans="1:4" hidden="1">
      <c r="A8068" s="25">
        <v>43217</v>
      </c>
      <c r="B8068" s="24" t="s">
        <v>238</v>
      </c>
      <c r="C8068" s="24" t="s">
        <v>232</v>
      </c>
      <c r="D8068" s="24">
        <v>6.1559999999999997</v>
      </c>
    </row>
    <row r="8069" spans="1:4" hidden="1">
      <c r="A8069" s="25">
        <v>43217</v>
      </c>
      <c r="B8069" s="24" t="s">
        <v>238</v>
      </c>
      <c r="C8069" s="24" t="s">
        <v>233</v>
      </c>
      <c r="D8069" s="24">
        <v>0.82620000000000005</v>
      </c>
    </row>
    <row r="8070" spans="1:4" hidden="1">
      <c r="A8070" s="25">
        <v>43217</v>
      </c>
      <c r="B8070" s="24" t="s">
        <v>238</v>
      </c>
      <c r="C8070" s="24" t="s">
        <v>263</v>
      </c>
      <c r="D8070" s="24">
        <v>2.0590999999999999</v>
      </c>
    </row>
    <row r="8071" spans="1:4" hidden="1">
      <c r="A8071" s="25">
        <v>43217</v>
      </c>
      <c r="B8071" s="24" t="s">
        <v>238</v>
      </c>
      <c r="C8071" s="24" t="s">
        <v>234</v>
      </c>
      <c r="D8071" s="24">
        <v>0.72299999999999998</v>
      </c>
    </row>
    <row r="8072" spans="1:4" hidden="1">
      <c r="A8072" s="25">
        <v>43217</v>
      </c>
      <c r="B8072" s="24" t="s">
        <v>238</v>
      </c>
      <c r="C8072" s="24" t="s">
        <v>243</v>
      </c>
      <c r="D8072" s="24">
        <v>7.8479000000000001</v>
      </c>
    </row>
    <row r="8073" spans="1:4" hidden="1">
      <c r="A8073" s="25">
        <v>43217</v>
      </c>
      <c r="B8073" s="24" t="s">
        <v>238</v>
      </c>
      <c r="C8073" s="24" t="s">
        <v>256</v>
      </c>
      <c r="D8073" s="24">
        <v>6.1303999999999998</v>
      </c>
    </row>
    <row r="8074" spans="1:4" hidden="1">
      <c r="A8074" s="25">
        <v>43217</v>
      </c>
      <c r="B8074" s="24" t="s">
        <v>238</v>
      </c>
      <c r="C8074" s="24" t="s">
        <v>258</v>
      </c>
      <c r="D8074" s="24">
        <v>3.5901999999999998</v>
      </c>
    </row>
    <row r="8075" spans="1:4" hidden="1">
      <c r="A8075" s="25">
        <v>43217</v>
      </c>
      <c r="B8075" s="24" t="s">
        <v>238</v>
      </c>
      <c r="C8075" s="24" t="s">
        <v>259</v>
      </c>
      <c r="D8075" s="24">
        <v>101.363</v>
      </c>
    </row>
    <row r="8076" spans="1:4" hidden="1">
      <c r="A8076" s="25">
        <v>43217</v>
      </c>
      <c r="B8076" s="24" t="s">
        <v>238</v>
      </c>
      <c r="C8076" s="24" t="s">
        <v>235</v>
      </c>
      <c r="D8076" s="24">
        <v>0.70940000000000003</v>
      </c>
    </row>
    <row r="8077" spans="1:4">
      <c r="A8077" s="25">
        <v>43217</v>
      </c>
      <c r="B8077" s="24" t="s">
        <v>238</v>
      </c>
      <c r="C8077" s="24" t="s">
        <v>79</v>
      </c>
      <c r="D8077" s="24">
        <v>109.1996</v>
      </c>
    </row>
    <row r="8078" spans="1:4" hidden="1">
      <c r="A8078" s="25">
        <v>43217</v>
      </c>
      <c r="B8078" s="24" t="s">
        <v>238</v>
      </c>
      <c r="C8078" s="24" t="s">
        <v>244</v>
      </c>
      <c r="D8078" s="24">
        <v>1071.5573999999999</v>
      </c>
    </row>
    <row r="8079" spans="1:4" hidden="1">
      <c r="A8079" s="25">
        <v>43217</v>
      </c>
      <c r="B8079" s="24" t="s">
        <v>238</v>
      </c>
      <c r="C8079" s="24" t="s">
        <v>251</v>
      </c>
      <c r="D8079" s="24">
        <v>8.0952000000000002</v>
      </c>
    </row>
    <row r="8080" spans="1:4" hidden="1">
      <c r="A8080" s="25">
        <v>43217</v>
      </c>
      <c r="B8080" s="24" t="s">
        <v>238</v>
      </c>
      <c r="C8080" s="24" t="s">
        <v>249</v>
      </c>
      <c r="D8080" s="24">
        <v>18.728200000000001</v>
      </c>
    </row>
    <row r="8081" spans="1:4" hidden="1">
      <c r="A8081" s="25">
        <v>43217</v>
      </c>
      <c r="B8081" s="24" t="s">
        <v>238</v>
      </c>
      <c r="C8081" s="24" t="s">
        <v>252</v>
      </c>
      <c r="D8081" s="24">
        <v>3.919</v>
      </c>
    </row>
    <row r="8082" spans="1:4" hidden="1">
      <c r="A8082" s="25">
        <v>43217</v>
      </c>
      <c r="B8082" s="24" t="s">
        <v>238</v>
      </c>
      <c r="C8082" s="24" t="s">
        <v>236</v>
      </c>
      <c r="D8082" s="24">
        <v>7.9832000000000001</v>
      </c>
    </row>
    <row r="8083" spans="1:4" hidden="1">
      <c r="A8083" s="25">
        <v>43217</v>
      </c>
      <c r="B8083" s="24" t="s">
        <v>238</v>
      </c>
      <c r="C8083" s="24" t="s">
        <v>245</v>
      </c>
      <c r="D8083" s="24">
        <v>1.4152</v>
      </c>
    </row>
    <row r="8084" spans="1:4" hidden="1">
      <c r="A8084" s="25">
        <v>43217</v>
      </c>
      <c r="B8084" s="24" t="s">
        <v>238</v>
      </c>
      <c r="C8084" s="24" t="s">
        <v>264</v>
      </c>
      <c r="D8084" s="24">
        <v>51.787300000000002</v>
      </c>
    </row>
    <row r="8085" spans="1:4" hidden="1">
      <c r="A8085" s="25">
        <v>43217</v>
      </c>
      <c r="B8085" s="24" t="s">
        <v>238</v>
      </c>
      <c r="C8085" s="24" t="s">
        <v>260</v>
      </c>
      <c r="D8085" s="24">
        <v>3.4864000000000002</v>
      </c>
    </row>
    <row r="8086" spans="1:4" hidden="1">
      <c r="A8086" s="25">
        <v>43217</v>
      </c>
      <c r="B8086" s="24" t="s">
        <v>238</v>
      </c>
      <c r="C8086" s="24" t="s">
        <v>261</v>
      </c>
      <c r="D8086" s="24">
        <v>62.463200000000001</v>
      </c>
    </row>
    <row r="8087" spans="1:4" hidden="1">
      <c r="A8087" s="25">
        <v>43217</v>
      </c>
      <c r="B8087" s="24" t="s">
        <v>238</v>
      </c>
      <c r="C8087" s="24" t="s">
        <v>237</v>
      </c>
      <c r="D8087" s="24">
        <v>8.6784999999999997</v>
      </c>
    </row>
    <row r="8088" spans="1:4" hidden="1">
      <c r="A8088" s="25">
        <v>43217</v>
      </c>
      <c r="B8088" s="24" t="s">
        <v>238</v>
      </c>
      <c r="C8088" s="24" t="s">
        <v>253</v>
      </c>
      <c r="D8088" s="24">
        <v>1.3258000000000001</v>
      </c>
    </row>
    <row r="8089" spans="1:4" hidden="1">
      <c r="A8089" s="25">
        <v>43217</v>
      </c>
      <c r="B8089" s="24" t="s">
        <v>238</v>
      </c>
      <c r="C8089" s="24" t="s">
        <v>265</v>
      </c>
      <c r="D8089" s="24">
        <v>31.565000000000001</v>
      </c>
    </row>
    <row r="8090" spans="1:4" hidden="1">
      <c r="A8090" s="25">
        <v>43217</v>
      </c>
      <c r="B8090" s="24" t="s">
        <v>238</v>
      </c>
      <c r="C8090" s="24" t="s">
        <v>262</v>
      </c>
      <c r="D8090" s="24">
        <v>4.0563000000000002</v>
      </c>
    </row>
    <row r="8091" spans="1:4" hidden="1">
      <c r="A8091" s="25">
        <v>43217</v>
      </c>
      <c r="B8091" s="24" t="s">
        <v>238</v>
      </c>
      <c r="C8091" s="24" t="s">
        <v>246</v>
      </c>
      <c r="D8091" s="24">
        <v>29.608799999999999</v>
      </c>
    </row>
    <row r="8092" spans="1:4" hidden="1">
      <c r="A8092" s="25">
        <v>43217</v>
      </c>
      <c r="B8092" s="24" t="s">
        <v>238</v>
      </c>
      <c r="C8092" s="24" t="s">
        <v>266</v>
      </c>
      <c r="D8092" s="24">
        <v>26.307200000000002</v>
      </c>
    </row>
    <row r="8093" spans="1:4" hidden="1">
      <c r="A8093" s="25">
        <v>43217</v>
      </c>
      <c r="B8093" s="24" t="s">
        <v>238</v>
      </c>
      <c r="C8093" s="24" t="s">
        <v>267</v>
      </c>
      <c r="D8093" s="24">
        <v>541.97239999999999</v>
      </c>
    </row>
    <row r="8094" spans="1:4" hidden="1">
      <c r="A8094" s="25">
        <v>43217</v>
      </c>
      <c r="B8094" s="24" t="s">
        <v>238</v>
      </c>
      <c r="C8094" s="24" t="s">
        <v>268</v>
      </c>
      <c r="D8094" s="24">
        <v>2.7</v>
      </c>
    </row>
    <row r="8095" spans="1:4" hidden="1">
      <c r="A8095" s="25">
        <v>43217</v>
      </c>
      <c r="B8095" s="24" t="s">
        <v>238</v>
      </c>
      <c r="C8095" s="24" t="s">
        <v>239</v>
      </c>
      <c r="D8095" s="24">
        <v>12.378399999999999</v>
      </c>
    </row>
    <row r="8096" spans="1:4" hidden="1">
      <c r="A8096" s="25">
        <v>43217</v>
      </c>
      <c r="B8096" s="24" t="s">
        <v>267</v>
      </c>
      <c r="C8096" s="24" t="s">
        <v>238</v>
      </c>
      <c r="D8096" s="24">
        <v>1.8E-3</v>
      </c>
    </row>
    <row r="8097" spans="1:4" hidden="1">
      <c r="A8097" s="25">
        <v>43217</v>
      </c>
      <c r="B8097" s="24" t="s">
        <v>268</v>
      </c>
      <c r="C8097" s="24" t="s">
        <v>238</v>
      </c>
      <c r="D8097" s="24">
        <v>0.37040000000000001</v>
      </c>
    </row>
    <row r="8098" spans="1:4" hidden="1">
      <c r="A8098" s="25">
        <v>43217</v>
      </c>
      <c r="B8098" s="24" t="s">
        <v>239</v>
      </c>
      <c r="C8098" s="24" t="s">
        <v>230</v>
      </c>
      <c r="D8098" s="24">
        <v>0.29670000000000002</v>
      </c>
    </row>
    <row r="8099" spans="1:4" hidden="1">
      <c r="A8099" s="25">
        <v>43217</v>
      </c>
      <c r="B8099" s="24" t="s">
        <v>239</v>
      </c>
      <c r="C8099" s="24" t="s">
        <v>233</v>
      </c>
      <c r="D8099" s="24">
        <v>6.6799999999999998E-2</v>
      </c>
    </row>
    <row r="8100" spans="1:4" hidden="1">
      <c r="A8100" s="25">
        <v>43217</v>
      </c>
      <c r="B8100" s="24" t="s">
        <v>239</v>
      </c>
      <c r="C8100" s="24" t="s">
        <v>234</v>
      </c>
      <c r="D8100" s="24">
        <v>5.8400000000000001E-2</v>
      </c>
    </row>
    <row r="8101" spans="1:4" hidden="1">
      <c r="A8101" s="25">
        <v>43217</v>
      </c>
      <c r="B8101" s="24" t="s">
        <v>239</v>
      </c>
      <c r="C8101" s="24" t="s">
        <v>238</v>
      </c>
      <c r="D8101" s="24">
        <v>8.0799999999999997E-2</v>
      </c>
    </row>
    <row r="8102" spans="1:4" hidden="1">
      <c r="A8102" s="25">
        <v>43218</v>
      </c>
      <c r="B8102" s="24" t="s">
        <v>230</v>
      </c>
      <c r="C8102" s="24" t="s">
        <v>231</v>
      </c>
      <c r="D8102" s="24">
        <v>0.26900000000000002</v>
      </c>
    </row>
    <row r="8103" spans="1:4" hidden="1">
      <c r="A8103" s="25">
        <v>43218</v>
      </c>
      <c r="B8103" s="24" t="s">
        <v>230</v>
      </c>
      <c r="C8103" s="24" t="s">
        <v>232</v>
      </c>
      <c r="D8103" s="24">
        <v>1.6724000000000001</v>
      </c>
    </row>
    <row r="8104" spans="1:4" hidden="1">
      <c r="A8104" s="25">
        <v>43218</v>
      </c>
      <c r="B8104" s="24" t="s">
        <v>230</v>
      </c>
      <c r="C8104" s="24" t="s">
        <v>233</v>
      </c>
      <c r="D8104" s="24">
        <v>0.22439999999999999</v>
      </c>
    </row>
    <row r="8105" spans="1:4" hidden="1">
      <c r="A8105" s="25">
        <v>43218</v>
      </c>
      <c r="B8105" s="24" t="s">
        <v>230</v>
      </c>
      <c r="C8105" s="24" t="s">
        <v>234</v>
      </c>
      <c r="D8105" s="24">
        <v>0.1976</v>
      </c>
    </row>
    <row r="8106" spans="1:4" hidden="1">
      <c r="A8106" s="25">
        <v>43218</v>
      </c>
      <c r="B8106" s="24" t="s">
        <v>230</v>
      </c>
      <c r="C8106" s="24" t="s">
        <v>235</v>
      </c>
      <c r="D8106" s="24">
        <v>0.19320000000000001</v>
      </c>
    </row>
    <row r="8107" spans="1:4" hidden="1">
      <c r="A8107" s="25">
        <v>43218</v>
      </c>
      <c r="B8107" s="24" t="s">
        <v>230</v>
      </c>
      <c r="C8107" s="24" t="s">
        <v>236</v>
      </c>
      <c r="D8107" s="24">
        <v>2.1676000000000002</v>
      </c>
    </row>
    <row r="8108" spans="1:4" hidden="1">
      <c r="A8108" s="25">
        <v>43218</v>
      </c>
      <c r="B8108" s="24" t="s">
        <v>230</v>
      </c>
      <c r="C8108" s="24" t="s">
        <v>237</v>
      </c>
      <c r="D8108" s="24">
        <v>2.3570000000000002</v>
      </c>
    </row>
    <row r="8109" spans="1:4" hidden="1">
      <c r="A8109" s="25">
        <v>43218</v>
      </c>
      <c r="B8109" s="24" t="s">
        <v>230</v>
      </c>
      <c r="C8109" s="24" t="s">
        <v>238</v>
      </c>
      <c r="D8109" s="24">
        <v>0.2722</v>
      </c>
    </row>
    <row r="8110" spans="1:4" hidden="1">
      <c r="A8110" s="25">
        <v>43218</v>
      </c>
      <c r="B8110" s="24" t="s">
        <v>230</v>
      </c>
      <c r="C8110" s="24" t="s">
        <v>239</v>
      </c>
      <c r="D8110" s="24">
        <v>3.3567999999999998</v>
      </c>
    </row>
    <row r="8111" spans="1:4" hidden="1">
      <c r="A8111" s="25">
        <v>43218</v>
      </c>
      <c r="B8111" s="24" t="s">
        <v>240</v>
      </c>
      <c r="C8111" s="24" t="s">
        <v>241</v>
      </c>
      <c r="D8111" s="24">
        <v>0.9728</v>
      </c>
    </row>
    <row r="8112" spans="1:4" hidden="1">
      <c r="A8112" s="25">
        <v>43218</v>
      </c>
      <c r="B8112" s="24" t="s">
        <v>240</v>
      </c>
      <c r="C8112" s="24" t="s">
        <v>231</v>
      </c>
      <c r="D8112" s="24">
        <v>0.749</v>
      </c>
    </row>
    <row r="8113" spans="1:4" hidden="1">
      <c r="A8113" s="25">
        <v>43218</v>
      </c>
      <c r="B8113" s="24" t="s">
        <v>240</v>
      </c>
      <c r="C8113" s="24" t="s">
        <v>242</v>
      </c>
      <c r="D8113" s="24">
        <v>4.8022</v>
      </c>
    </row>
    <row r="8114" spans="1:4" hidden="1">
      <c r="A8114" s="25">
        <v>43218</v>
      </c>
      <c r="B8114" s="24" t="s">
        <v>240</v>
      </c>
      <c r="C8114" s="24" t="s">
        <v>232</v>
      </c>
      <c r="D8114" s="24">
        <v>4.6571999999999996</v>
      </c>
    </row>
    <row r="8115" spans="1:4" hidden="1">
      <c r="A8115" s="25">
        <v>43218</v>
      </c>
      <c r="B8115" s="24" t="s">
        <v>240</v>
      </c>
      <c r="C8115" s="24" t="s">
        <v>233</v>
      </c>
      <c r="D8115" s="24">
        <v>0.625</v>
      </c>
    </row>
    <row r="8116" spans="1:4" hidden="1">
      <c r="A8116" s="25">
        <v>43218</v>
      </c>
      <c r="B8116" s="24" t="s">
        <v>240</v>
      </c>
      <c r="C8116" s="24" t="s">
        <v>234</v>
      </c>
      <c r="D8116" s="24">
        <v>0.55020000000000002</v>
      </c>
    </row>
    <row r="8117" spans="1:4" hidden="1">
      <c r="A8117" s="25">
        <v>43218</v>
      </c>
      <c r="B8117" s="24" t="s">
        <v>240</v>
      </c>
      <c r="C8117" s="24" t="s">
        <v>243</v>
      </c>
      <c r="D8117" s="24">
        <v>5.9497999999999998</v>
      </c>
    </row>
    <row r="8118" spans="1:4" hidden="1">
      <c r="A8118" s="25">
        <v>43218</v>
      </c>
      <c r="B8118" s="24" t="s">
        <v>240</v>
      </c>
      <c r="C8118" s="24" t="s">
        <v>79</v>
      </c>
      <c r="D8118" s="24">
        <v>82.68</v>
      </c>
    </row>
    <row r="8119" spans="1:4" hidden="1">
      <c r="A8119" s="25">
        <v>43218</v>
      </c>
      <c r="B8119" s="24" t="s">
        <v>240</v>
      </c>
      <c r="C8119" s="24" t="s">
        <v>244</v>
      </c>
      <c r="D8119" s="24">
        <v>809.60670000000005</v>
      </c>
    </row>
    <row r="8120" spans="1:4" hidden="1">
      <c r="A8120" s="25">
        <v>43218</v>
      </c>
      <c r="B8120" s="24" t="s">
        <v>240</v>
      </c>
      <c r="C8120" s="24" t="s">
        <v>236</v>
      </c>
      <c r="D8120" s="24">
        <v>6.0365000000000002</v>
      </c>
    </row>
    <row r="8121" spans="1:4" hidden="1">
      <c r="A8121" s="25">
        <v>43218</v>
      </c>
      <c r="B8121" s="24" t="s">
        <v>240</v>
      </c>
      <c r="C8121" s="24" t="s">
        <v>245</v>
      </c>
      <c r="D8121" s="24">
        <v>1.07</v>
      </c>
    </row>
    <row r="8122" spans="1:4" hidden="1">
      <c r="A8122" s="25">
        <v>43218</v>
      </c>
      <c r="B8122" s="24" t="s">
        <v>240</v>
      </c>
      <c r="C8122" s="24" t="s">
        <v>237</v>
      </c>
      <c r="D8122" s="24">
        <v>6.5639000000000003</v>
      </c>
    </row>
    <row r="8123" spans="1:4" hidden="1">
      <c r="A8123" s="25">
        <v>43218</v>
      </c>
      <c r="B8123" s="24" t="s">
        <v>240</v>
      </c>
      <c r="C8123" s="24" t="s">
        <v>246</v>
      </c>
      <c r="D8123" s="24">
        <v>22.411999999999999</v>
      </c>
    </row>
    <row r="8124" spans="1:4" hidden="1">
      <c r="A8124" s="25">
        <v>43218</v>
      </c>
      <c r="B8124" s="24" t="s">
        <v>240</v>
      </c>
      <c r="C8124" s="24" t="s">
        <v>238</v>
      </c>
      <c r="D8124" s="24">
        <v>0.75819999999999999</v>
      </c>
    </row>
    <row r="8125" spans="1:4" hidden="1">
      <c r="A8125" s="25">
        <v>43218</v>
      </c>
      <c r="B8125" s="24" t="s">
        <v>247</v>
      </c>
      <c r="C8125" s="24" t="s">
        <v>238</v>
      </c>
      <c r="D8125" s="24">
        <v>0.5595</v>
      </c>
    </row>
    <row r="8126" spans="1:4" hidden="1">
      <c r="A8126" s="25">
        <v>43218</v>
      </c>
      <c r="B8126" s="24" t="s">
        <v>241</v>
      </c>
      <c r="C8126" s="24" t="s">
        <v>240</v>
      </c>
      <c r="D8126" s="24">
        <v>1.028</v>
      </c>
    </row>
    <row r="8127" spans="1:4" hidden="1">
      <c r="A8127" s="25">
        <v>43218</v>
      </c>
      <c r="B8127" s="24" t="s">
        <v>241</v>
      </c>
      <c r="C8127" s="24" t="s">
        <v>231</v>
      </c>
      <c r="D8127" s="24">
        <v>0.77</v>
      </c>
    </row>
    <row r="8128" spans="1:4" hidden="1">
      <c r="A8128" s="25">
        <v>43218</v>
      </c>
      <c r="B8128" s="24" t="s">
        <v>241</v>
      </c>
      <c r="C8128" s="24" t="s">
        <v>248</v>
      </c>
      <c r="D8128" s="24">
        <v>4.9263000000000003</v>
      </c>
    </row>
    <row r="8129" spans="1:4" hidden="1">
      <c r="A8129" s="25">
        <v>43218</v>
      </c>
      <c r="B8129" s="24" t="s">
        <v>241</v>
      </c>
      <c r="C8129" s="24" t="s">
        <v>242</v>
      </c>
      <c r="D8129" s="24">
        <v>4.9367999999999999</v>
      </c>
    </row>
    <row r="8130" spans="1:4" hidden="1">
      <c r="A8130" s="25">
        <v>43218</v>
      </c>
      <c r="B8130" s="24" t="s">
        <v>241</v>
      </c>
      <c r="C8130" s="24" t="s">
        <v>233</v>
      </c>
      <c r="D8130" s="24">
        <v>0.64259999999999995</v>
      </c>
    </row>
    <row r="8131" spans="1:4" hidden="1">
      <c r="A8131" s="25">
        <v>43218</v>
      </c>
      <c r="B8131" s="24" t="s">
        <v>241</v>
      </c>
      <c r="C8131" s="24" t="s">
        <v>234</v>
      </c>
      <c r="D8131" s="24">
        <v>0.56559999999999999</v>
      </c>
    </row>
    <row r="8132" spans="1:4" hidden="1">
      <c r="A8132" s="25">
        <v>43218</v>
      </c>
      <c r="B8132" s="24" t="s">
        <v>241</v>
      </c>
      <c r="C8132" s="24" t="s">
        <v>243</v>
      </c>
      <c r="D8132" s="24">
        <v>6.1166999999999998</v>
      </c>
    </row>
    <row r="8133" spans="1:4" hidden="1">
      <c r="A8133" s="25">
        <v>43218</v>
      </c>
      <c r="B8133" s="24" t="s">
        <v>241</v>
      </c>
      <c r="C8133" s="24" t="s">
        <v>79</v>
      </c>
      <c r="D8133" s="24">
        <v>84.999700000000004</v>
      </c>
    </row>
    <row r="8134" spans="1:4" hidden="1">
      <c r="A8134" s="25">
        <v>43218</v>
      </c>
      <c r="B8134" s="24" t="s">
        <v>241</v>
      </c>
      <c r="C8134" s="24" t="s">
        <v>249</v>
      </c>
      <c r="D8134" s="24">
        <v>14.5113</v>
      </c>
    </row>
    <row r="8135" spans="1:4" hidden="1">
      <c r="A8135" s="25">
        <v>43218</v>
      </c>
      <c r="B8135" s="24" t="s">
        <v>241</v>
      </c>
      <c r="C8135" s="24" t="s">
        <v>236</v>
      </c>
      <c r="D8135" s="24">
        <v>6.2058</v>
      </c>
    </row>
    <row r="8136" spans="1:4" hidden="1">
      <c r="A8136" s="25">
        <v>43218</v>
      </c>
      <c r="B8136" s="24" t="s">
        <v>241</v>
      </c>
      <c r="C8136" s="24" t="s">
        <v>238</v>
      </c>
      <c r="D8136" s="24">
        <v>0.77939999999999998</v>
      </c>
    </row>
    <row r="8137" spans="1:4" hidden="1">
      <c r="A8137" s="25">
        <v>43218</v>
      </c>
      <c r="B8137" s="24" t="s">
        <v>250</v>
      </c>
      <c r="C8137" s="24" t="s">
        <v>238</v>
      </c>
      <c r="D8137" s="24">
        <v>5.9999999999999995E-4</v>
      </c>
    </row>
    <row r="8138" spans="1:4" hidden="1">
      <c r="A8138" s="25">
        <v>43218</v>
      </c>
      <c r="B8138" s="24" t="s">
        <v>231</v>
      </c>
      <c r="C8138" s="24" t="s">
        <v>230</v>
      </c>
      <c r="D8138" s="24">
        <v>3.7181999999999999</v>
      </c>
    </row>
    <row r="8139" spans="1:4" hidden="1">
      <c r="A8139" s="25">
        <v>43218</v>
      </c>
      <c r="B8139" s="24" t="s">
        <v>231</v>
      </c>
      <c r="C8139" s="24" t="s">
        <v>240</v>
      </c>
      <c r="D8139" s="24">
        <v>1.3351999999999999</v>
      </c>
    </row>
    <row r="8140" spans="1:4" hidden="1">
      <c r="A8140" s="25">
        <v>43218</v>
      </c>
      <c r="B8140" s="24" t="s">
        <v>231</v>
      </c>
      <c r="C8140" s="24" t="s">
        <v>241</v>
      </c>
      <c r="D8140" s="24">
        <v>1.2988</v>
      </c>
    </row>
    <row r="8141" spans="1:4" hidden="1">
      <c r="A8141" s="25">
        <v>43218</v>
      </c>
      <c r="B8141" s="24" t="s">
        <v>231</v>
      </c>
      <c r="C8141" s="24" t="s">
        <v>232</v>
      </c>
      <c r="D8141" s="24">
        <v>6.2182000000000004</v>
      </c>
    </row>
    <row r="8142" spans="1:4" hidden="1">
      <c r="A8142" s="25">
        <v>43218</v>
      </c>
      <c r="B8142" s="24" t="s">
        <v>231</v>
      </c>
      <c r="C8142" s="24" t="s">
        <v>233</v>
      </c>
      <c r="D8142" s="24">
        <v>0.83460000000000001</v>
      </c>
    </row>
    <row r="8143" spans="1:4" hidden="1">
      <c r="A8143" s="25">
        <v>43218</v>
      </c>
      <c r="B8143" s="24" t="s">
        <v>231</v>
      </c>
      <c r="C8143" s="24" t="s">
        <v>234</v>
      </c>
      <c r="D8143" s="24">
        <v>0.73440000000000005</v>
      </c>
    </row>
    <row r="8144" spans="1:4" hidden="1">
      <c r="A8144" s="25">
        <v>43218</v>
      </c>
      <c r="B8144" s="24" t="s">
        <v>231</v>
      </c>
      <c r="C8144" s="24" t="s">
        <v>243</v>
      </c>
      <c r="D8144" s="24">
        <v>7.9440999999999997</v>
      </c>
    </row>
    <row r="8145" spans="1:4" hidden="1">
      <c r="A8145" s="25">
        <v>43218</v>
      </c>
      <c r="B8145" s="24" t="s">
        <v>231</v>
      </c>
      <c r="C8145" s="24" t="s">
        <v>235</v>
      </c>
      <c r="D8145" s="24">
        <v>0.71819999999999995</v>
      </c>
    </row>
    <row r="8146" spans="1:4" hidden="1">
      <c r="A8146" s="25">
        <v>43218</v>
      </c>
      <c r="B8146" s="24" t="s">
        <v>231</v>
      </c>
      <c r="C8146" s="24" t="s">
        <v>79</v>
      </c>
      <c r="D8146" s="24">
        <v>110.392</v>
      </c>
    </row>
    <row r="8147" spans="1:4" hidden="1">
      <c r="A8147" s="25">
        <v>43218</v>
      </c>
      <c r="B8147" s="24" t="s">
        <v>231</v>
      </c>
      <c r="C8147" s="24" t="s">
        <v>236</v>
      </c>
      <c r="D8147" s="24">
        <v>8.0597999999999992</v>
      </c>
    </row>
    <row r="8148" spans="1:4" hidden="1">
      <c r="A8148" s="25">
        <v>43218</v>
      </c>
      <c r="B8148" s="24" t="s">
        <v>231</v>
      </c>
      <c r="C8148" s="24" t="s">
        <v>237</v>
      </c>
      <c r="D8148" s="24">
        <v>8.7639999999999993</v>
      </c>
    </row>
    <row r="8149" spans="1:4" hidden="1">
      <c r="A8149" s="25">
        <v>43218</v>
      </c>
      <c r="B8149" s="24" t="s">
        <v>231</v>
      </c>
      <c r="C8149" s="24" t="s">
        <v>238</v>
      </c>
      <c r="D8149" s="24">
        <v>1.0124</v>
      </c>
    </row>
    <row r="8150" spans="1:4" hidden="1">
      <c r="A8150" s="25">
        <v>43218</v>
      </c>
      <c r="B8150" s="24" t="s">
        <v>248</v>
      </c>
      <c r="C8150" s="24" t="s">
        <v>241</v>
      </c>
      <c r="D8150" s="24">
        <v>0.20300000000000001</v>
      </c>
    </row>
    <row r="8151" spans="1:4" hidden="1">
      <c r="A8151" s="25">
        <v>43218</v>
      </c>
      <c r="B8151" s="24" t="s">
        <v>248</v>
      </c>
      <c r="C8151" s="24" t="s">
        <v>233</v>
      </c>
      <c r="D8151" s="24">
        <v>0.13039999999999999</v>
      </c>
    </row>
    <row r="8152" spans="1:4" hidden="1">
      <c r="A8152" s="25">
        <v>43218</v>
      </c>
      <c r="B8152" s="24" t="s">
        <v>248</v>
      </c>
      <c r="C8152" s="24" t="s">
        <v>246</v>
      </c>
      <c r="D8152" s="24">
        <v>4.6771000000000003</v>
      </c>
    </row>
    <row r="8153" spans="1:4" hidden="1">
      <c r="A8153" s="25">
        <v>43218</v>
      </c>
      <c r="B8153" s="24" t="s">
        <v>248</v>
      </c>
      <c r="C8153" s="24" t="s">
        <v>238</v>
      </c>
      <c r="D8153" s="24">
        <v>0.15820000000000001</v>
      </c>
    </row>
    <row r="8154" spans="1:4" hidden="1">
      <c r="A8154" s="25">
        <v>43218</v>
      </c>
      <c r="B8154" s="24" t="s">
        <v>242</v>
      </c>
      <c r="C8154" s="24" t="s">
        <v>240</v>
      </c>
      <c r="D8154" s="24">
        <v>0.2082</v>
      </c>
    </row>
    <row r="8155" spans="1:4" hidden="1">
      <c r="A8155" s="25">
        <v>43218</v>
      </c>
      <c r="B8155" s="24" t="s">
        <v>242</v>
      </c>
      <c r="C8155" s="24" t="s">
        <v>241</v>
      </c>
      <c r="D8155" s="24">
        <v>0.2026</v>
      </c>
    </row>
    <row r="8156" spans="1:4" hidden="1">
      <c r="A8156" s="25">
        <v>43218</v>
      </c>
      <c r="B8156" s="24" t="s">
        <v>242</v>
      </c>
      <c r="C8156" s="24" t="s">
        <v>232</v>
      </c>
      <c r="D8156" s="24">
        <v>0.9698</v>
      </c>
    </row>
    <row r="8157" spans="1:4" hidden="1">
      <c r="A8157" s="25">
        <v>43218</v>
      </c>
      <c r="B8157" s="24" t="s">
        <v>242</v>
      </c>
      <c r="C8157" s="24" t="s">
        <v>233</v>
      </c>
      <c r="D8157" s="24">
        <v>0.13020000000000001</v>
      </c>
    </row>
    <row r="8158" spans="1:4" hidden="1">
      <c r="A8158" s="25">
        <v>43218</v>
      </c>
      <c r="B8158" s="24" t="s">
        <v>242</v>
      </c>
      <c r="C8158" s="24" t="s">
        <v>234</v>
      </c>
      <c r="D8158" s="24">
        <v>0.11459999999999999</v>
      </c>
    </row>
    <row r="8159" spans="1:4" hidden="1">
      <c r="A8159" s="25">
        <v>43218</v>
      </c>
      <c r="B8159" s="24" t="s">
        <v>242</v>
      </c>
      <c r="C8159" s="24" t="s">
        <v>243</v>
      </c>
      <c r="D8159" s="24">
        <v>1.2390000000000001</v>
      </c>
    </row>
    <row r="8160" spans="1:4" hidden="1">
      <c r="A8160" s="25">
        <v>43218</v>
      </c>
      <c r="B8160" s="24" t="s">
        <v>242</v>
      </c>
      <c r="C8160" s="24" t="s">
        <v>79</v>
      </c>
      <c r="D8160" s="24">
        <v>17.217400000000001</v>
      </c>
    </row>
    <row r="8161" spans="1:4" hidden="1">
      <c r="A8161" s="25">
        <v>43218</v>
      </c>
      <c r="B8161" s="24" t="s">
        <v>242</v>
      </c>
      <c r="C8161" s="24" t="s">
        <v>244</v>
      </c>
      <c r="D8161" s="24">
        <v>168.59280000000001</v>
      </c>
    </row>
    <row r="8162" spans="1:4" hidden="1">
      <c r="A8162" s="25">
        <v>43218</v>
      </c>
      <c r="B8162" s="24" t="s">
        <v>242</v>
      </c>
      <c r="C8162" s="24" t="s">
        <v>251</v>
      </c>
      <c r="D8162" s="24">
        <v>1.2763</v>
      </c>
    </row>
    <row r="8163" spans="1:4" hidden="1">
      <c r="A8163" s="25">
        <v>43218</v>
      </c>
      <c r="B8163" s="24" t="s">
        <v>242</v>
      </c>
      <c r="C8163" s="24" t="s">
        <v>252</v>
      </c>
      <c r="D8163" s="24">
        <v>0.61860000000000004</v>
      </c>
    </row>
    <row r="8164" spans="1:4" hidden="1">
      <c r="A8164" s="25">
        <v>43218</v>
      </c>
      <c r="B8164" s="24" t="s">
        <v>242</v>
      </c>
      <c r="C8164" s="24" t="s">
        <v>236</v>
      </c>
      <c r="D8164" s="24">
        <v>1.2569999999999999</v>
      </c>
    </row>
    <row r="8165" spans="1:4" hidden="1">
      <c r="A8165" s="25">
        <v>43218</v>
      </c>
      <c r="B8165" s="24" t="s">
        <v>242</v>
      </c>
      <c r="C8165" s="24" t="s">
        <v>245</v>
      </c>
      <c r="D8165" s="24">
        <v>0.2228</v>
      </c>
    </row>
    <row r="8166" spans="1:4" hidden="1">
      <c r="A8166" s="25">
        <v>43218</v>
      </c>
      <c r="B8166" s="24" t="s">
        <v>242</v>
      </c>
      <c r="C8166" s="24" t="s">
        <v>253</v>
      </c>
      <c r="D8166" s="24">
        <v>0.20899999999999999</v>
      </c>
    </row>
    <row r="8167" spans="1:4" hidden="1">
      <c r="A8167" s="25">
        <v>43218</v>
      </c>
      <c r="B8167" s="24" t="s">
        <v>242</v>
      </c>
      <c r="C8167" s="24" t="s">
        <v>246</v>
      </c>
      <c r="D8167" s="24">
        <v>4.6669999999999998</v>
      </c>
    </row>
    <row r="8168" spans="1:4" hidden="1">
      <c r="A8168" s="25">
        <v>43218</v>
      </c>
      <c r="B8168" s="24" t="s">
        <v>242</v>
      </c>
      <c r="C8168" s="24" t="s">
        <v>238</v>
      </c>
      <c r="D8168" s="24">
        <v>0.15790000000000001</v>
      </c>
    </row>
    <row r="8169" spans="1:4" hidden="1">
      <c r="A8169" s="25">
        <v>43218</v>
      </c>
      <c r="B8169" s="24" t="s">
        <v>254</v>
      </c>
      <c r="C8169" s="24" t="s">
        <v>233</v>
      </c>
      <c r="D8169" s="24">
        <v>3.9199999999999999E-2</v>
      </c>
    </row>
    <row r="8170" spans="1:4" hidden="1">
      <c r="A8170" s="25">
        <v>43218</v>
      </c>
      <c r="B8170" s="24" t="s">
        <v>254</v>
      </c>
      <c r="C8170" s="24" t="s">
        <v>234</v>
      </c>
      <c r="D8170" s="24">
        <v>3.4599999999999999E-2</v>
      </c>
    </row>
    <row r="8171" spans="1:4" hidden="1">
      <c r="A8171" s="25">
        <v>43218</v>
      </c>
      <c r="B8171" s="24" t="s">
        <v>254</v>
      </c>
      <c r="C8171" s="24" t="s">
        <v>238</v>
      </c>
      <c r="D8171" s="24">
        <v>4.7600000000000003E-2</v>
      </c>
    </row>
    <row r="8172" spans="1:4" hidden="1">
      <c r="A8172" s="25">
        <v>43218</v>
      </c>
      <c r="B8172" s="24" t="s">
        <v>232</v>
      </c>
      <c r="C8172" s="24" t="s">
        <v>230</v>
      </c>
      <c r="D8172" s="24">
        <v>0.59799999999999998</v>
      </c>
    </row>
    <row r="8173" spans="1:4" hidden="1">
      <c r="A8173" s="25">
        <v>43218</v>
      </c>
      <c r="B8173" s="24" t="s">
        <v>232</v>
      </c>
      <c r="C8173" s="24" t="s">
        <v>240</v>
      </c>
      <c r="D8173" s="24">
        <v>0.2147</v>
      </c>
    </row>
    <row r="8174" spans="1:4" hidden="1">
      <c r="A8174" s="25">
        <v>43218</v>
      </c>
      <c r="B8174" s="24" t="s">
        <v>232</v>
      </c>
      <c r="C8174" s="24" t="s">
        <v>231</v>
      </c>
      <c r="D8174" s="24">
        <v>0.1608</v>
      </c>
    </row>
    <row r="8175" spans="1:4" hidden="1">
      <c r="A8175" s="25">
        <v>43218</v>
      </c>
      <c r="B8175" s="24" t="s">
        <v>232</v>
      </c>
      <c r="C8175" s="24" t="s">
        <v>242</v>
      </c>
      <c r="D8175" s="24">
        <v>1.0310999999999999</v>
      </c>
    </row>
    <row r="8176" spans="1:4" hidden="1">
      <c r="A8176" s="25">
        <v>43218</v>
      </c>
      <c r="B8176" s="24" t="s">
        <v>232</v>
      </c>
      <c r="C8176" s="24" t="s">
        <v>233</v>
      </c>
      <c r="D8176" s="24">
        <v>0.13420000000000001</v>
      </c>
    </row>
    <row r="8177" spans="1:4" hidden="1">
      <c r="A8177" s="25">
        <v>43218</v>
      </c>
      <c r="B8177" s="24" t="s">
        <v>232</v>
      </c>
      <c r="C8177" s="24" t="s">
        <v>234</v>
      </c>
      <c r="D8177" s="24">
        <v>0.1181</v>
      </c>
    </row>
    <row r="8178" spans="1:4" hidden="1">
      <c r="A8178" s="25">
        <v>43218</v>
      </c>
      <c r="B8178" s="24" t="s">
        <v>232</v>
      </c>
      <c r="C8178" s="24" t="s">
        <v>235</v>
      </c>
      <c r="D8178" s="24">
        <v>0.1154</v>
      </c>
    </row>
    <row r="8179" spans="1:4" hidden="1">
      <c r="A8179" s="25">
        <v>43218</v>
      </c>
      <c r="B8179" s="24" t="s">
        <v>232</v>
      </c>
      <c r="C8179" s="24" t="s">
        <v>236</v>
      </c>
      <c r="D8179" s="24">
        <v>1.2962</v>
      </c>
    </row>
    <row r="8180" spans="1:4" hidden="1">
      <c r="A8180" s="25">
        <v>43218</v>
      </c>
      <c r="B8180" s="24" t="s">
        <v>232</v>
      </c>
      <c r="C8180" s="24" t="s">
        <v>237</v>
      </c>
      <c r="D8180" s="24">
        <v>1.4094</v>
      </c>
    </row>
    <row r="8181" spans="1:4" hidden="1">
      <c r="A8181" s="25">
        <v>43218</v>
      </c>
      <c r="B8181" s="24" t="s">
        <v>232</v>
      </c>
      <c r="C8181" s="24" t="s">
        <v>238</v>
      </c>
      <c r="D8181" s="24">
        <v>0.1628</v>
      </c>
    </row>
    <row r="8182" spans="1:4" hidden="1">
      <c r="A8182" s="25">
        <v>43218</v>
      </c>
      <c r="B8182" s="24" t="s">
        <v>255</v>
      </c>
      <c r="C8182" s="24" t="s">
        <v>233</v>
      </c>
      <c r="D8182" s="24">
        <v>5.5E-2</v>
      </c>
    </row>
    <row r="8183" spans="1:4" hidden="1">
      <c r="A8183" s="25">
        <v>43218</v>
      </c>
      <c r="B8183" s="24" t="s">
        <v>233</v>
      </c>
      <c r="C8183" s="24" t="s">
        <v>230</v>
      </c>
      <c r="D8183" s="24">
        <v>4.4554</v>
      </c>
    </row>
    <row r="8184" spans="1:4" hidden="1">
      <c r="A8184" s="25">
        <v>43218</v>
      </c>
      <c r="B8184" s="24" t="s">
        <v>233</v>
      </c>
      <c r="C8184" s="24" t="s">
        <v>240</v>
      </c>
      <c r="D8184" s="24">
        <v>1.5999000000000001</v>
      </c>
    </row>
    <row r="8185" spans="1:4" hidden="1">
      <c r="A8185" s="25">
        <v>43218</v>
      </c>
      <c r="B8185" s="24" t="s">
        <v>233</v>
      </c>
      <c r="C8185" s="24" t="s">
        <v>241</v>
      </c>
      <c r="D8185" s="24">
        <v>1.5563</v>
      </c>
    </row>
    <row r="8186" spans="1:4" hidden="1">
      <c r="A8186" s="25">
        <v>43218</v>
      </c>
      <c r="B8186" s="24" t="s">
        <v>233</v>
      </c>
      <c r="C8186" s="24" t="s">
        <v>231</v>
      </c>
      <c r="D8186" s="24">
        <v>1.1981999999999999</v>
      </c>
    </row>
    <row r="8187" spans="1:4" hidden="1">
      <c r="A8187" s="25">
        <v>43218</v>
      </c>
      <c r="B8187" s="24" t="s">
        <v>233</v>
      </c>
      <c r="C8187" s="24" t="s">
        <v>248</v>
      </c>
      <c r="D8187" s="24">
        <v>7.6665999999999999</v>
      </c>
    </row>
    <row r="8188" spans="1:4" hidden="1">
      <c r="A8188" s="25">
        <v>43218</v>
      </c>
      <c r="B8188" s="24" t="s">
        <v>233</v>
      </c>
      <c r="C8188" s="24" t="s">
        <v>242</v>
      </c>
      <c r="D8188" s="24">
        <v>7.6829999999999998</v>
      </c>
    </row>
    <row r="8189" spans="1:4" hidden="1">
      <c r="A8189" s="25">
        <v>43218</v>
      </c>
      <c r="B8189" s="24" t="s">
        <v>233</v>
      </c>
      <c r="C8189" s="24" t="s">
        <v>254</v>
      </c>
      <c r="D8189" s="24">
        <v>25.4663</v>
      </c>
    </row>
    <row r="8190" spans="1:4" hidden="1">
      <c r="A8190" s="25">
        <v>43218</v>
      </c>
      <c r="B8190" s="24" t="s">
        <v>233</v>
      </c>
      <c r="C8190" s="24" t="s">
        <v>232</v>
      </c>
      <c r="D8190" s="24">
        <v>7.4504000000000001</v>
      </c>
    </row>
    <row r="8191" spans="1:4" hidden="1">
      <c r="A8191" s="25">
        <v>43218</v>
      </c>
      <c r="B8191" s="24" t="s">
        <v>233</v>
      </c>
      <c r="C8191" s="24" t="s">
        <v>255</v>
      </c>
      <c r="D8191" s="24">
        <v>18.195699999999999</v>
      </c>
    </row>
    <row r="8192" spans="1:4" hidden="1">
      <c r="A8192" s="25">
        <v>43218</v>
      </c>
      <c r="B8192" s="24" t="s">
        <v>233</v>
      </c>
      <c r="C8192" s="24" t="s">
        <v>234</v>
      </c>
      <c r="D8192" s="24">
        <v>0.88009999999999999</v>
      </c>
    </row>
    <row r="8193" spans="1:4" hidden="1">
      <c r="A8193" s="25">
        <v>43218</v>
      </c>
      <c r="B8193" s="24" t="s">
        <v>233</v>
      </c>
      <c r="C8193" s="24" t="s">
        <v>243</v>
      </c>
      <c r="D8193" s="24">
        <v>9.5190000000000001</v>
      </c>
    </row>
    <row r="8194" spans="1:4" hidden="1">
      <c r="A8194" s="25">
        <v>43218</v>
      </c>
      <c r="B8194" s="24" t="s">
        <v>233</v>
      </c>
      <c r="C8194" s="24" t="s">
        <v>256</v>
      </c>
      <c r="D8194" s="24">
        <v>7.4169</v>
      </c>
    </row>
    <row r="8195" spans="1:4" hidden="1">
      <c r="A8195" s="25">
        <v>43218</v>
      </c>
      <c r="B8195" s="24" t="s">
        <v>233</v>
      </c>
      <c r="C8195" s="24" t="s">
        <v>257</v>
      </c>
      <c r="D8195" s="24">
        <v>312.84399999999999</v>
      </c>
    </row>
    <row r="8196" spans="1:4" hidden="1">
      <c r="A8196" s="25">
        <v>43218</v>
      </c>
      <c r="B8196" s="24" t="s">
        <v>233</v>
      </c>
      <c r="C8196" s="24" t="s">
        <v>258</v>
      </c>
      <c r="D8196" s="24">
        <v>4.3529</v>
      </c>
    </row>
    <row r="8197" spans="1:4" hidden="1">
      <c r="A8197" s="25">
        <v>43218</v>
      </c>
      <c r="B8197" s="24" t="s">
        <v>233</v>
      </c>
      <c r="C8197" s="24" t="s">
        <v>259</v>
      </c>
      <c r="D8197" s="24">
        <v>122.5909</v>
      </c>
    </row>
    <row r="8198" spans="1:4" hidden="1">
      <c r="A8198" s="25">
        <v>43218</v>
      </c>
      <c r="B8198" s="24" t="s">
        <v>233</v>
      </c>
      <c r="C8198" s="24" t="s">
        <v>235</v>
      </c>
      <c r="D8198" s="24">
        <v>0.86050000000000004</v>
      </c>
    </row>
    <row r="8199" spans="1:4" hidden="1">
      <c r="A8199" s="25">
        <v>43218</v>
      </c>
      <c r="B8199" s="24" t="s">
        <v>233</v>
      </c>
      <c r="C8199" s="24" t="s">
        <v>79</v>
      </c>
      <c r="D8199" s="24">
        <v>132.28800000000001</v>
      </c>
    </row>
    <row r="8200" spans="1:4" hidden="1">
      <c r="A8200" s="25">
        <v>43218</v>
      </c>
      <c r="B8200" s="24" t="s">
        <v>233</v>
      </c>
      <c r="C8200" s="24" t="s">
        <v>244</v>
      </c>
      <c r="D8200" s="24">
        <v>1295.3042</v>
      </c>
    </row>
    <row r="8201" spans="1:4" hidden="1">
      <c r="A8201" s="25">
        <v>43218</v>
      </c>
      <c r="B8201" s="24" t="s">
        <v>233</v>
      </c>
      <c r="C8201" s="24" t="s">
        <v>251</v>
      </c>
      <c r="D8201" s="24">
        <v>9.8059999999999992</v>
      </c>
    </row>
    <row r="8202" spans="1:4" hidden="1">
      <c r="A8202" s="25">
        <v>43218</v>
      </c>
      <c r="B8202" s="24" t="s">
        <v>233</v>
      </c>
      <c r="C8202" s="24" t="s">
        <v>249</v>
      </c>
      <c r="D8202" s="24">
        <v>22.583400000000001</v>
      </c>
    </row>
    <row r="8203" spans="1:4" hidden="1">
      <c r="A8203" s="25">
        <v>43218</v>
      </c>
      <c r="B8203" s="24" t="s">
        <v>233</v>
      </c>
      <c r="C8203" s="24" t="s">
        <v>252</v>
      </c>
      <c r="D8203" s="24">
        <v>4.7526999999999999</v>
      </c>
    </row>
    <row r="8204" spans="1:4" hidden="1">
      <c r="A8204" s="25">
        <v>43218</v>
      </c>
      <c r="B8204" s="24" t="s">
        <v>233</v>
      </c>
      <c r="C8204" s="24" t="s">
        <v>236</v>
      </c>
      <c r="D8204" s="24">
        <v>9.6576000000000004</v>
      </c>
    </row>
    <row r="8205" spans="1:4" hidden="1">
      <c r="A8205" s="25">
        <v>43218</v>
      </c>
      <c r="B8205" s="24" t="s">
        <v>233</v>
      </c>
      <c r="C8205" s="24" t="s">
        <v>245</v>
      </c>
      <c r="D8205" s="24">
        <v>1.7121</v>
      </c>
    </row>
    <row r="8206" spans="1:4" hidden="1">
      <c r="A8206" s="25">
        <v>43218</v>
      </c>
      <c r="B8206" s="24" t="s">
        <v>233</v>
      </c>
      <c r="C8206" s="24" t="s">
        <v>260</v>
      </c>
      <c r="D8206" s="24">
        <v>4.2068000000000003</v>
      </c>
    </row>
    <row r="8207" spans="1:4" hidden="1">
      <c r="A8207" s="25">
        <v>43218</v>
      </c>
      <c r="B8207" s="24" t="s">
        <v>233</v>
      </c>
      <c r="C8207" s="24" t="s">
        <v>261</v>
      </c>
      <c r="D8207" s="24">
        <v>75.393000000000001</v>
      </c>
    </row>
    <row r="8208" spans="1:4" hidden="1">
      <c r="A8208" s="25">
        <v>43218</v>
      </c>
      <c r="B8208" s="24" t="s">
        <v>233</v>
      </c>
      <c r="C8208" s="24" t="s">
        <v>237</v>
      </c>
      <c r="D8208" s="24">
        <v>10.502000000000001</v>
      </c>
    </row>
    <row r="8209" spans="1:4" hidden="1">
      <c r="A8209" s="25">
        <v>43218</v>
      </c>
      <c r="B8209" s="24" t="s">
        <v>233</v>
      </c>
      <c r="C8209" s="24" t="s">
        <v>253</v>
      </c>
      <c r="D8209" s="24">
        <v>1.6055999999999999</v>
      </c>
    </row>
    <row r="8210" spans="1:4" hidden="1">
      <c r="A8210" s="25">
        <v>43218</v>
      </c>
      <c r="B8210" s="24" t="s">
        <v>233</v>
      </c>
      <c r="C8210" s="24" t="s">
        <v>262</v>
      </c>
      <c r="D8210" s="24">
        <v>4.9043999999999999</v>
      </c>
    </row>
    <row r="8211" spans="1:4" hidden="1">
      <c r="A8211" s="25">
        <v>43218</v>
      </c>
      <c r="B8211" s="24" t="s">
        <v>233</v>
      </c>
      <c r="C8211" s="24" t="s">
        <v>246</v>
      </c>
      <c r="D8211" s="24">
        <v>35.857399999999998</v>
      </c>
    </row>
    <row r="8212" spans="1:4" hidden="1">
      <c r="A8212" s="25">
        <v>43218</v>
      </c>
      <c r="B8212" s="24" t="s">
        <v>233</v>
      </c>
      <c r="C8212" s="24" t="s">
        <v>238</v>
      </c>
      <c r="D8212" s="24">
        <v>1.2131000000000001</v>
      </c>
    </row>
    <row r="8213" spans="1:4" hidden="1">
      <c r="A8213" s="25">
        <v>43218</v>
      </c>
      <c r="B8213" s="24" t="s">
        <v>233</v>
      </c>
      <c r="C8213" s="24" t="s">
        <v>239</v>
      </c>
      <c r="D8213" s="24">
        <v>14.956300000000001</v>
      </c>
    </row>
    <row r="8214" spans="1:4" hidden="1">
      <c r="A8214" s="25">
        <v>43218</v>
      </c>
      <c r="B8214" s="24" t="s">
        <v>263</v>
      </c>
      <c r="C8214" s="24" t="s">
        <v>238</v>
      </c>
      <c r="D8214" s="24">
        <v>0.4854</v>
      </c>
    </row>
    <row r="8215" spans="1:4" hidden="1">
      <c r="A8215" s="25">
        <v>43218</v>
      </c>
      <c r="B8215" s="24" t="s">
        <v>234</v>
      </c>
      <c r="C8215" s="24" t="s">
        <v>230</v>
      </c>
      <c r="D8215" s="24">
        <v>5.0621999999999998</v>
      </c>
    </row>
    <row r="8216" spans="1:4" hidden="1">
      <c r="A8216" s="25">
        <v>43218</v>
      </c>
      <c r="B8216" s="24" t="s">
        <v>234</v>
      </c>
      <c r="C8216" s="24" t="s">
        <v>240</v>
      </c>
      <c r="D8216" s="24">
        <v>1.8178000000000001</v>
      </c>
    </row>
    <row r="8217" spans="1:4" hidden="1">
      <c r="A8217" s="25">
        <v>43218</v>
      </c>
      <c r="B8217" s="24" t="s">
        <v>234</v>
      </c>
      <c r="C8217" s="24" t="s">
        <v>241</v>
      </c>
      <c r="D8217" s="24">
        <v>1.7682</v>
      </c>
    </row>
    <row r="8218" spans="1:4" hidden="1">
      <c r="A8218" s="25">
        <v>43218</v>
      </c>
      <c r="B8218" s="24" t="s">
        <v>234</v>
      </c>
      <c r="C8218" s="24" t="s">
        <v>231</v>
      </c>
      <c r="D8218" s="24">
        <v>1.3614999999999999</v>
      </c>
    </row>
    <row r="8219" spans="1:4" hidden="1">
      <c r="A8219" s="25">
        <v>43218</v>
      </c>
      <c r="B8219" s="24" t="s">
        <v>234</v>
      </c>
      <c r="C8219" s="24" t="s">
        <v>242</v>
      </c>
      <c r="D8219" s="24">
        <v>8.7292000000000005</v>
      </c>
    </row>
    <row r="8220" spans="1:4" hidden="1">
      <c r="A8220" s="25">
        <v>43218</v>
      </c>
      <c r="B8220" s="24" t="s">
        <v>234</v>
      </c>
      <c r="C8220" s="24" t="s">
        <v>254</v>
      </c>
      <c r="D8220" s="24">
        <v>28.936399999999999</v>
      </c>
    </row>
    <row r="8221" spans="1:4" hidden="1">
      <c r="A8221" s="25">
        <v>43218</v>
      </c>
      <c r="B8221" s="24" t="s">
        <v>234</v>
      </c>
      <c r="C8221" s="24" t="s">
        <v>232</v>
      </c>
      <c r="D8221" s="24">
        <v>8.4657999999999998</v>
      </c>
    </row>
    <row r="8222" spans="1:4" hidden="1">
      <c r="A8222" s="25">
        <v>43218</v>
      </c>
      <c r="B8222" s="24" t="s">
        <v>234</v>
      </c>
      <c r="C8222" s="24" t="s">
        <v>233</v>
      </c>
      <c r="D8222" s="24">
        <v>1.1362000000000001</v>
      </c>
    </row>
    <row r="8223" spans="1:4" hidden="1">
      <c r="A8223" s="25">
        <v>43218</v>
      </c>
      <c r="B8223" s="24" t="s">
        <v>234</v>
      </c>
      <c r="C8223" s="24" t="s">
        <v>243</v>
      </c>
      <c r="D8223" s="24">
        <v>10.8155</v>
      </c>
    </row>
    <row r="8224" spans="1:4" hidden="1">
      <c r="A8224" s="25">
        <v>43218</v>
      </c>
      <c r="B8224" s="24" t="s">
        <v>234</v>
      </c>
      <c r="C8224" s="24" t="s">
        <v>235</v>
      </c>
      <c r="D8224" s="24">
        <v>0.97770000000000001</v>
      </c>
    </row>
    <row r="8225" spans="1:4" hidden="1">
      <c r="A8225" s="25">
        <v>43218</v>
      </c>
      <c r="B8225" s="24" t="s">
        <v>234</v>
      </c>
      <c r="C8225" s="24" t="s">
        <v>79</v>
      </c>
      <c r="D8225" s="24">
        <v>150.304</v>
      </c>
    </row>
    <row r="8226" spans="1:4" hidden="1">
      <c r="A8226" s="25">
        <v>43218</v>
      </c>
      <c r="B8226" s="24" t="s">
        <v>234</v>
      </c>
      <c r="C8226" s="24" t="s">
        <v>244</v>
      </c>
      <c r="D8226" s="24">
        <v>1471.6848</v>
      </c>
    </row>
    <row r="8227" spans="1:4" hidden="1">
      <c r="A8227" s="25">
        <v>43218</v>
      </c>
      <c r="B8227" s="24" t="s">
        <v>234</v>
      </c>
      <c r="C8227" s="24" t="s">
        <v>249</v>
      </c>
      <c r="D8227" s="24">
        <v>25.6586</v>
      </c>
    </row>
    <row r="8228" spans="1:4" hidden="1">
      <c r="A8228" s="25">
        <v>43218</v>
      </c>
      <c r="B8228" s="24" t="s">
        <v>234</v>
      </c>
      <c r="C8228" s="24" t="s">
        <v>252</v>
      </c>
      <c r="D8228" s="24">
        <v>5.3997999999999999</v>
      </c>
    </row>
    <row r="8229" spans="1:4" hidden="1">
      <c r="A8229" s="25">
        <v>43218</v>
      </c>
      <c r="B8229" s="24" t="s">
        <v>234</v>
      </c>
      <c r="C8229" s="24" t="s">
        <v>236</v>
      </c>
      <c r="D8229" s="24">
        <v>10.973000000000001</v>
      </c>
    </row>
    <row r="8230" spans="1:4" hidden="1">
      <c r="A8230" s="25">
        <v>43218</v>
      </c>
      <c r="B8230" s="24" t="s">
        <v>234</v>
      </c>
      <c r="C8230" s="24" t="s">
        <v>245</v>
      </c>
      <c r="D8230" s="24">
        <v>1.9452</v>
      </c>
    </row>
    <row r="8231" spans="1:4" hidden="1">
      <c r="A8231" s="25">
        <v>43218</v>
      </c>
      <c r="B8231" s="24" t="s">
        <v>234</v>
      </c>
      <c r="C8231" s="24" t="s">
        <v>237</v>
      </c>
      <c r="D8231" s="24">
        <v>11.931800000000001</v>
      </c>
    </row>
    <row r="8232" spans="1:4" hidden="1">
      <c r="A8232" s="25">
        <v>43218</v>
      </c>
      <c r="B8232" s="24" t="s">
        <v>234</v>
      </c>
      <c r="C8232" s="24" t="s">
        <v>253</v>
      </c>
      <c r="D8232" s="24">
        <v>1.8242</v>
      </c>
    </row>
    <row r="8233" spans="1:4" hidden="1">
      <c r="A8233" s="25">
        <v>43218</v>
      </c>
      <c r="B8233" s="24" t="s">
        <v>234</v>
      </c>
      <c r="C8233" s="24" t="s">
        <v>246</v>
      </c>
      <c r="D8233" s="24">
        <v>40.740200000000002</v>
      </c>
    </row>
    <row r="8234" spans="1:4" hidden="1">
      <c r="A8234" s="25">
        <v>43218</v>
      </c>
      <c r="B8234" s="24" t="s">
        <v>234</v>
      </c>
      <c r="C8234" s="24" t="s">
        <v>238</v>
      </c>
      <c r="D8234" s="24">
        <v>1.3782000000000001</v>
      </c>
    </row>
    <row r="8235" spans="1:4" hidden="1">
      <c r="A8235" s="25">
        <v>43218</v>
      </c>
      <c r="B8235" s="24" t="s">
        <v>234</v>
      </c>
      <c r="C8235" s="24" t="s">
        <v>239</v>
      </c>
      <c r="D8235" s="24">
        <v>16.992899999999999</v>
      </c>
    </row>
    <row r="8236" spans="1:4" hidden="1">
      <c r="A8236" s="25">
        <v>43218</v>
      </c>
      <c r="B8236" s="24" t="s">
        <v>243</v>
      </c>
      <c r="C8236" s="24" t="s">
        <v>240</v>
      </c>
      <c r="D8236" s="24">
        <v>0.1681</v>
      </c>
    </row>
    <row r="8237" spans="1:4" hidden="1">
      <c r="A8237" s="25">
        <v>43218</v>
      </c>
      <c r="B8237" s="24" t="s">
        <v>243</v>
      </c>
      <c r="C8237" s="24" t="s">
        <v>241</v>
      </c>
      <c r="D8237" s="24">
        <v>0.16350000000000001</v>
      </c>
    </row>
    <row r="8238" spans="1:4" hidden="1">
      <c r="A8238" s="25">
        <v>43218</v>
      </c>
      <c r="B8238" s="24" t="s">
        <v>243</v>
      </c>
      <c r="C8238" s="24" t="s">
        <v>231</v>
      </c>
      <c r="D8238" s="24">
        <v>0.12590000000000001</v>
      </c>
    </row>
    <row r="8239" spans="1:4" hidden="1">
      <c r="A8239" s="25">
        <v>43218</v>
      </c>
      <c r="B8239" s="24" t="s">
        <v>243</v>
      </c>
      <c r="C8239" s="24" t="s">
        <v>242</v>
      </c>
      <c r="D8239" s="24">
        <v>0.80720000000000003</v>
      </c>
    </row>
    <row r="8240" spans="1:4" hidden="1">
      <c r="A8240" s="25">
        <v>43218</v>
      </c>
      <c r="B8240" s="24" t="s">
        <v>243</v>
      </c>
      <c r="C8240" s="24" t="s">
        <v>233</v>
      </c>
      <c r="D8240" s="24">
        <v>0.105</v>
      </c>
    </row>
    <row r="8241" spans="1:4" hidden="1">
      <c r="A8241" s="25">
        <v>43218</v>
      </c>
      <c r="B8241" s="24" t="s">
        <v>243</v>
      </c>
      <c r="C8241" s="24" t="s">
        <v>234</v>
      </c>
      <c r="D8241" s="24">
        <v>9.2399999999999996E-2</v>
      </c>
    </row>
    <row r="8242" spans="1:4" hidden="1">
      <c r="A8242" s="25">
        <v>43218</v>
      </c>
      <c r="B8242" s="24" t="s">
        <v>243</v>
      </c>
      <c r="C8242" s="24" t="s">
        <v>79</v>
      </c>
      <c r="D8242" s="24">
        <v>13.8962</v>
      </c>
    </row>
    <row r="8243" spans="1:4" hidden="1">
      <c r="A8243" s="25">
        <v>43218</v>
      </c>
      <c r="B8243" s="24" t="s">
        <v>243</v>
      </c>
      <c r="C8243" s="24" t="s">
        <v>244</v>
      </c>
      <c r="D8243" s="24">
        <v>136.0718</v>
      </c>
    </row>
    <row r="8244" spans="1:4" hidden="1">
      <c r="A8244" s="25">
        <v>43218</v>
      </c>
      <c r="B8244" s="24" t="s">
        <v>243</v>
      </c>
      <c r="C8244" s="24" t="s">
        <v>251</v>
      </c>
      <c r="D8244" s="24">
        <v>1.0301</v>
      </c>
    </row>
    <row r="8245" spans="1:4" hidden="1">
      <c r="A8245" s="25">
        <v>43218</v>
      </c>
      <c r="B8245" s="24" t="s">
        <v>243</v>
      </c>
      <c r="C8245" s="24" t="s">
        <v>252</v>
      </c>
      <c r="D8245" s="24">
        <v>0.49930000000000002</v>
      </c>
    </row>
    <row r="8246" spans="1:4" hidden="1">
      <c r="A8246" s="25">
        <v>43218</v>
      </c>
      <c r="B8246" s="24" t="s">
        <v>243</v>
      </c>
      <c r="C8246" s="24" t="s">
        <v>236</v>
      </c>
      <c r="D8246" s="24">
        <v>1.0145999999999999</v>
      </c>
    </row>
    <row r="8247" spans="1:4" hidden="1">
      <c r="A8247" s="25">
        <v>43218</v>
      </c>
      <c r="B8247" s="24" t="s">
        <v>243</v>
      </c>
      <c r="C8247" s="24" t="s">
        <v>245</v>
      </c>
      <c r="D8247" s="24">
        <v>0.17979999999999999</v>
      </c>
    </row>
    <row r="8248" spans="1:4" hidden="1">
      <c r="A8248" s="25">
        <v>43218</v>
      </c>
      <c r="B8248" s="24" t="s">
        <v>243</v>
      </c>
      <c r="C8248" s="24" t="s">
        <v>253</v>
      </c>
      <c r="D8248" s="24">
        <v>0.1686</v>
      </c>
    </row>
    <row r="8249" spans="1:4" hidden="1">
      <c r="A8249" s="25">
        <v>43218</v>
      </c>
      <c r="B8249" s="24" t="s">
        <v>243</v>
      </c>
      <c r="C8249" s="24" t="s">
        <v>246</v>
      </c>
      <c r="D8249" s="24">
        <v>3.7667999999999999</v>
      </c>
    </row>
    <row r="8250" spans="1:4" hidden="1">
      <c r="A8250" s="25">
        <v>43218</v>
      </c>
      <c r="B8250" s="24" t="s">
        <v>243</v>
      </c>
      <c r="C8250" s="24" t="s">
        <v>238</v>
      </c>
      <c r="D8250" s="24">
        <v>0.12740000000000001</v>
      </c>
    </row>
    <row r="8251" spans="1:4" hidden="1">
      <c r="A8251" s="25">
        <v>43218</v>
      </c>
      <c r="B8251" s="24" t="s">
        <v>256</v>
      </c>
      <c r="C8251" s="24" t="s">
        <v>233</v>
      </c>
      <c r="D8251" s="24">
        <v>0.1348</v>
      </c>
    </row>
    <row r="8252" spans="1:4" hidden="1">
      <c r="A8252" s="25">
        <v>43218</v>
      </c>
      <c r="B8252" s="24" t="s">
        <v>256</v>
      </c>
      <c r="C8252" s="24" t="s">
        <v>238</v>
      </c>
      <c r="D8252" s="24">
        <v>0.1636</v>
      </c>
    </row>
    <row r="8253" spans="1:4" hidden="1">
      <c r="A8253" s="25">
        <v>43218</v>
      </c>
      <c r="B8253" s="24" t="s">
        <v>257</v>
      </c>
      <c r="C8253" s="24" t="s">
        <v>233</v>
      </c>
      <c r="D8253" s="24">
        <v>3.2000000000000002E-3</v>
      </c>
    </row>
    <row r="8254" spans="1:4" hidden="1">
      <c r="A8254" s="25">
        <v>43218</v>
      </c>
      <c r="B8254" s="24" t="s">
        <v>258</v>
      </c>
      <c r="C8254" s="24" t="s">
        <v>233</v>
      </c>
      <c r="D8254" s="24">
        <v>0.22969999999999999</v>
      </c>
    </row>
    <row r="8255" spans="1:4" hidden="1">
      <c r="A8255" s="25">
        <v>43218</v>
      </c>
      <c r="B8255" s="24" t="s">
        <v>258</v>
      </c>
      <c r="C8255" s="24" t="s">
        <v>238</v>
      </c>
      <c r="D8255" s="24">
        <v>0.2787</v>
      </c>
    </row>
    <row r="8256" spans="1:4" hidden="1">
      <c r="A8256" s="25">
        <v>43218</v>
      </c>
      <c r="B8256" s="24" t="s">
        <v>259</v>
      </c>
      <c r="C8256" s="24" t="s">
        <v>233</v>
      </c>
      <c r="D8256" s="24">
        <v>8.2000000000000007E-3</v>
      </c>
    </row>
    <row r="8257" spans="1:4" hidden="1">
      <c r="A8257" s="25">
        <v>43218</v>
      </c>
      <c r="B8257" s="24" t="s">
        <v>259</v>
      </c>
      <c r="C8257" s="24" t="s">
        <v>238</v>
      </c>
      <c r="D8257" s="24">
        <v>9.9000000000000008E-3</v>
      </c>
    </row>
    <row r="8258" spans="1:4" hidden="1">
      <c r="A8258" s="25">
        <v>43218</v>
      </c>
      <c r="B8258" s="24" t="s">
        <v>235</v>
      </c>
      <c r="C8258" s="24" t="s">
        <v>230</v>
      </c>
      <c r="D8258" s="24">
        <v>5.1778000000000004</v>
      </c>
    </row>
    <row r="8259" spans="1:4" hidden="1">
      <c r="A8259" s="25">
        <v>43218</v>
      </c>
      <c r="B8259" s="24" t="s">
        <v>235</v>
      </c>
      <c r="C8259" s="24" t="s">
        <v>231</v>
      </c>
      <c r="D8259" s="24">
        <v>1.3926000000000001</v>
      </c>
    </row>
    <row r="8260" spans="1:4" hidden="1">
      <c r="A8260" s="25">
        <v>43218</v>
      </c>
      <c r="B8260" s="24" t="s">
        <v>235</v>
      </c>
      <c r="C8260" s="24" t="s">
        <v>232</v>
      </c>
      <c r="D8260" s="24">
        <v>8.6590000000000007</v>
      </c>
    </row>
    <row r="8261" spans="1:4" hidden="1">
      <c r="A8261" s="25">
        <v>43218</v>
      </c>
      <c r="B8261" s="24" t="s">
        <v>235</v>
      </c>
      <c r="C8261" s="24" t="s">
        <v>233</v>
      </c>
      <c r="D8261" s="24">
        <v>1.1621999999999999</v>
      </c>
    </row>
    <row r="8262" spans="1:4" hidden="1">
      <c r="A8262" s="25">
        <v>43218</v>
      </c>
      <c r="B8262" s="24" t="s">
        <v>235</v>
      </c>
      <c r="C8262" s="24" t="s">
        <v>234</v>
      </c>
      <c r="D8262" s="24">
        <v>1.0227999999999999</v>
      </c>
    </row>
    <row r="8263" spans="1:4" hidden="1">
      <c r="A8263" s="25">
        <v>43218</v>
      </c>
      <c r="B8263" s="24" t="s">
        <v>235</v>
      </c>
      <c r="C8263" s="24" t="s">
        <v>236</v>
      </c>
      <c r="D8263" s="24">
        <v>11.223599999999999</v>
      </c>
    </row>
    <row r="8264" spans="1:4" hidden="1">
      <c r="A8264" s="25">
        <v>43218</v>
      </c>
      <c r="B8264" s="24" t="s">
        <v>235</v>
      </c>
      <c r="C8264" s="24" t="s">
        <v>237</v>
      </c>
      <c r="D8264" s="24">
        <v>12.2042</v>
      </c>
    </row>
    <row r="8265" spans="1:4" hidden="1">
      <c r="A8265" s="25">
        <v>43218</v>
      </c>
      <c r="B8265" s="24" t="s">
        <v>235</v>
      </c>
      <c r="C8265" s="24" t="s">
        <v>238</v>
      </c>
      <c r="D8265" s="24">
        <v>1.4097</v>
      </c>
    </row>
    <row r="8266" spans="1:4" hidden="1">
      <c r="A8266" s="25">
        <v>43218</v>
      </c>
      <c r="B8266" s="24" t="s">
        <v>79</v>
      </c>
      <c r="C8266" s="24" t="s">
        <v>240</v>
      </c>
      <c r="D8266" s="24">
        <v>1.21E-2</v>
      </c>
    </row>
    <row r="8267" spans="1:4" hidden="1">
      <c r="A8267" s="25">
        <v>43218</v>
      </c>
      <c r="B8267" s="24" t="s">
        <v>79</v>
      </c>
      <c r="C8267" s="24" t="s">
        <v>241</v>
      </c>
      <c r="D8267" s="24">
        <v>1.18E-2</v>
      </c>
    </row>
    <row r="8268" spans="1:4" hidden="1">
      <c r="A8268" s="25">
        <v>43218</v>
      </c>
      <c r="B8268" s="24" t="s">
        <v>79</v>
      </c>
      <c r="C8268" s="24" t="s">
        <v>231</v>
      </c>
      <c r="D8268" s="24">
        <v>9.1000000000000004E-3</v>
      </c>
    </row>
    <row r="8269" spans="1:4" hidden="1">
      <c r="A8269" s="25">
        <v>43218</v>
      </c>
      <c r="B8269" s="24" t="s">
        <v>79</v>
      </c>
      <c r="C8269" s="24" t="s">
        <v>242</v>
      </c>
      <c r="D8269" s="24">
        <v>5.8099999999999999E-2</v>
      </c>
    </row>
    <row r="8270" spans="1:4" hidden="1">
      <c r="A8270" s="25">
        <v>43218</v>
      </c>
      <c r="B8270" s="24" t="s">
        <v>79</v>
      </c>
      <c r="C8270" s="24" t="s">
        <v>233</v>
      </c>
      <c r="D8270" s="24">
        <v>7.6E-3</v>
      </c>
    </row>
    <row r="8271" spans="1:4" hidden="1">
      <c r="A8271" s="25">
        <v>43218</v>
      </c>
      <c r="B8271" s="24" t="s">
        <v>79</v>
      </c>
      <c r="C8271" s="24" t="s">
        <v>234</v>
      </c>
      <c r="D8271" s="24">
        <v>6.6E-3</v>
      </c>
    </row>
    <row r="8272" spans="1:4" hidden="1">
      <c r="A8272" s="25">
        <v>43218</v>
      </c>
      <c r="B8272" s="24" t="s">
        <v>79</v>
      </c>
      <c r="C8272" s="24" t="s">
        <v>243</v>
      </c>
      <c r="D8272" s="24">
        <v>7.1999999999999995E-2</v>
      </c>
    </row>
    <row r="8273" spans="1:4" hidden="1">
      <c r="A8273" s="25">
        <v>43218</v>
      </c>
      <c r="B8273" s="24" t="s">
        <v>79</v>
      </c>
      <c r="C8273" s="24" t="s">
        <v>244</v>
      </c>
      <c r="D8273" s="24">
        <v>9.7919999999999998</v>
      </c>
    </row>
    <row r="8274" spans="1:4" hidden="1">
      <c r="A8274" s="25">
        <v>43218</v>
      </c>
      <c r="B8274" s="24" t="s">
        <v>79</v>
      </c>
      <c r="C8274" s="24" t="s">
        <v>251</v>
      </c>
      <c r="D8274" s="24">
        <v>7.4099999999999999E-2</v>
      </c>
    </row>
    <row r="8275" spans="1:4" hidden="1">
      <c r="A8275" s="25">
        <v>43218</v>
      </c>
      <c r="B8275" s="24" t="s">
        <v>79</v>
      </c>
      <c r="C8275" s="24" t="s">
        <v>236</v>
      </c>
      <c r="D8275" s="24">
        <v>7.2999999999999995E-2</v>
      </c>
    </row>
    <row r="8276" spans="1:4" hidden="1">
      <c r="A8276" s="25">
        <v>43218</v>
      </c>
      <c r="B8276" s="24" t="s">
        <v>79</v>
      </c>
      <c r="C8276" s="24" t="s">
        <v>245</v>
      </c>
      <c r="D8276" s="24">
        <v>1.2999999999999999E-2</v>
      </c>
    </row>
    <row r="8277" spans="1:4" hidden="1">
      <c r="A8277" s="25">
        <v>43218</v>
      </c>
      <c r="B8277" s="24" t="s">
        <v>79</v>
      </c>
      <c r="C8277" s="24" t="s">
        <v>246</v>
      </c>
      <c r="D8277" s="24">
        <v>0.27100000000000002</v>
      </c>
    </row>
    <row r="8278" spans="1:4" hidden="1">
      <c r="A8278" s="25">
        <v>43218</v>
      </c>
      <c r="B8278" s="24" t="s">
        <v>79</v>
      </c>
      <c r="C8278" s="24" t="s">
        <v>238</v>
      </c>
      <c r="D8278" s="24">
        <v>9.1999999999999998E-3</v>
      </c>
    </row>
    <row r="8279" spans="1:4" hidden="1">
      <c r="A8279" s="25">
        <v>43218</v>
      </c>
      <c r="B8279" s="24" t="s">
        <v>244</v>
      </c>
      <c r="C8279" s="24" t="s">
        <v>240</v>
      </c>
      <c r="D8279" s="24">
        <v>1.1999999999999999E-3</v>
      </c>
    </row>
    <row r="8280" spans="1:4" hidden="1">
      <c r="A8280" s="25">
        <v>43218</v>
      </c>
      <c r="B8280" s="24" t="s">
        <v>244</v>
      </c>
      <c r="C8280" s="24" t="s">
        <v>242</v>
      </c>
      <c r="D8280" s="24">
        <v>5.8999999999999999E-3</v>
      </c>
    </row>
    <row r="8281" spans="1:4" hidden="1">
      <c r="A8281" s="25">
        <v>43218</v>
      </c>
      <c r="B8281" s="24" t="s">
        <v>244</v>
      </c>
      <c r="C8281" s="24" t="s">
        <v>233</v>
      </c>
      <c r="D8281" s="24">
        <v>8.0000000000000004E-4</v>
      </c>
    </row>
    <row r="8282" spans="1:4" hidden="1">
      <c r="A8282" s="25">
        <v>43218</v>
      </c>
      <c r="B8282" s="24" t="s">
        <v>244</v>
      </c>
      <c r="C8282" s="24" t="s">
        <v>234</v>
      </c>
      <c r="D8282" s="24">
        <v>6.9999999999999999E-4</v>
      </c>
    </row>
    <row r="8283" spans="1:4" hidden="1">
      <c r="A8283" s="25">
        <v>43218</v>
      </c>
      <c r="B8283" s="24" t="s">
        <v>244</v>
      </c>
      <c r="C8283" s="24" t="s">
        <v>243</v>
      </c>
      <c r="D8283" s="24">
        <v>7.4000000000000003E-3</v>
      </c>
    </row>
    <row r="8284" spans="1:4" hidden="1">
      <c r="A8284" s="25">
        <v>43218</v>
      </c>
      <c r="B8284" s="24" t="s">
        <v>244</v>
      </c>
      <c r="C8284" s="24" t="s">
        <v>79</v>
      </c>
      <c r="D8284" s="24">
        <v>0.1022</v>
      </c>
    </row>
    <row r="8285" spans="1:4" hidden="1">
      <c r="A8285" s="25">
        <v>43218</v>
      </c>
      <c r="B8285" s="24" t="s">
        <v>244</v>
      </c>
      <c r="C8285" s="24" t="s">
        <v>236</v>
      </c>
      <c r="D8285" s="24">
        <v>7.4000000000000003E-3</v>
      </c>
    </row>
    <row r="8286" spans="1:4" hidden="1">
      <c r="A8286" s="25">
        <v>43218</v>
      </c>
      <c r="B8286" s="24" t="s">
        <v>244</v>
      </c>
      <c r="C8286" s="24" t="s">
        <v>246</v>
      </c>
      <c r="D8286" s="24">
        <v>2.76E-2</v>
      </c>
    </row>
    <row r="8287" spans="1:4" hidden="1">
      <c r="A8287" s="25">
        <v>43218</v>
      </c>
      <c r="B8287" s="24" t="s">
        <v>244</v>
      </c>
      <c r="C8287" s="24" t="s">
        <v>238</v>
      </c>
      <c r="D8287" s="24">
        <v>8.9999999999999998E-4</v>
      </c>
    </row>
    <row r="8288" spans="1:4" hidden="1">
      <c r="A8288" s="25">
        <v>43218</v>
      </c>
      <c r="B8288" s="24" t="s">
        <v>251</v>
      </c>
      <c r="C8288" s="24" t="s">
        <v>242</v>
      </c>
      <c r="D8288" s="24">
        <v>0.78359999999999996</v>
      </c>
    </row>
    <row r="8289" spans="1:4" hidden="1">
      <c r="A8289" s="25">
        <v>43218</v>
      </c>
      <c r="B8289" s="24" t="s">
        <v>251</v>
      </c>
      <c r="C8289" s="24" t="s">
        <v>233</v>
      </c>
      <c r="D8289" s="24">
        <v>0.10199999999999999</v>
      </c>
    </row>
    <row r="8290" spans="1:4" hidden="1">
      <c r="A8290" s="25">
        <v>43218</v>
      </c>
      <c r="B8290" s="24" t="s">
        <v>251</v>
      </c>
      <c r="C8290" s="24" t="s">
        <v>243</v>
      </c>
      <c r="D8290" s="24">
        <v>0.9708</v>
      </c>
    </row>
    <row r="8291" spans="1:4" hidden="1">
      <c r="A8291" s="25">
        <v>43218</v>
      </c>
      <c r="B8291" s="24" t="s">
        <v>251</v>
      </c>
      <c r="C8291" s="24" t="s">
        <v>79</v>
      </c>
      <c r="D8291" s="24">
        <v>13.491400000000001</v>
      </c>
    </row>
    <row r="8292" spans="1:4" hidden="1">
      <c r="A8292" s="25">
        <v>43218</v>
      </c>
      <c r="B8292" s="24" t="s">
        <v>251</v>
      </c>
      <c r="C8292" s="24" t="s">
        <v>236</v>
      </c>
      <c r="D8292" s="24">
        <v>0.98499999999999999</v>
      </c>
    </row>
    <row r="8293" spans="1:4" hidden="1">
      <c r="A8293" s="25">
        <v>43218</v>
      </c>
      <c r="B8293" s="24" t="s">
        <v>251</v>
      </c>
      <c r="C8293" s="24" t="s">
        <v>238</v>
      </c>
      <c r="D8293" s="24">
        <v>0.1237</v>
      </c>
    </row>
    <row r="8294" spans="1:4" hidden="1">
      <c r="A8294" s="25">
        <v>43218</v>
      </c>
      <c r="B8294" s="24" t="s">
        <v>249</v>
      </c>
      <c r="C8294" s="24" t="s">
        <v>241</v>
      </c>
      <c r="D8294" s="24">
        <v>6.9000000000000006E-2</v>
      </c>
    </row>
    <row r="8295" spans="1:4" hidden="1">
      <c r="A8295" s="25">
        <v>43218</v>
      </c>
      <c r="B8295" s="24" t="s">
        <v>249</v>
      </c>
      <c r="C8295" s="24" t="s">
        <v>233</v>
      </c>
      <c r="D8295" s="24">
        <v>4.4299999999999999E-2</v>
      </c>
    </row>
    <row r="8296" spans="1:4" hidden="1">
      <c r="A8296" s="25">
        <v>43218</v>
      </c>
      <c r="B8296" s="24" t="s">
        <v>249</v>
      </c>
      <c r="C8296" s="24" t="s">
        <v>234</v>
      </c>
      <c r="D8296" s="24">
        <v>3.9E-2</v>
      </c>
    </row>
    <row r="8297" spans="1:4" hidden="1">
      <c r="A8297" s="25">
        <v>43218</v>
      </c>
      <c r="B8297" s="24" t="s">
        <v>249</v>
      </c>
      <c r="C8297" s="24" t="s">
        <v>238</v>
      </c>
      <c r="D8297" s="24">
        <v>5.3699999999999998E-2</v>
      </c>
    </row>
    <row r="8298" spans="1:4" hidden="1">
      <c r="A8298" s="25">
        <v>43218</v>
      </c>
      <c r="B8298" s="24" t="s">
        <v>252</v>
      </c>
      <c r="C8298" s="24" t="s">
        <v>242</v>
      </c>
      <c r="D8298" s="24">
        <v>1.6166</v>
      </c>
    </row>
    <row r="8299" spans="1:4" hidden="1">
      <c r="A8299" s="25">
        <v>43218</v>
      </c>
      <c r="B8299" s="24" t="s">
        <v>252</v>
      </c>
      <c r="C8299" s="24" t="s">
        <v>233</v>
      </c>
      <c r="D8299" s="24">
        <v>0.2104</v>
      </c>
    </row>
    <row r="8300" spans="1:4" hidden="1">
      <c r="A8300" s="25">
        <v>43218</v>
      </c>
      <c r="B8300" s="24" t="s">
        <v>252</v>
      </c>
      <c r="C8300" s="24" t="s">
        <v>234</v>
      </c>
      <c r="D8300" s="24">
        <v>0.1852</v>
      </c>
    </row>
    <row r="8301" spans="1:4" hidden="1">
      <c r="A8301" s="25">
        <v>43218</v>
      </c>
      <c r="B8301" s="24" t="s">
        <v>252</v>
      </c>
      <c r="C8301" s="24" t="s">
        <v>243</v>
      </c>
      <c r="D8301" s="24">
        <v>2.0030000000000001</v>
      </c>
    </row>
    <row r="8302" spans="1:4" hidden="1">
      <c r="A8302" s="25">
        <v>43218</v>
      </c>
      <c r="B8302" s="24" t="s">
        <v>252</v>
      </c>
      <c r="C8302" s="24" t="s">
        <v>238</v>
      </c>
      <c r="D8302" s="24">
        <v>0.25519999999999998</v>
      </c>
    </row>
    <row r="8303" spans="1:4" hidden="1">
      <c r="A8303" s="25">
        <v>43218</v>
      </c>
      <c r="B8303" s="24" t="s">
        <v>236</v>
      </c>
      <c r="C8303" s="24" t="s">
        <v>230</v>
      </c>
      <c r="D8303" s="24">
        <v>0.46139999999999998</v>
      </c>
    </row>
    <row r="8304" spans="1:4" hidden="1">
      <c r="A8304" s="25">
        <v>43218</v>
      </c>
      <c r="B8304" s="24" t="s">
        <v>236</v>
      </c>
      <c r="C8304" s="24" t="s">
        <v>240</v>
      </c>
      <c r="D8304" s="24">
        <v>0.16569999999999999</v>
      </c>
    </row>
    <row r="8305" spans="1:4" hidden="1">
      <c r="A8305" s="25">
        <v>43218</v>
      </c>
      <c r="B8305" s="24" t="s">
        <v>236</v>
      </c>
      <c r="C8305" s="24" t="s">
        <v>241</v>
      </c>
      <c r="D8305" s="24">
        <v>0.16120000000000001</v>
      </c>
    </row>
    <row r="8306" spans="1:4" hidden="1">
      <c r="A8306" s="25">
        <v>43218</v>
      </c>
      <c r="B8306" s="24" t="s">
        <v>236</v>
      </c>
      <c r="C8306" s="24" t="s">
        <v>231</v>
      </c>
      <c r="D8306" s="24">
        <v>0.124</v>
      </c>
    </row>
    <row r="8307" spans="1:4" hidden="1">
      <c r="A8307" s="25">
        <v>43218</v>
      </c>
      <c r="B8307" s="24" t="s">
        <v>236</v>
      </c>
      <c r="C8307" s="24" t="s">
        <v>242</v>
      </c>
      <c r="D8307" s="24">
        <v>0.79549999999999998</v>
      </c>
    </row>
    <row r="8308" spans="1:4" hidden="1">
      <c r="A8308" s="25">
        <v>43218</v>
      </c>
      <c r="B8308" s="24" t="s">
        <v>236</v>
      </c>
      <c r="C8308" s="24" t="s">
        <v>232</v>
      </c>
      <c r="D8308" s="24">
        <v>0.77149999999999996</v>
      </c>
    </row>
    <row r="8309" spans="1:4" hidden="1">
      <c r="A8309" s="25">
        <v>43218</v>
      </c>
      <c r="B8309" s="24" t="s">
        <v>236</v>
      </c>
      <c r="C8309" s="24" t="s">
        <v>233</v>
      </c>
      <c r="D8309" s="24">
        <v>0.1036</v>
      </c>
    </row>
    <row r="8310" spans="1:4" hidden="1">
      <c r="A8310" s="25">
        <v>43218</v>
      </c>
      <c r="B8310" s="24" t="s">
        <v>236</v>
      </c>
      <c r="C8310" s="24" t="s">
        <v>234</v>
      </c>
      <c r="D8310" s="24">
        <v>9.11E-2</v>
      </c>
    </row>
    <row r="8311" spans="1:4" hidden="1">
      <c r="A8311" s="25">
        <v>43218</v>
      </c>
      <c r="B8311" s="24" t="s">
        <v>236</v>
      </c>
      <c r="C8311" s="24" t="s">
        <v>243</v>
      </c>
      <c r="D8311" s="24">
        <v>0.98560000000000003</v>
      </c>
    </row>
    <row r="8312" spans="1:4" hidden="1">
      <c r="A8312" s="25">
        <v>43218</v>
      </c>
      <c r="B8312" s="24" t="s">
        <v>236</v>
      </c>
      <c r="C8312" s="24" t="s">
        <v>235</v>
      </c>
      <c r="D8312" s="24">
        <v>8.9099999999999999E-2</v>
      </c>
    </row>
    <row r="8313" spans="1:4" hidden="1">
      <c r="A8313" s="25">
        <v>43218</v>
      </c>
      <c r="B8313" s="24" t="s">
        <v>236</v>
      </c>
      <c r="C8313" s="24" t="s">
        <v>79</v>
      </c>
      <c r="D8313" s="24">
        <v>13.6968</v>
      </c>
    </row>
    <row r="8314" spans="1:4" hidden="1">
      <c r="A8314" s="25">
        <v>43218</v>
      </c>
      <c r="B8314" s="24" t="s">
        <v>236</v>
      </c>
      <c r="C8314" s="24" t="s">
        <v>244</v>
      </c>
      <c r="D8314" s="24">
        <v>134.11940000000001</v>
      </c>
    </row>
    <row r="8315" spans="1:4" hidden="1">
      <c r="A8315" s="25">
        <v>43218</v>
      </c>
      <c r="B8315" s="24" t="s">
        <v>236</v>
      </c>
      <c r="C8315" s="24" t="s">
        <v>251</v>
      </c>
      <c r="D8315" s="24">
        <v>1.0154000000000001</v>
      </c>
    </row>
    <row r="8316" spans="1:4" hidden="1">
      <c r="A8316" s="25">
        <v>43218</v>
      </c>
      <c r="B8316" s="24" t="s">
        <v>236</v>
      </c>
      <c r="C8316" s="24" t="s">
        <v>237</v>
      </c>
      <c r="D8316" s="24">
        <v>1.0873999999999999</v>
      </c>
    </row>
    <row r="8317" spans="1:4" hidden="1">
      <c r="A8317" s="25">
        <v>43218</v>
      </c>
      <c r="B8317" s="24" t="s">
        <v>236</v>
      </c>
      <c r="C8317" s="24" t="s">
        <v>238</v>
      </c>
      <c r="D8317" s="24">
        <v>0.12559999999999999</v>
      </c>
    </row>
    <row r="8318" spans="1:4" hidden="1">
      <c r="A8318" s="25">
        <v>43218</v>
      </c>
      <c r="B8318" s="24" t="s">
        <v>245</v>
      </c>
      <c r="C8318" s="24" t="s">
        <v>240</v>
      </c>
      <c r="D8318" s="24">
        <v>0.93459999999999999</v>
      </c>
    </row>
    <row r="8319" spans="1:4" hidden="1">
      <c r="A8319" s="25">
        <v>43218</v>
      </c>
      <c r="B8319" s="24" t="s">
        <v>245</v>
      </c>
      <c r="C8319" s="24" t="s">
        <v>242</v>
      </c>
      <c r="D8319" s="24">
        <v>4.4875999999999996</v>
      </c>
    </row>
    <row r="8320" spans="1:4" hidden="1">
      <c r="A8320" s="25">
        <v>43218</v>
      </c>
      <c r="B8320" s="24" t="s">
        <v>245</v>
      </c>
      <c r="C8320" s="24" t="s">
        <v>233</v>
      </c>
      <c r="D8320" s="24">
        <v>0.58399999999999996</v>
      </c>
    </row>
    <row r="8321" spans="1:4" hidden="1">
      <c r="A8321" s="25">
        <v>43218</v>
      </c>
      <c r="B8321" s="24" t="s">
        <v>245</v>
      </c>
      <c r="C8321" s="24" t="s">
        <v>234</v>
      </c>
      <c r="D8321" s="24">
        <v>0.5141</v>
      </c>
    </row>
    <row r="8322" spans="1:4" hidden="1">
      <c r="A8322" s="25">
        <v>43218</v>
      </c>
      <c r="B8322" s="24" t="s">
        <v>245</v>
      </c>
      <c r="C8322" s="24" t="s">
        <v>243</v>
      </c>
      <c r="D8322" s="24">
        <v>5.5601000000000003</v>
      </c>
    </row>
    <row r="8323" spans="1:4" hidden="1">
      <c r="A8323" s="25">
        <v>43218</v>
      </c>
      <c r="B8323" s="24" t="s">
        <v>245</v>
      </c>
      <c r="C8323" s="24" t="s">
        <v>79</v>
      </c>
      <c r="D8323" s="24">
        <v>77.264499999999998</v>
      </c>
    </row>
    <row r="8324" spans="1:4" hidden="1">
      <c r="A8324" s="25">
        <v>43218</v>
      </c>
      <c r="B8324" s="24" t="s">
        <v>245</v>
      </c>
      <c r="C8324" s="24" t="s">
        <v>238</v>
      </c>
      <c r="D8324" s="24">
        <v>0.70860000000000001</v>
      </c>
    </row>
    <row r="8325" spans="1:4" hidden="1">
      <c r="A8325" s="25">
        <v>43218</v>
      </c>
      <c r="B8325" s="24" t="s">
        <v>264</v>
      </c>
      <c r="C8325" s="24" t="s">
        <v>238</v>
      </c>
      <c r="D8325" s="24">
        <v>1.9400000000000001E-2</v>
      </c>
    </row>
    <row r="8326" spans="1:4" hidden="1">
      <c r="A8326" s="25">
        <v>43218</v>
      </c>
      <c r="B8326" s="24" t="s">
        <v>260</v>
      </c>
      <c r="C8326" s="24" t="s">
        <v>233</v>
      </c>
      <c r="D8326" s="24">
        <v>0.23769999999999999</v>
      </c>
    </row>
    <row r="8327" spans="1:4" hidden="1">
      <c r="A8327" s="25">
        <v>43218</v>
      </c>
      <c r="B8327" s="24" t="s">
        <v>260</v>
      </c>
      <c r="C8327" s="24" t="s">
        <v>238</v>
      </c>
      <c r="D8327" s="24">
        <v>0.28839999999999999</v>
      </c>
    </row>
    <row r="8328" spans="1:4" hidden="1">
      <c r="A8328" s="25">
        <v>43218</v>
      </c>
      <c r="B8328" s="24" t="s">
        <v>261</v>
      </c>
      <c r="C8328" s="24" t="s">
        <v>233</v>
      </c>
      <c r="D8328" s="24">
        <v>1.3299999999999999E-2</v>
      </c>
    </row>
    <row r="8329" spans="1:4" hidden="1">
      <c r="A8329" s="25">
        <v>43218</v>
      </c>
      <c r="B8329" s="24" t="s">
        <v>261</v>
      </c>
      <c r="C8329" s="24" t="s">
        <v>238</v>
      </c>
      <c r="D8329" s="24">
        <v>1.61E-2</v>
      </c>
    </row>
    <row r="8330" spans="1:4" hidden="1">
      <c r="A8330" s="25">
        <v>43218</v>
      </c>
      <c r="B8330" s="24" t="s">
        <v>237</v>
      </c>
      <c r="C8330" s="24" t="s">
        <v>230</v>
      </c>
      <c r="D8330" s="24">
        <v>0.42420000000000002</v>
      </c>
    </row>
    <row r="8331" spans="1:4" hidden="1">
      <c r="A8331" s="25">
        <v>43218</v>
      </c>
      <c r="B8331" s="24" t="s">
        <v>237</v>
      </c>
      <c r="C8331" s="24" t="s">
        <v>240</v>
      </c>
      <c r="D8331" s="24">
        <v>0.15240000000000001</v>
      </c>
    </row>
    <row r="8332" spans="1:4" hidden="1">
      <c r="A8332" s="25">
        <v>43218</v>
      </c>
      <c r="B8332" s="24" t="s">
        <v>237</v>
      </c>
      <c r="C8332" s="24" t="s">
        <v>231</v>
      </c>
      <c r="D8332" s="24">
        <v>0.11409999999999999</v>
      </c>
    </row>
    <row r="8333" spans="1:4" hidden="1">
      <c r="A8333" s="25">
        <v>43218</v>
      </c>
      <c r="B8333" s="24" t="s">
        <v>237</v>
      </c>
      <c r="C8333" s="24" t="s">
        <v>232</v>
      </c>
      <c r="D8333" s="24">
        <v>0.70950000000000002</v>
      </c>
    </row>
    <row r="8334" spans="1:4" hidden="1">
      <c r="A8334" s="25">
        <v>43218</v>
      </c>
      <c r="B8334" s="24" t="s">
        <v>237</v>
      </c>
      <c r="C8334" s="24" t="s">
        <v>233</v>
      </c>
      <c r="D8334" s="24">
        <v>9.5200000000000007E-2</v>
      </c>
    </row>
    <row r="8335" spans="1:4" hidden="1">
      <c r="A8335" s="25">
        <v>43218</v>
      </c>
      <c r="B8335" s="24" t="s">
        <v>237</v>
      </c>
      <c r="C8335" s="24" t="s">
        <v>234</v>
      </c>
      <c r="D8335" s="24">
        <v>8.3799999999999999E-2</v>
      </c>
    </row>
    <row r="8336" spans="1:4" hidden="1">
      <c r="A8336" s="25">
        <v>43218</v>
      </c>
      <c r="B8336" s="24" t="s">
        <v>237</v>
      </c>
      <c r="C8336" s="24" t="s">
        <v>235</v>
      </c>
      <c r="D8336" s="24">
        <v>8.1900000000000001E-2</v>
      </c>
    </row>
    <row r="8337" spans="1:4" hidden="1">
      <c r="A8337" s="25">
        <v>43218</v>
      </c>
      <c r="B8337" s="24" t="s">
        <v>237</v>
      </c>
      <c r="C8337" s="24" t="s">
        <v>236</v>
      </c>
      <c r="D8337" s="24">
        <v>0.91959999999999997</v>
      </c>
    </row>
    <row r="8338" spans="1:4" hidden="1">
      <c r="A8338" s="25">
        <v>43218</v>
      </c>
      <c r="B8338" s="24" t="s">
        <v>237</v>
      </c>
      <c r="C8338" s="24" t="s">
        <v>262</v>
      </c>
      <c r="D8338" s="24">
        <v>0.46700000000000003</v>
      </c>
    </row>
    <row r="8339" spans="1:4" hidden="1">
      <c r="A8339" s="25">
        <v>43218</v>
      </c>
      <c r="B8339" s="24" t="s">
        <v>237</v>
      </c>
      <c r="C8339" s="24" t="s">
        <v>238</v>
      </c>
      <c r="D8339" s="24">
        <v>0.11559999999999999</v>
      </c>
    </row>
    <row r="8340" spans="1:4" hidden="1">
      <c r="A8340" s="25">
        <v>43218</v>
      </c>
      <c r="B8340" s="24" t="s">
        <v>253</v>
      </c>
      <c r="C8340" s="24" t="s">
        <v>242</v>
      </c>
      <c r="D8340" s="24">
        <v>4.7851999999999997</v>
      </c>
    </row>
    <row r="8341" spans="1:4" hidden="1">
      <c r="A8341" s="25">
        <v>43218</v>
      </c>
      <c r="B8341" s="24" t="s">
        <v>253</v>
      </c>
      <c r="C8341" s="24" t="s">
        <v>233</v>
      </c>
      <c r="D8341" s="24">
        <v>0.62280000000000002</v>
      </c>
    </row>
    <row r="8342" spans="1:4" hidden="1">
      <c r="A8342" s="25">
        <v>43218</v>
      </c>
      <c r="B8342" s="24" t="s">
        <v>253</v>
      </c>
      <c r="C8342" s="24" t="s">
        <v>234</v>
      </c>
      <c r="D8342" s="24">
        <v>0.54820000000000002</v>
      </c>
    </row>
    <row r="8343" spans="1:4" hidden="1">
      <c r="A8343" s="25">
        <v>43218</v>
      </c>
      <c r="B8343" s="24" t="s">
        <v>253</v>
      </c>
      <c r="C8343" s="24" t="s">
        <v>243</v>
      </c>
      <c r="D8343" s="24">
        <v>5.9287999999999998</v>
      </c>
    </row>
    <row r="8344" spans="1:4" hidden="1">
      <c r="A8344" s="25">
        <v>43218</v>
      </c>
      <c r="B8344" s="24" t="s">
        <v>253</v>
      </c>
      <c r="C8344" s="24" t="s">
        <v>238</v>
      </c>
      <c r="D8344" s="24">
        <v>0.75549999999999995</v>
      </c>
    </row>
    <row r="8345" spans="1:4" hidden="1">
      <c r="A8345" s="25">
        <v>43218</v>
      </c>
      <c r="B8345" s="24" t="s">
        <v>265</v>
      </c>
      <c r="C8345" s="24" t="s">
        <v>238</v>
      </c>
      <c r="D8345" s="24">
        <v>3.1800000000000002E-2</v>
      </c>
    </row>
    <row r="8346" spans="1:4" hidden="1">
      <c r="A8346" s="25">
        <v>43218</v>
      </c>
      <c r="B8346" s="24" t="s">
        <v>262</v>
      </c>
      <c r="C8346" s="24" t="s">
        <v>233</v>
      </c>
      <c r="D8346" s="24">
        <v>0.2039</v>
      </c>
    </row>
    <row r="8347" spans="1:4" hidden="1">
      <c r="A8347" s="25">
        <v>43218</v>
      </c>
      <c r="B8347" s="24" t="s">
        <v>262</v>
      </c>
      <c r="C8347" s="24" t="s">
        <v>237</v>
      </c>
      <c r="D8347" s="24">
        <v>2.1413000000000002</v>
      </c>
    </row>
    <row r="8348" spans="1:4" hidden="1">
      <c r="A8348" s="25">
        <v>43218</v>
      </c>
      <c r="B8348" s="24" t="s">
        <v>262</v>
      </c>
      <c r="C8348" s="24" t="s">
        <v>238</v>
      </c>
      <c r="D8348" s="24">
        <v>0.24729999999999999</v>
      </c>
    </row>
    <row r="8349" spans="1:4" hidden="1">
      <c r="A8349" s="25">
        <v>43218</v>
      </c>
      <c r="B8349" s="24" t="s">
        <v>246</v>
      </c>
      <c r="C8349" s="24" t="s">
        <v>240</v>
      </c>
      <c r="D8349" s="24">
        <v>4.4600000000000001E-2</v>
      </c>
    </row>
    <row r="8350" spans="1:4" hidden="1">
      <c r="A8350" s="25">
        <v>43218</v>
      </c>
      <c r="B8350" s="24" t="s">
        <v>246</v>
      </c>
      <c r="C8350" s="24" t="s">
        <v>248</v>
      </c>
      <c r="D8350" s="24">
        <v>0.21379999999999999</v>
      </c>
    </row>
    <row r="8351" spans="1:4" hidden="1">
      <c r="A8351" s="25">
        <v>43218</v>
      </c>
      <c r="B8351" s="24" t="s">
        <v>246</v>
      </c>
      <c r="C8351" s="24" t="s">
        <v>242</v>
      </c>
      <c r="D8351" s="24">
        <v>0.2142</v>
      </c>
    </row>
    <row r="8352" spans="1:4" hidden="1">
      <c r="A8352" s="25">
        <v>43218</v>
      </c>
      <c r="B8352" s="24" t="s">
        <v>246</v>
      </c>
      <c r="C8352" s="24" t="s">
        <v>233</v>
      </c>
      <c r="D8352" s="24">
        <v>2.7900000000000001E-2</v>
      </c>
    </row>
    <row r="8353" spans="1:4" hidden="1">
      <c r="A8353" s="25">
        <v>43218</v>
      </c>
      <c r="B8353" s="24" t="s">
        <v>246</v>
      </c>
      <c r="C8353" s="24" t="s">
        <v>234</v>
      </c>
      <c r="D8353" s="24">
        <v>2.46E-2</v>
      </c>
    </row>
    <row r="8354" spans="1:4" hidden="1">
      <c r="A8354" s="25">
        <v>43218</v>
      </c>
      <c r="B8354" s="24" t="s">
        <v>246</v>
      </c>
      <c r="C8354" s="24" t="s">
        <v>243</v>
      </c>
      <c r="D8354" s="24">
        <v>0.26550000000000001</v>
      </c>
    </row>
    <row r="8355" spans="1:4" hidden="1">
      <c r="A8355" s="25">
        <v>43218</v>
      </c>
      <c r="B8355" s="24" t="s">
        <v>246</v>
      </c>
      <c r="C8355" s="24" t="s">
        <v>79</v>
      </c>
      <c r="D8355" s="24">
        <v>3.6892</v>
      </c>
    </row>
    <row r="8356" spans="1:4" hidden="1">
      <c r="A8356" s="25">
        <v>43218</v>
      </c>
      <c r="B8356" s="24" t="s">
        <v>246</v>
      </c>
      <c r="C8356" s="24" t="s">
        <v>244</v>
      </c>
      <c r="D8356" s="24">
        <v>36.123699999999999</v>
      </c>
    </row>
    <row r="8357" spans="1:4" hidden="1">
      <c r="A8357" s="25">
        <v>43218</v>
      </c>
      <c r="B8357" s="24" t="s">
        <v>246</v>
      </c>
      <c r="C8357" s="24" t="s">
        <v>238</v>
      </c>
      <c r="D8357" s="24">
        <v>3.3799999999999997E-2</v>
      </c>
    </row>
    <row r="8358" spans="1:4" hidden="1">
      <c r="A8358" s="25">
        <v>43218</v>
      </c>
      <c r="B8358" s="24" t="s">
        <v>266</v>
      </c>
      <c r="C8358" s="24" t="s">
        <v>238</v>
      </c>
      <c r="D8358" s="24">
        <v>3.7999999999999999E-2</v>
      </c>
    </row>
    <row r="8359" spans="1:4" hidden="1">
      <c r="A8359" s="25">
        <v>43218</v>
      </c>
      <c r="B8359" s="24" t="s">
        <v>238</v>
      </c>
      <c r="C8359" s="24" t="s">
        <v>230</v>
      </c>
      <c r="D8359" s="24">
        <v>3.673</v>
      </c>
    </row>
    <row r="8360" spans="1:4" hidden="1">
      <c r="A8360" s="25">
        <v>43218</v>
      </c>
      <c r="B8360" s="24" t="s">
        <v>238</v>
      </c>
      <c r="C8360" s="24" t="s">
        <v>240</v>
      </c>
      <c r="D8360" s="24">
        <v>1.3189</v>
      </c>
    </row>
    <row r="8361" spans="1:4" hidden="1">
      <c r="A8361" s="25">
        <v>43218</v>
      </c>
      <c r="B8361" s="24" t="s">
        <v>238</v>
      </c>
      <c r="C8361" s="24" t="s">
        <v>247</v>
      </c>
      <c r="D8361" s="24">
        <v>1.7875000000000001</v>
      </c>
    </row>
    <row r="8362" spans="1:4" hidden="1">
      <c r="A8362" s="25">
        <v>43218</v>
      </c>
      <c r="B8362" s="24" t="s">
        <v>238</v>
      </c>
      <c r="C8362" s="24" t="s">
        <v>241</v>
      </c>
      <c r="D8362" s="24">
        <v>1.2828999999999999</v>
      </c>
    </row>
    <row r="8363" spans="1:4" hidden="1">
      <c r="A8363" s="25">
        <v>43218</v>
      </c>
      <c r="B8363" s="24" t="s">
        <v>238</v>
      </c>
      <c r="C8363" s="24" t="s">
        <v>250</v>
      </c>
      <c r="D8363" s="24">
        <v>1593.25</v>
      </c>
    </row>
    <row r="8364" spans="1:4" hidden="1">
      <c r="A8364" s="25">
        <v>43218</v>
      </c>
      <c r="B8364" s="24" t="s">
        <v>238</v>
      </c>
      <c r="C8364" s="24" t="s">
        <v>231</v>
      </c>
      <c r="D8364" s="24">
        <v>0.98780000000000001</v>
      </c>
    </row>
    <row r="8365" spans="1:4" hidden="1">
      <c r="A8365" s="25">
        <v>43218</v>
      </c>
      <c r="B8365" s="24" t="s">
        <v>238</v>
      </c>
      <c r="C8365" s="24" t="s">
        <v>248</v>
      </c>
      <c r="D8365" s="24">
        <v>6.3201999999999998</v>
      </c>
    </row>
    <row r="8366" spans="1:4" hidden="1">
      <c r="A8366" s="25">
        <v>43218</v>
      </c>
      <c r="B8366" s="24" t="s">
        <v>238</v>
      </c>
      <c r="C8366" s="24" t="s">
        <v>242</v>
      </c>
      <c r="D8366" s="24">
        <v>6.3337000000000003</v>
      </c>
    </row>
    <row r="8367" spans="1:4" hidden="1">
      <c r="A8367" s="25">
        <v>43218</v>
      </c>
      <c r="B8367" s="24" t="s">
        <v>238</v>
      </c>
      <c r="C8367" s="24" t="s">
        <v>254</v>
      </c>
      <c r="D8367" s="24">
        <v>20.9954</v>
      </c>
    </row>
    <row r="8368" spans="1:4" hidden="1">
      <c r="A8368" s="25">
        <v>43218</v>
      </c>
      <c r="B8368" s="24" t="s">
        <v>238</v>
      </c>
      <c r="C8368" s="24" t="s">
        <v>232</v>
      </c>
      <c r="D8368" s="24">
        <v>6.1424000000000003</v>
      </c>
    </row>
    <row r="8369" spans="1:4" hidden="1">
      <c r="A8369" s="25">
        <v>43218</v>
      </c>
      <c r="B8369" s="24" t="s">
        <v>238</v>
      </c>
      <c r="C8369" s="24" t="s">
        <v>233</v>
      </c>
      <c r="D8369" s="24">
        <v>0.82440000000000002</v>
      </c>
    </row>
    <row r="8370" spans="1:4" hidden="1">
      <c r="A8370" s="25">
        <v>43218</v>
      </c>
      <c r="B8370" s="24" t="s">
        <v>238</v>
      </c>
      <c r="C8370" s="24" t="s">
        <v>263</v>
      </c>
      <c r="D8370" s="24">
        <v>2.06</v>
      </c>
    </row>
    <row r="8371" spans="1:4" hidden="1">
      <c r="A8371" s="25">
        <v>43218</v>
      </c>
      <c r="B8371" s="24" t="s">
        <v>238</v>
      </c>
      <c r="C8371" s="24" t="s">
        <v>234</v>
      </c>
      <c r="D8371" s="24">
        <v>0.72560000000000002</v>
      </c>
    </row>
    <row r="8372" spans="1:4" hidden="1">
      <c r="A8372" s="25">
        <v>43218</v>
      </c>
      <c r="B8372" s="24" t="s">
        <v>238</v>
      </c>
      <c r="C8372" s="24" t="s">
        <v>243</v>
      </c>
      <c r="D8372" s="24">
        <v>7.8474000000000004</v>
      </c>
    </row>
    <row r="8373" spans="1:4" hidden="1">
      <c r="A8373" s="25">
        <v>43218</v>
      </c>
      <c r="B8373" s="24" t="s">
        <v>238</v>
      </c>
      <c r="C8373" s="24" t="s">
        <v>256</v>
      </c>
      <c r="D8373" s="24">
        <v>6.1143000000000001</v>
      </c>
    </row>
    <row r="8374" spans="1:4" hidden="1">
      <c r="A8374" s="25">
        <v>43218</v>
      </c>
      <c r="B8374" s="24" t="s">
        <v>238</v>
      </c>
      <c r="C8374" s="24" t="s">
        <v>258</v>
      </c>
      <c r="D8374" s="24">
        <v>3.5884</v>
      </c>
    </row>
    <row r="8375" spans="1:4" hidden="1">
      <c r="A8375" s="25">
        <v>43218</v>
      </c>
      <c r="B8375" s="24" t="s">
        <v>238</v>
      </c>
      <c r="C8375" s="24" t="s">
        <v>259</v>
      </c>
      <c r="D8375" s="24">
        <v>101.06</v>
      </c>
    </row>
    <row r="8376" spans="1:4" hidden="1">
      <c r="A8376" s="25">
        <v>43218</v>
      </c>
      <c r="B8376" s="24" t="s">
        <v>238</v>
      </c>
      <c r="C8376" s="24" t="s">
        <v>235</v>
      </c>
      <c r="D8376" s="24">
        <v>0.70940000000000003</v>
      </c>
    </row>
    <row r="8377" spans="1:4">
      <c r="A8377" s="25">
        <v>43218</v>
      </c>
      <c r="B8377" s="24" t="s">
        <v>238</v>
      </c>
      <c r="C8377" s="24" t="s">
        <v>79</v>
      </c>
      <c r="D8377" s="24">
        <v>109.04900000000001</v>
      </c>
    </row>
    <row r="8378" spans="1:4" hidden="1">
      <c r="A8378" s="25">
        <v>43218</v>
      </c>
      <c r="B8378" s="24" t="s">
        <v>238</v>
      </c>
      <c r="C8378" s="24" t="s">
        <v>244</v>
      </c>
      <c r="D8378" s="24">
        <v>1067.8074999999999</v>
      </c>
    </row>
    <row r="8379" spans="1:4" hidden="1">
      <c r="A8379" s="25">
        <v>43218</v>
      </c>
      <c r="B8379" s="24" t="s">
        <v>238</v>
      </c>
      <c r="C8379" s="24" t="s">
        <v>251</v>
      </c>
      <c r="D8379" s="24">
        <v>8.0837000000000003</v>
      </c>
    </row>
    <row r="8380" spans="1:4" hidden="1">
      <c r="A8380" s="25">
        <v>43218</v>
      </c>
      <c r="B8380" s="24" t="s">
        <v>238</v>
      </c>
      <c r="C8380" s="24" t="s">
        <v>249</v>
      </c>
      <c r="D8380" s="24">
        <v>18.617000000000001</v>
      </c>
    </row>
    <row r="8381" spans="1:4" hidden="1">
      <c r="A8381" s="25">
        <v>43218</v>
      </c>
      <c r="B8381" s="24" t="s">
        <v>238</v>
      </c>
      <c r="C8381" s="24" t="s">
        <v>252</v>
      </c>
      <c r="D8381" s="24">
        <v>3.9180000000000001</v>
      </c>
    </row>
    <row r="8382" spans="1:4" hidden="1">
      <c r="A8382" s="25">
        <v>43218</v>
      </c>
      <c r="B8382" s="24" t="s">
        <v>238</v>
      </c>
      <c r="C8382" s="24" t="s">
        <v>236</v>
      </c>
      <c r="D8382" s="24">
        <v>7.9617000000000004</v>
      </c>
    </row>
    <row r="8383" spans="1:4" hidden="1">
      <c r="A8383" s="25">
        <v>43218</v>
      </c>
      <c r="B8383" s="24" t="s">
        <v>238</v>
      </c>
      <c r="C8383" s="24" t="s">
        <v>245</v>
      </c>
      <c r="D8383" s="24">
        <v>1.4114</v>
      </c>
    </row>
    <row r="8384" spans="1:4" hidden="1">
      <c r="A8384" s="25">
        <v>43218</v>
      </c>
      <c r="B8384" s="24" t="s">
        <v>238</v>
      </c>
      <c r="C8384" s="24" t="s">
        <v>264</v>
      </c>
      <c r="D8384" s="24">
        <v>51.65</v>
      </c>
    </row>
    <row r="8385" spans="1:4" hidden="1">
      <c r="A8385" s="25">
        <v>43218</v>
      </c>
      <c r="B8385" s="24" t="s">
        <v>238</v>
      </c>
      <c r="C8385" s="24" t="s">
        <v>260</v>
      </c>
      <c r="D8385" s="24">
        <v>3.468</v>
      </c>
    </row>
    <row r="8386" spans="1:4" hidden="1">
      <c r="A8386" s="25">
        <v>43218</v>
      </c>
      <c r="B8386" s="24" t="s">
        <v>238</v>
      </c>
      <c r="C8386" s="24" t="s">
        <v>261</v>
      </c>
      <c r="D8386" s="24">
        <v>62.151600000000002</v>
      </c>
    </row>
    <row r="8387" spans="1:4" hidden="1">
      <c r="A8387" s="25">
        <v>43218</v>
      </c>
      <c r="B8387" s="24" t="s">
        <v>238</v>
      </c>
      <c r="C8387" s="24" t="s">
        <v>237</v>
      </c>
      <c r="D8387" s="24">
        <v>8.6571999999999996</v>
      </c>
    </row>
    <row r="8388" spans="1:4" hidden="1">
      <c r="A8388" s="25">
        <v>43218</v>
      </c>
      <c r="B8388" s="24" t="s">
        <v>238</v>
      </c>
      <c r="C8388" s="24" t="s">
        <v>253</v>
      </c>
      <c r="D8388" s="24">
        <v>1.3236000000000001</v>
      </c>
    </row>
    <row r="8389" spans="1:4" hidden="1">
      <c r="A8389" s="25">
        <v>43218</v>
      </c>
      <c r="B8389" s="24" t="s">
        <v>238</v>
      </c>
      <c r="C8389" s="24" t="s">
        <v>265</v>
      </c>
      <c r="D8389" s="24">
        <v>31.507000000000001</v>
      </c>
    </row>
    <row r="8390" spans="1:4" hidden="1">
      <c r="A8390" s="25">
        <v>43218</v>
      </c>
      <c r="B8390" s="24" t="s">
        <v>238</v>
      </c>
      <c r="C8390" s="24" t="s">
        <v>262</v>
      </c>
      <c r="D8390" s="24">
        <v>4.0430000000000001</v>
      </c>
    </row>
    <row r="8391" spans="1:4" hidden="1">
      <c r="A8391" s="25">
        <v>43218</v>
      </c>
      <c r="B8391" s="24" t="s">
        <v>238</v>
      </c>
      <c r="C8391" s="24" t="s">
        <v>246</v>
      </c>
      <c r="D8391" s="24">
        <v>29.559799999999999</v>
      </c>
    </row>
    <row r="8392" spans="1:4" hidden="1">
      <c r="A8392" s="25">
        <v>43218</v>
      </c>
      <c r="B8392" s="24" t="s">
        <v>238</v>
      </c>
      <c r="C8392" s="24" t="s">
        <v>266</v>
      </c>
      <c r="D8392" s="24">
        <v>26.2837</v>
      </c>
    </row>
    <row r="8393" spans="1:4" hidden="1">
      <c r="A8393" s="25">
        <v>43218</v>
      </c>
      <c r="B8393" s="24" t="s">
        <v>238</v>
      </c>
      <c r="C8393" s="24" t="s">
        <v>267</v>
      </c>
      <c r="D8393" s="24">
        <v>540.75019999999995</v>
      </c>
    </row>
    <row r="8394" spans="1:4" hidden="1">
      <c r="A8394" s="25">
        <v>43218</v>
      </c>
      <c r="B8394" s="24" t="s">
        <v>238</v>
      </c>
      <c r="C8394" s="24" t="s">
        <v>268</v>
      </c>
      <c r="D8394" s="24">
        <v>2.7</v>
      </c>
    </row>
    <row r="8395" spans="1:4" hidden="1">
      <c r="A8395" s="25">
        <v>43218</v>
      </c>
      <c r="B8395" s="24" t="s">
        <v>238</v>
      </c>
      <c r="C8395" s="24" t="s">
        <v>239</v>
      </c>
      <c r="D8395" s="24">
        <v>12.329499999999999</v>
      </c>
    </row>
    <row r="8396" spans="1:4" hidden="1">
      <c r="A8396" s="25">
        <v>43218</v>
      </c>
      <c r="B8396" s="24" t="s">
        <v>267</v>
      </c>
      <c r="C8396" s="24" t="s">
        <v>238</v>
      </c>
      <c r="D8396" s="24">
        <v>1.8E-3</v>
      </c>
    </row>
    <row r="8397" spans="1:4" hidden="1">
      <c r="A8397" s="25">
        <v>43218</v>
      </c>
      <c r="B8397" s="24" t="s">
        <v>268</v>
      </c>
      <c r="C8397" s="24" t="s">
        <v>238</v>
      </c>
      <c r="D8397" s="24">
        <v>0.37040000000000001</v>
      </c>
    </row>
    <row r="8398" spans="1:4" hidden="1">
      <c r="A8398" s="25">
        <v>43218</v>
      </c>
      <c r="B8398" s="24" t="s">
        <v>239</v>
      </c>
      <c r="C8398" s="24" t="s">
        <v>230</v>
      </c>
      <c r="D8398" s="24">
        <v>0.2979</v>
      </c>
    </row>
    <row r="8399" spans="1:4" hidden="1">
      <c r="A8399" s="25">
        <v>43218</v>
      </c>
      <c r="B8399" s="24" t="s">
        <v>239</v>
      </c>
      <c r="C8399" s="24" t="s">
        <v>233</v>
      </c>
      <c r="D8399" s="24">
        <v>6.6900000000000001E-2</v>
      </c>
    </row>
    <row r="8400" spans="1:4" hidden="1">
      <c r="A8400" s="25">
        <v>43218</v>
      </c>
      <c r="B8400" s="24" t="s">
        <v>239</v>
      </c>
      <c r="C8400" s="24" t="s">
        <v>234</v>
      </c>
      <c r="D8400" s="24">
        <v>5.8799999999999998E-2</v>
      </c>
    </row>
    <row r="8401" spans="1:4" hidden="1">
      <c r="A8401" s="25">
        <v>43218</v>
      </c>
      <c r="B8401" s="24" t="s">
        <v>239</v>
      </c>
      <c r="C8401" s="24" t="s">
        <v>238</v>
      </c>
      <c r="D8401" s="24">
        <v>8.1100000000000005E-2</v>
      </c>
    </row>
    <row r="8402" spans="1:4" hidden="1">
      <c r="A8402" s="25">
        <v>43219</v>
      </c>
      <c r="B8402" s="24" t="s">
        <v>230</v>
      </c>
      <c r="C8402" s="24" t="s">
        <v>231</v>
      </c>
      <c r="D8402" s="24">
        <v>0.26900000000000002</v>
      </c>
    </row>
    <row r="8403" spans="1:4" hidden="1">
      <c r="A8403" s="25">
        <v>43219</v>
      </c>
      <c r="B8403" s="24" t="s">
        <v>230</v>
      </c>
      <c r="C8403" s="24" t="s">
        <v>232</v>
      </c>
      <c r="D8403" s="24">
        <v>1.6724000000000001</v>
      </c>
    </row>
    <row r="8404" spans="1:4" hidden="1">
      <c r="A8404" s="25">
        <v>43219</v>
      </c>
      <c r="B8404" s="24" t="s">
        <v>230</v>
      </c>
      <c r="C8404" s="24" t="s">
        <v>233</v>
      </c>
      <c r="D8404" s="24">
        <v>0.22439999999999999</v>
      </c>
    </row>
    <row r="8405" spans="1:4" hidden="1">
      <c r="A8405" s="25">
        <v>43219</v>
      </c>
      <c r="B8405" s="24" t="s">
        <v>230</v>
      </c>
      <c r="C8405" s="24" t="s">
        <v>234</v>
      </c>
      <c r="D8405" s="24">
        <v>0.1976</v>
      </c>
    </row>
    <row r="8406" spans="1:4" hidden="1">
      <c r="A8406" s="25">
        <v>43219</v>
      </c>
      <c r="B8406" s="24" t="s">
        <v>230</v>
      </c>
      <c r="C8406" s="24" t="s">
        <v>235</v>
      </c>
      <c r="D8406" s="24">
        <v>0.19320000000000001</v>
      </c>
    </row>
    <row r="8407" spans="1:4" hidden="1">
      <c r="A8407" s="25">
        <v>43219</v>
      </c>
      <c r="B8407" s="24" t="s">
        <v>230</v>
      </c>
      <c r="C8407" s="24" t="s">
        <v>236</v>
      </c>
      <c r="D8407" s="24">
        <v>2.1678000000000002</v>
      </c>
    </row>
    <row r="8408" spans="1:4" hidden="1">
      <c r="A8408" s="25">
        <v>43219</v>
      </c>
      <c r="B8408" s="24" t="s">
        <v>230</v>
      </c>
      <c r="C8408" s="24" t="s">
        <v>237</v>
      </c>
      <c r="D8408" s="24">
        <v>2.3574000000000002</v>
      </c>
    </row>
    <row r="8409" spans="1:4" hidden="1">
      <c r="A8409" s="25">
        <v>43219</v>
      </c>
      <c r="B8409" s="24" t="s">
        <v>230</v>
      </c>
      <c r="C8409" s="24" t="s">
        <v>238</v>
      </c>
      <c r="D8409" s="24">
        <v>0.2722</v>
      </c>
    </row>
    <row r="8410" spans="1:4" hidden="1">
      <c r="A8410" s="25">
        <v>43219</v>
      </c>
      <c r="B8410" s="24" t="s">
        <v>230</v>
      </c>
      <c r="C8410" s="24" t="s">
        <v>239</v>
      </c>
      <c r="D8410" s="24">
        <v>3.3572000000000002</v>
      </c>
    </row>
    <row r="8411" spans="1:4" hidden="1">
      <c r="A8411" s="25">
        <v>43219</v>
      </c>
      <c r="B8411" s="24" t="s">
        <v>240</v>
      </c>
      <c r="C8411" s="24" t="s">
        <v>241</v>
      </c>
      <c r="D8411" s="24">
        <v>0.9728</v>
      </c>
    </row>
    <row r="8412" spans="1:4" hidden="1">
      <c r="A8412" s="25">
        <v>43219</v>
      </c>
      <c r="B8412" s="24" t="s">
        <v>240</v>
      </c>
      <c r="C8412" s="24" t="s">
        <v>231</v>
      </c>
      <c r="D8412" s="24">
        <v>0.74890000000000001</v>
      </c>
    </row>
    <row r="8413" spans="1:4" hidden="1">
      <c r="A8413" s="25">
        <v>43219</v>
      </c>
      <c r="B8413" s="24" t="s">
        <v>240</v>
      </c>
      <c r="C8413" s="24" t="s">
        <v>242</v>
      </c>
      <c r="D8413" s="24">
        <v>4.8018000000000001</v>
      </c>
    </row>
    <row r="8414" spans="1:4" hidden="1">
      <c r="A8414" s="25">
        <v>43219</v>
      </c>
      <c r="B8414" s="24" t="s">
        <v>240</v>
      </c>
      <c r="C8414" s="24" t="s">
        <v>232</v>
      </c>
      <c r="D8414" s="24">
        <v>4.657</v>
      </c>
    </row>
    <row r="8415" spans="1:4" hidden="1">
      <c r="A8415" s="25">
        <v>43219</v>
      </c>
      <c r="B8415" s="24" t="s">
        <v>240</v>
      </c>
      <c r="C8415" s="24" t="s">
        <v>233</v>
      </c>
      <c r="D8415" s="24">
        <v>0.625</v>
      </c>
    </row>
    <row r="8416" spans="1:4" hidden="1">
      <c r="A8416" s="25">
        <v>43219</v>
      </c>
      <c r="B8416" s="24" t="s">
        <v>240</v>
      </c>
      <c r="C8416" s="24" t="s">
        <v>234</v>
      </c>
      <c r="D8416" s="24">
        <v>0.55010000000000003</v>
      </c>
    </row>
    <row r="8417" spans="1:4" hidden="1">
      <c r="A8417" s="25">
        <v>43219</v>
      </c>
      <c r="B8417" s="24" t="s">
        <v>240</v>
      </c>
      <c r="C8417" s="24" t="s">
        <v>243</v>
      </c>
      <c r="D8417" s="24">
        <v>5.9493999999999998</v>
      </c>
    </row>
    <row r="8418" spans="1:4" hidden="1">
      <c r="A8418" s="25">
        <v>43219</v>
      </c>
      <c r="B8418" s="24" t="s">
        <v>240</v>
      </c>
      <c r="C8418" s="24" t="s">
        <v>79</v>
      </c>
      <c r="D8418" s="24">
        <v>82.679199999999994</v>
      </c>
    </row>
    <row r="8419" spans="1:4" hidden="1">
      <c r="A8419" s="25">
        <v>43219</v>
      </c>
      <c r="B8419" s="24" t="s">
        <v>240</v>
      </c>
      <c r="C8419" s="24" t="s">
        <v>244</v>
      </c>
      <c r="D8419" s="24">
        <v>809.55309999999997</v>
      </c>
    </row>
    <row r="8420" spans="1:4" hidden="1">
      <c r="A8420" s="25">
        <v>43219</v>
      </c>
      <c r="B8420" s="24" t="s">
        <v>240</v>
      </c>
      <c r="C8420" s="24" t="s">
        <v>236</v>
      </c>
      <c r="D8420" s="24">
        <v>6.0362</v>
      </c>
    </row>
    <row r="8421" spans="1:4" hidden="1">
      <c r="A8421" s="25">
        <v>43219</v>
      </c>
      <c r="B8421" s="24" t="s">
        <v>240</v>
      </c>
      <c r="C8421" s="24" t="s">
        <v>245</v>
      </c>
      <c r="D8421" s="24">
        <v>1.07</v>
      </c>
    </row>
    <row r="8422" spans="1:4" hidden="1">
      <c r="A8422" s="25">
        <v>43219</v>
      </c>
      <c r="B8422" s="24" t="s">
        <v>240</v>
      </c>
      <c r="C8422" s="24" t="s">
        <v>237</v>
      </c>
      <c r="D8422" s="24">
        <v>6.5644</v>
      </c>
    </row>
    <row r="8423" spans="1:4" hidden="1">
      <c r="A8423" s="25">
        <v>43219</v>
      </c>
      <c r="B8423" s="24" t="s">
        <v>240</v>
      </c>
      <c r="C8423" s="24" t="s">
        <v>246</v>
      </c>
      <c r="D8423" s="24">
        <v>22.411200000000001</v>
      </c>
    </row>
    <row r="8424" spans="1:4" hidden="1">
      <c r="A8424" s="25">
        <v>43219</v>
      </c>
      <c r="B8424" s="24" t="s">
        <v>240</v>
      </c>
      <c r="C8424" s="24" t="s">
        <v>238</v>
      </c>
      <c r="D8424" s="24">
        <v>0.75819999999999999</v>
      </c>
    </row>
    <row r="8425" spans="1:4" hidden="1">
      <c r="A8425" s="25">
        <v>43219</v>
      </c>
      <c r="B8425" s="24" t="s">
        <v>247</v>
      </c>
      <c r="C8425" s="24" t="s">
        <v>238</v>
      </c>
      <c r="D8425" s="24">
        <v>0.5595</v>
      </c>
    </row>
    <row r="8426" spans="1:4" hidden="1">
      <c r="A8426" s="25">
        <v>43219</v>
      </c>
      <c r="B8426" s="24" t="s">
        <v>241</v>
      </c>
      <c r="C8426" s="24" t="s">
        <v>240</v>
      </c>
      <c r="D8426" s="24">
        <v>1.028</v>
      </c>
    </row>
    <row r="8427" spans="1:4" hidden="1">
      <c r="A8427" s="25">
        <v>43219</v>
      </c>
      <c r="B8427" s="24" t="s">
        <v>241</v>
      </c>
      <c r="C8427" s="24" t="s">
        <v>231</v>
      </c>
      <c r="D8427" s="24">
        <v>0.76990000000000003</v>
      </c>
    </row>
    <row r="8428" spans="1:4" hidden="1">
      <c r="A8428" s="25">
        <v>43219</v>
      </c>
      <c r="B8428" s="24" t="s">
        <v>241</v>
      </c>
      <c r="C8428" s="24" t="s">
        <v>248</v>
      </c>
      <c r="D8428" s="24">
        <v>4.9257999999999997</v>
      </c>
    </row>
    <row r="8429" spans="1:4" hidden="1">
      <c r="A8429" s="25">
        <v>43219</v>
      </c>
      <c r="B8429" s="24" t="s">
        <v>241</v>
      </c>
      <c r="C8429" s="24" t="s">
        <v>242</v>
      </c>
      <c r="D8429" s="24">
        <v>4.9363999999999999</v>
      </c>
    </row>
    <row r="8430" spans="1:4" hidden="1">
      <c r="A8430" s="25">
        <v>43219</v>
      </c>
      <c r="B8430" s="24" t="s">
        <v>241</v>
      </c>
      <c r="C8430" s="24" t="s">
        <v>233</v>
      </c>
      <c r="D8430" s="24">
        <v>0.64259999999999995</v>
      </c>
    </row>
    <row r="8431" spans="1:4" hidden="1">
      <c r="A8431" s="25">
        <v>43219</v>
      </c>
      <c r="B8431" s="24" t="s">
        <v>241</v>
      </c>
      <c r="C8431" s="24" t="s">
        <v>234</v>
      </c>
      <c r="D8431" s="24">
        <v>0.5655</v>
      </c>
    </row>
    <row r="8432" spans="1:4" hidden="1">
      <c r="A8432" s="25">
        <v>43219</v>
      </c>
      <c r="B8432" s="24" t="s">
        <v>241</v>
      </c>
      <c r="C8432" s="24" t="s">
        <v>243</v>
      </c>
      <c r="D8432" s="24">
        <v>6.1161000000000003</v>
      </c>
    </row>
    <row r="8433" spans="1:4" hidden="1">
      <c r="A8433" s="25">
        <v>43219</v>
      </c>
      <c r="B8433" s="24" t="s">
        <v>241</v>
      </c>
      <c r="C8433" s="24" t="s">
        <v>79</v>
      </c>
      <c r="D8433" s="24">
        <v>84.997</v>
      </c>
    </row>
    <row r="8434" spans="1:4" hidden="1">
      <c r="A8434" s="25">
        <v>43219</v>
      </c>
      <c r="B8434" s="24" t="s">
        <v>241</v>
      </c>
      <c r="C8434" s="24" t="s">
        <v>249</v>
      </c>
      <c r="D8434" s="24">
        <v>14.512</v>
      </c>
    </row>
    <row r="8435" spans="1:4" hidden="1">
      <c r="A8435" s="25">
        <v>43219</v>
      </c>
      <c r="B8435" s="24" t="s">
        <v>241</v>
      </c>
      <c r="C8435" s="24" t="s">
        <v>236</v>
      </c>
      <c r="D8435" s="24">
        <v>6.2054</v>
      </c>
    </row>
    <row r="8436" spans="1:4" hidden="1">
      <c r="A8436" s="25">
        <v>43219</v>
      </c>
      <c r="B8436" s="24" t="s">
        <v>241</v>
      </c>
      <c r="C8436" s="24" t="s">
        <v>238</v>
      </c>
      <c r="D8436" s="24">
        <v>0.77939999999999998</v>
      </c>
    </row>
    <row r="8437" spans="1:4" hidden="1">
      <c r="A8437" s="25">
        <v>43219</v>
      </c>
      <c r="B8437" s="24" t="s">
        <v>250</v>
      </c>
      <c r="C8437" s="24" t="s">
        <v>238</v>
      </c>
      <c r="D8437" s="24">
        <v>5.9999999999999995E-4</v>
      </c>
    </row>
    <row r="8438" spans="1:4" hidden="1">
      <c r="A8438" s="25">
        <v>43219</v>
      </c>
      <c r="B8438" s="24" t="s">
        <v>231</v>
      </c>
      <c r="C8438" s="24" t="s">
        <v>230</v>
      </c>
      <c r="D8438" s="24">
        <v>3.7181000000000002</v>
      </c>
    </row>
    <row r="8439" spans="1:4" hidden="1">
      <c r="A8439" s="25">
        <v>43219</v>
      </c>
      <c r="B8439" s="24" t="s">
        <v>231</v>
      </c>
      <c r="C8439" s="24" t="s">
        <v>240</v>
      </c>
      <c r="D8439" s="24">
        <v>1.3351999999999999</v>
      </c>
    </row>
    <row r="8440" spans="1:4" hidden="1">
      <c r="A8440" s="25">
        <v>43219</v>
      </c>
      <c r="B8440" s="24" t="s">
        <v>231</v>
      </c>
      <c r="C8440" s="24" t="s">
        <v>241</v>
      </c>
      <c r="D8440" s="24">
        <v>1.2988</v>
      </c>
    </row>
    <row r="8441" spans="1:4" hidden="1">
      <c r="A8441" s="25">
        <v>43219</v>
      </c>
      <c r="B8441" s="24" t="s">
        <v>231</v>
      </c>
      <c r="C8441" s="24" t="s">
        <v>232</v>
      </c>
      <c r="D8441" s="24">
        <v>6.2183999999999999</v>
      </c>
    </row>
    <row r="8442" spans="1:4" hidden="1">
      <c r="A8442" s="25">
        <v>43219</v>
      </c>
      <c r="B8442" s="24" t="s">
        <v>231</v>
      </c>
      <c r="C8442" s="24" t="s">
        <v>233</v>
      </c>
      <c r="D8442" s="24">
        <v>0.83460000000000001</v>
      </c>
    </row>
    <row r="8443" spans="1:4" hidden="1">
      <c r="A8443" s="25">
        <v>43219</v>
      </c>
      <c r="B8443" s="24" t="s">
        <v>231</v>
      </c>
      <c r="C8443" s="24" t="s">
        <v>234</v>
      </c>
      <c r="D8443" s="24">
        <v>0.73450000000000004</v>
      </c>
    </row>
    <row r="8444" spans="1:4" hidden="1">
      <c r="A8444" s="25">
        <v>43219</v>
      </c>
      <c r="B8444" s="24" t="s">
        <v>231</v>
      </c>
      <c r="C8444" s="24" t="s">
        <v>243</v>
      </c>
      <c r="D8444" s="24">
        <v>7.944</v>
      </c>
    </row>
    <row r="8445" spans="1:4" hidden="1">
      <c r="A8445" s="25">
        <v>43219</v>
      </c>
      <c r="B8445" s="24" t="s">
        <v>231</v>
      </c>
      <c r="C8445" s="24" t="s">
        <v>235</v>
      </c>
      <c r="D8445" s="24">
        <v>0.71809999999999996</v>
      </c>
    </row>
    <row r="8446" spans="1:4" hidden="1">
      <c r="A8446" s="25">
        <v>43219</v>
      </c>
      <c r="B8446" s="24" t="s">
        <v>231</v>
      </c>
      <c r="C8446" s="24" t="s">
        <v>79</v>
      </c>
      <c r="D8446" s="24">
        <v>110.398</v>
      </c>
    </row>
    <row r="8447" spans="1:4" hidden="1">
      <c r="A8447" s="25">
        <v>43219</v>
      </c>
      <c r="B8447" s="24" t="s">
        <v>231</v>
      </c>
      <c r="C8447" s="24" t="s">
        <v>236</v>
      </c>
      <c r="D8447" s="24">
        <v>8.06</v>
      </c>
    </row>
    <row r="8448" spans="1:4" hidden="1">
      <c r="A8448" s="25">
        <v>43219</v>
      </c>
      <c r="B8448" s="24" t="s">
        <v>231</v>
      </c>
      <c r="C8448" s="24" t="s">
        <v>237</v>
      </c>
      <c r="D8448" s="24">
        <v>8.7652000000000001</v>
      </c>
    </row>
    <row r="8449" spans="1:4" hidden="1">
      <c r="A8449" s="25">
        <v>43219</v>
      </c>
      <c r="B8449" s="24" t="s">
        <v>231</v>
      </c>
      <c r="C8449" s="24" t="s">
        <v>238</v>
      </c>
      <c r="D8449" s="24">
        <v>1.0123</v>
      </c>
    </row>
    <row r="8450" spans="1:4" hidden="1">
      <c r="A8450" s="25">
        <v>43219</v>
      </c>
      <c r="B8450" s="24" t="s">
        <v>248</v>
      </c>
      <c r="C8450" s="24" t="s">
        <v>241</v>
      </c>
      <c r="D8450" s="24">
        <v>0.20300000000000001</v>
      </c>
    </row>
    <row r="8451" spans="1:4" hidden="1">
      <c r="A8451" s="25">
        <v>43219</v>
      </c>
      <c r="B8451" s="24" t="s">
        <v>248</v>
      </c>
      <c r="C8451" s="24" t="s">
        <v>233</v>
      </c>
      <c r="D8451" s="24">
        <v>0.13039999999999999</v>
      </c>
    </row>
    <row r="8452" spans="1:4" hidden="1">
      <c r="A8452" s="25">
        <v>43219</v>
      </c>
      <c r="B8452" s="24" t="s">
        <v>248</v>
      </c>
      <c r="C8452" s="24" t="s">
        <v>246</v>
      </c>
      <c r="D8452" s="24">
        <v>4.6772999999999998</v>
      </c>
    </row>
    <row r="8453" spans="1:4" hidden="1">
      <c r="A8453" s="25">
        <v>43219</v>
      </c>
      <c r="B8453" s="24" t="s">
        <v>248</v>
      </c>
      <c r="C8453" s="24" t="s">
        <v>238</v>
      </c>
      <c r="D8453" s="24">
        <v>0.15820000000000001</v>
      </c>
    </row>
    <row r="8454" spans="1:4" hidden="1">
      <c r="A8454" s="25">
        <v>43219</v>
      </c>
      <c r="B8454" s="24" t="s">
        <v>242</v>
      </c>
      <c r="C8454" s="24" t="s">
        <v>240</v>
      </c>
      <c r="D8454" s="24">
        <v>0.2082</v>
      </c>
    </row>
    <row r="8455" spans="1:4" hidden="1">
      <c r="A8455" s="25">
        <v>43219</v>
      </c>
      <c r="B8455" s="24" t="s">
        <v>242</v>
      </c>
      <c r="C8455" s="24" t="s">
        <v>241</v>
      </c>
      <c r="D8455" s="24">
        <v>0.2026</v>
      </c>
    </row>
    <row r="8456" spans="1:4" hidden="1">
      <c r="A8456" s="25">
        <v>43219</v>
      </c>
      <c r="B8456" s="24" t="s">
        <v>242</v>
      </c>
      <c r="C8456" s="24" t="s">
        <v>232</v>
      </c>
      <c r="D8456" s="24">
        <v>0.9698</v>
      </c>
    </row>
    <row r="8457" spans="1:4" hidden="1">
      <c r="A8457" s="25">
        <v>43219</v>
      </c>
      <c r="B8457" s="24" t="s">
        <v>242</v>
      </c>
      <c r="C8457" s="24" t="s">
        <v>233</v>
      </c>
      <c r="D8457" s="24">
        <v>0.13020000000000001</v>
      </c>
    </row>
    <row r="8458" spans="1:4" hidden="1">
      <c r="A8458" s="25">
        <v>43219</v>
      </c>
      <c r="B8458" s="24" t="s">
        <v>242</v>
      </c>
      <c r="C8458" s="24" t="s">
        <v>234</v>
      </c>
      <c r="D8458" s="24">
        <v>0.11459999999999999</v>
      </c>
    </row>
    <row r="8459" spans="1:4" hidden="1">
      <c r="A8459" s="25">
        <v>43219</v>
      </c>
      <c r="B8459" s="24" t="s">
        <v>242</v>
      </c>
      <c r="C8459" s="24" t="s">
        <v>243</v>
      </c>
      <c r="D8459" s="24">
        <v>1.2390000000000001</v>
      </c>
    </row>
    <row r="8460" spans="1:4" hidden="1">
      <c r="A8460" s="25">
        <v>43219</v>
      </c>
      <c r="B8460" s="24" t="s">
        <v>242</v>
      </c>
      <c r="C8460" s="24" t="s">
        <v>79</v>
      </c>
      <c r="D8460" s="24">
        <v>17.2182</v>
      </c>
    </row>
    <row r="8461" spans="1:4" hidden="1">
      <c r="A8461" s="25">
        <v>43219</v>
      </c>
      <c r="B8461" s="24" t="s">
        <v>242</v>
      </c>
      <c r="C8461" s="24" t="s">
        <v>244</v>
      </c>
      <c r="D8461" s="24">
        <v>168.5916</v>
      </c>
    </row>
    <row r="8462" spans="1:4" hidden="1">
      <c r="A8462" s="25">
        <v>43219</v>
      </c>
      <c r="B8462" s="24" t="s">
        <v>242</v>
      </c>
      <c r="C8462" s="24" t="s">
        <v>251</v>
      </c>
      <c r="D8462" s="24">
        <v>1.2763</v>
      </c>
    </row>
    <row r="8463" spans="1:4" hidden="1">
      <c r="A8463" s="25">
        <v>43219</v>
      </c>
      <c r="B8463" s="24" t="s">
        <v>242</v>
      </c>
      <c r="C8463" s="24" t="s">
        <v>252</v>
      </c>
      <c r="D8463" s="24">
        <v>0.61860000000000004</v>
      </c>
    </row>
    <row r="8464" spans="1:4" hidden="1">
      <c r="A8464" s="25">
        <v>43219</v>
      </c>
      <c r="B8464" s="24" t="s">
        <v>242</v>
      </c>
      <c r="C8464" s="24" t="s">
        <v>236</v>
      </c>
      <c r="D8464" s="24">
        <v>1.2569999999999999</v>
      </c>
    </row>
    <row r="8465" spans="1:4" hidden="1">
      <c r="A8465" s="25">
        <v>43219</v>
      </c>
      <c r="B8465" s="24" t="s">
        <v>242</v>
      </c>
      <c r="C8465" s="24" t="s">
        <v>245</v>
      </c>
      <c r="D8465" s="24">
        <v>0.2228</v>
      </c>
    </row>
    <row r="8466" spans="1:4" hidden="1">
      <c r="A8466" s="25">
        <v>43219</v>
      </c>
      <c r="B8466" s="24" t="s">
        <v>242</v>
      </c>
      <c r="C8466" s="24" t="s">
        <v>253</v>
      </c>
      <c r="D8466" s="24">
        <v>0.20899999999999999</v>
      </c>
    </row>
    <row r="8467" spans="1:4" hidden="1">
      <c r="A8467" s="25">
        <v>43219</v>
      </c>
      <c r="B8467" s="24" t="s">
        <v>242</v>
      </c>
      <c r="C8467" s="24" t="s">
        <v>246</v>
      </c>
      <c r="D8467" s="24">
        <v>4.6672000000000002</v>
      </c>
    </row>
    <row r="8468" spans="1:4" hidden="1">
      <c r="A8468" s="25">
        <v>43219</v>
      </c>
      <c r="B8468" s="24" t="s">
        <v>242</v>
      </c>
      <c r="C8468" s="24" t="s">
        <v>238</v>
      </c>
      <c r="D8468" s="24">
        <v>0.15790000000000001</v>
      </c>
    </row>
    <row r="8469" spans="1:4" hidden="1">
      <c r="A8469" s="25">
        <v>43219</v>
      </c>
      <c r="B8469" s="24" t="s">
        <v>254</v>
      </c>
      <c r="C8469" s="24" t="s">
        <v>233</v>
      </c>
      <c r="D8469" s="24">
        <v>3.9199999999999999E-2</v>
      </c>
    </row>
    <row r="8470" spans="1:4" hidden="1">
      <c r="A8470" s="25">
        <v>43219</v>
      </c>
      <c r="B8470" s="24" t="s">
        <v>254</v>
      </c>
      <c r="C8470" s="24" t="s">
        <v>234</v>
      </c>
      <c r="D8470" s="24">
        <v>3.4599999999999999E-2</v>
      </c>
    </row>
    <row r="8471" spans="1:4" hidden="1">
      <c r="A8471" s="25">
        <v>43219</v>
      </c>
      <c r="B8471" s="24" t="s">
        <v>254</v>
      </c>
      <c r="C8471" s="24" t="s">
        <v>238</v>
      </c>
      <c r="D8471" s="24">
        <v>4.7600000000000003E-2</v>
      </c>
    </row>
    <row r="8472" spans="1:4" hidden="1">
      <c r="A8472" s="25">
        <v>43219</v>
      </c>
      <c r="B8472" s="24" t="s">
        <v>232</v>
      </c>
      <c r="C8472" s="24" t="s">
        <v>230</v>
      </c>
      <c r="D8472" s="24">
        <v>0.59799999999999998</v>
      </c>
    </row>
    <row r="8473" spans="1:4" hidden="1">
      <c r="A8473" s="25">
        <v>43219</v>
      </c>
      <c r="B8473" s="24" t="s">
        <v>232</v>
      </c>
      <c r="C8473" s="24" t="s">
        <v>240</v>
      </c>
      <c r="D8473" s="24">
        <v>0.2147</v>
      </c>
    </row>
    <row r="8474" spans="1:4" hidden="1">
      <c r="A8474" s="25">
        <v>43219</v>
      </c>
      <c r="B8474" s="24" t="s">
        <v>232</v>
      </c>
      <c r="C8474" s="24" t="s">
        <v>231</v>
      </c>
      <c r="D8474" s="24">
        <v>0.1608</v>
      </c>
    </row>
    <row r="8475" spans="1:4" hidden="1">
      <c r="A8475" s="25">
        <v>43219</v>
      </c>
      <c r="B8475" s="24" t="s">
        <v>232</v>
      </c>
      <c r="C8475" s="24" t="s">
        <v>242</v>
      </c>
      <c r="D8475" s="24">
        <v>1.0310999999999999</v>
      </c>
    </row>
    <row r="8476" spans="1:4" hidden="1">
      <c r="A8476" s="25">
        <v>43219</v>
      </c>
      <c r="B8476" s="24" t="s">
        <v>232</v>
      </c>
      <c r="C8476" s="24" t="s">
        <v>233</v>
      </c>
      <c r="D8476" s="24">
        <v>0.13420000000000001</v>
      </c>
    </row>
    <row r="8477" spans="1:4" hidden="1">
      <c r="A8477" s="25">
        <v>43219</v>
      </c>
      <c r="B8477" s="24" t="s">
        <v>232</v>
      </c>
      <c r="C8477" s="24" t="s">
        <v>234</v>
      </c>
      <c r="D8477" s="24">
        <v>0.1181</v>
      </c>
    </row>
    <row r="8478" spans="1:4" hidden="1">
      <c r="A8478" s="25">
        <v>43219</v>
      </c>
      <c r="B8478" s="24" t="s">
        <v>232</v>
      </c>
      <c r="C8478" s="24" t="s">
        <v>235</v>
      </c>
      <c r="D8478" s="24">
        <v>0.1154</v>
      </c>
    </row>
    <row r="8479" spans="1:4" hidden="1">
      <c r="A8479" s="25">
        <v>43219</v>
      </c>
      <c r="B8479" s="24" t="s">
        <v>232</v>
      </c>
      <c r="C8479" s="24" t="s">
        <v>236</v>
      </c>
      <c r="D8479" s="24">
        <v>1.2962</v>
      </c>
    </row>
    <row r="8480" spans="1:4" hidden="1">
      <c r="A8480" s="25">
        <v>43219</v>
      </c>
      <c r="B8480" s="24" t="s">
        <v>232</v>
      </c>
      <c r="C8480" s="24" t="s">
        <v>237</v>
      </c>
      <c r="D8480" s="24">
        <v>1.4096</v>
      </c>
    </row>
    <row r="8481" spans="1:4" hidden="1">
      <c r="A8481" s="25">
        <v>43219</v>
      </c>
      <c r="B8481" s="24" t="s">
        <v>232</v>
      </c>
      <c r="C8481" s="24" t="s">
        <v>238</v>
      </c>
      <c r="D8481" s="24">
        <v>0.1628</v>
      </c>
    </row>
    <row r="8482" spans="1:4" hidden="1">
      <c r="A8482" s="25">
        <v>43219</v>
      </c>
      <c r="B8482" s="24" t="s">
        <v>255</v>
      </c>
      <c r="C8482" s="24" t="s">
        <v>233</v>
      </c>
      <c r="D8482" s="24">
        <v>5.5E-2</v>
      </c>
    </row>
    <row r="8483" spans="1:4" hidden="1">
      <c r="A8483" s="25">
        <v>43219</v>
      </c>
      <c r="B8483" s="24" t="s">
        <v>233</v>
      </c>
      <c r="C8483" s="24" t="s">
        <v>230</v>
      </c>
      <c r="D8483" s="24">
        <v>4.4551999999999996</v>
      </c>
    </row>
    <row r="8484" spans="1:4" hidden="1">
      <c r="A8484" s="25">
        <v>43219</v>
      </c>
      <c r="B8484" s="24" t="s">
        <v>233</v>
      </c>
      <c r="C8484" s="24" t="s">
        <v>240</v>
      </c>
      <c r="D8484" s="24">
        <v>1.6</v>
      </c>
    </row>
    <row r="8485" spans="1:4" hidden="1">
      <c r="A8485" s="25">
        <v>43219</v>
      </c>
      <c r="B8485" s="24" t="s">
        <v>233</v>
      </c>
      <c r="C8485" s="24" t="s">
        <v>241</v>
      </c>
      <c r="D8485" s="24">
        <v>1.5563</v>
      </c>
    </row>
    <row r="8486" spans="1:4" hidden="1">
      <c r="A8486" s="25">
        <v>43219</v>
      </c>
      <c r="B8486" s="24" t="s">
        <v>233</v>
      </c>
      <c r="C8486" s="24" t="s">
        <v>231</v>
      </c>
      <c r="D8486" s="24">
        <v>1.1981999999999999</v>
      </c>
    </row>
    <row r="8487" spans="1:4" hidden="1">
      <c r="A8487" s="25">
        <v>43219</v>
      </c>
      <c r="B8487" s="24" t="s">
        <v>233</v>
      </c>
      <c r="C8487" s="24" t="s">
        <v>248</v>
      </c>
      <c r="D8487" s="24">
        <v>7.6661000000000001</v>
      </c>
    </row>
    <row r="8488" spans="1:4" hidden="1">
      <c r="A8488" s="25">
        <v>43219</v>
      </c>
      <c r="B8488" s="24" t="s">
        <v>233</v>
      </c>
      <c r="C8488" s="24" t="s">
        <v>242</v>
      </c>
      <c r="D8488" s="24">
        <v>7.6828000000000003</v>
      </c>
    </row>
    <row r="8489" spans="1:4" hidden="1">
      <c r="A8489" s="25">
        <v>43219</v>
      </c>
      <c r="B8489" s="24" t="s">
        <v>233</v>
      </c>
      <c r="C8489" s="24" t="s">
        <v>254</v>
      </c>
      <c r="D8489" s="24">
        <v>25.465900000000001</v>
      </c>
    </row>
    <row r="8490" spans="1:4" hidden="1">
      <c r="A8490" s="25">
        <v>43219</v>
      </c>
      <c r="B8490" s="24" t="s">
        <v>233</v>
      </c>
      <c r="C8490" s="24" t="s">
        <v>232</v>
      </c>
      <c r="D8490" s="24">
        <v>7.4504000000000001</v>
      </c>
    </row>
    <row r="8491" spans="1:4" hidden="1">
      <c r="A8491" s="25">
        <v>43219</v>
      </c>
      <c r="B8491" s="24" t="s">
        <v>233</v>
      </c>
      <c r="C8491" s="24" t="s">
        <v>255</v>
      </c>
      <c r="D8491" s="24">
        <v>18.194600000000001</v>
      </c>
    </row>
    <row r="8492" spans="1:4" hidden="1">
      <c r="A8492" s="25">
        <v>43219</v>
      </c>
      <c r="B8492" s="24" t="s">
        <v>233</v>
      </c>
      <c r="C8492" s="24" t="s">
        <v>234</v>
      </c>
      <c r="D8492" s="24">
        <v>0.88019999999999998</v>
      </c>
    </row>
    <row r="8493" spans="1:4" hidden="1">
      <c r="A8493" s="25">
        <v>43219</v>
      </c>
      <c r="B8493" s="24" t="s">
        <v>233</v>
      </c>
      <c r="C8493" s="24" t="s">
        <v>243</v>
      </c>
      <c r="D8493" s="24">
        <v>9.5183999999999997</v>
      </c>
    </row>
    <row r="8494" spans="1:4" hidden="1">
      <c r="A8494" s="25">
        <v>43219</v>
      </c>
      <c r="B8494" s="24" t="s">
        <v>233</v>
      </c>
      <c r="C8494" s="24" t="s">
        <v>256</v>
      </c>
      <c r="D8494" s="24">
        <v>7.4165999999999999</v>
      </c>
    </row>
    <row r="8495" spans="1:4" hidden="1">
      <c r="A8495" s="25">
        <v>43219</v>
      </c>
      <c r="B8495" s="24" t="s">
        <v>233</v>
      </c>
      <c r="C8495" s="24" t="s">
        <v>257</v>
      </c>
      <c r="D8495" s="24">
        <v>312.8449</v>
      </c>
    </row>
    <row r="8496" spans="1:4" hidden="1">
      <c r="A8496" s="25">
        <v>43219</v>
      </c>
      <c r="B8496" s="24" t="s">
        <v>233</v>
      </c>
      <c r="C8496" s="24" t="s">
        <v>258</v>
      </c>
      <c r="D8496" s="24">
        <v>4.3525999999999998</v>
      </c>
    </row>
    <row r="8497" spans="1:4" hidden="1">
      <c r="A8497" s="25">
        <v>43219</v>
      </c>
      <c r="B8497" s="24" t="s">
        <v>233</v>
      </c>
      <c r="C8497" s="24" t="s">
        <v>259</v>
      </c>
      <c r="D8497" s="24">
        <v>122.58540000000001</v>
      </c>
    </row>
    <row r="8498" spans="1:4" hidden="1">
      <c r="A8498" s="25">
        <v>43219</v>
      </c>
      <c r="B8498" s="24" t="s">
        <v>233</v>
      </c>
      <c r="C8498" s="24" t="s">
        <v>235</v>
      </c>
      <c r="D8498" s="24">
        <v>0.86040000000000005</v>
      </c>
    </row>
    <row r="8499" spans="1:4" hidden="1">
      <c r="A8499" s="25">
        <v>43219</v>
      </c>
      <c r="B8499" s="24" t="s">
        <v>233</v>
      </c>
      <c r="C8499" s="24" t="s">
        <v>79</v>
      </c>
      <c r="D8499" s="24">
        <v>132.2876</v>
      </c>
    </row>
    <row r="8500" spans="1:4" hidden="1">
      <c r="A8500" s="25">
        <v>43219</v>
      </c>
      <c r="B8500" s="24" t="s">
        <v>233</v>
      </c>
      <c r="C8500" s="24" t="s">
        <v>244</v>
      </c>
      <c r="D8500" s="24">
        <v>1295.2434000000001</v>
      </c>
    </row>
    <row r="8501" spans="1:4" hidden="1">
      <c r="A8501" s="25">
        <v>43219</v>
      </c>
      <c r="B8501" s="24" t="s">
        <v>233</v>
      </c>
      <c r="C8501" s="24" t="s">
        <v>251</v>
      </c>
      <c r="D8501" s="24">
        <v>9.8054000000000006</v>
      </c>
    </row>
    <row r="8502" spans="1:4" hidden="1">
      <c r="A8502" s="25">
        <v>43219</v>
      </c>
      <c r="B8502" s="24" t="s">
        <v>233</v>
      </c>
      <c r="C8502" s="24" t="s">
        <v>249</v>
      </c>
      <c r="D8502" s="24">
        <v>22.5854</v>
      </c>
    </row>
    <row r="8503" spans="1:4" hidden="1">
      <c r="A8503" s="25">
        <v>43219</v>
      </c>
      <c r="B8503" s="24" t="s">
        <v>233</v>
      </c>
      <c r="C8503" s="24" t="s">
        <v>252</v>
      </c>
      <c r="D8503" s="24">
        <v>4.7526000000000002</v>
      </c>
    </row>
    <row r="8504" spans="1:4" hidden="1">
      <c r="A8504" s="25">
        <v>43219</v>
      </c>
      <c r="B8504" s="24" t="s">
        <v>233</v>
      </c>
      <c r="C8504" s="24" t="s">
        <v>236</v>
      </c>
      <c r="D8504" s="24">
        <v>9.6574000000000009</v>
      </c>
    </row>
    <row r="8505" spans="1:4" hidden="1">
      <c r="A8505" s="25">
        <v>43219</v>
      </c>
      <c r="B8505" s="24" t="s">
        <v>233</v>
      </c>
      <c r="C8505" s="24" t="s">
        <v>245</v>
      </c>
      <c r="D8505" s="24">
        <v>1.712</v>
      </c>
    </row>
    <row r="8506" spans="1:4" hidden="1">
      <c r="A8506" s="25">
        <v>43219</v>
      </c>
      <c r="B8506" s="24" t="s">
        <v>233</v>
      </c>
      <c r="C8506" s="24" t="s">
        <v>260</v>
      </c>
      <c r="D8506" s="24">
        <v>4.2069999999999999</v>
      </c>
    </row>
    <row r="8507" spans="1:4" hidden="1">
      <c r="A8507" s="25">
        <v>43219</v>
      </c>
      <c r="B8507" s="24" t="s">
        <v>233</v>
      </c>
      <c r="C8507" s="24" t="s">
        <v>261</v>
      </c>
      <c r="D8507" s="24">
        <v>75.425799999999995</v>
      </c>
    </row>
    <row r="8508" spans="1:4" hidden="1">
      <c r="A8508" s="25">
        <v>43219</v>
      </c>
      <c r="B8508" s="24" t="s">
        <v>233</v>
      </c>
      <c r="C8508" s="24" t="s">
        <v>237</v>
      </c>
      <c r="D8508" s="24">
        <v>10.503</v>
      </c>
    </row>
    <row r="8509" spans="1:4" hidden="1">
      <c r="A8509" s="25">
        <v>43219</v>
      </c>
      <c r="B8509" s="24" t="s">
        <v>233</v>
      </c>
      <c r="C8509" s="24" t="s">
        <v>253</v>
      </c>
      <c r="D8509" s="24">
        <v>1.6055999999999999</v>
      </c>
    </row>
    <row r="8510" spans="1:4" hidden="1">
      <c r="A8510" s="25">
        <v>43219</v>
      </c>
      <c r="B8510" s="24" t="s">
        <v>233</v>
      </c>
      <c r="C8510" s="24" t="s">
        <v>262</v>
      </c>
      <c r="D8510" s="24">
        <v>4.9055999999999997</v>
      </c>
    </row>
    <row r="8511" spans="1:4" hidden="1">
      <c r="A8511" s="25">
        <v>43219</v>
      </c>
      <c r="B8511" s="24" t="s">
        <v>233</v>
      </c>
      <c r="C8511" s="24" t="s">
        <v>246</v>
      </c>
      <c r="D8511" s="24">
        <v>35.856699999999996</v>
      </c>
    </row>
    <row r="8512" spans="1:4" hidden="1">
      <c r="A8512" s="25">
        <v>43219</v>
      </c>
      <c r="B8512" s="24" t="s">
        <v>233</v>
      </c>
      <c r="C8512" s="24" t="s">
        <v>238</v>
      </c>
      <c r="D8512" s="24">
        <v>1.2130000000000001</v>
      </c>
    </row>
    <row r="8513" spans="1:4" hidden="1">
      <c r="A8513" s="25">
        <v>43219</v>
      </c>
      <c r="B8513" s="24" t="s">
        <v>233</v>
      </c>
      <c r="C8513" s="24" t="s">
        <v>239</v>
      </c>
      <c r="D8513" s="24">
        <v>14.957000000000001</v>
      </c>
    </row>
    <row r="8514" spans="1:4" hidden="1">
      <c r="A8514" s="25">
        <v>43219</v>
      </c>
      <c r="B8514" s="24" t="s">
        <v>263</v>
      </c>
      <c r="C8514" s="24" t="s">
        <v>238</v>
      </c>
      <c r="D8514" s="24">
        <v>0.4854</v>
      </c>
    </row>
    <row r="8515" spans="1:4" hidden="1">
      <c r="A8515" s="25">
        <v>43219</v>
      </c>
      <c r="B8515" s="24" t="s">
        <v>234</v>
      </c>
      <c r="C8515" s="24" t="s">
        <v>230</v>
      </c>
      <c r="D8515" s="24">
        <v>5.0617999999999999</v>
      </c>
    </row>
    <row r="8516" spans="1:4" hidden="1">
      <c r="A8516" s="25">
        <v>43219</v>
      </c>
      <c r="B8516" s="24" t="s">
        <v>234</v>
      </c>
      <c r="C8516" s="24" t="s">
        <v>240</v>
      </c>
      <c r="D8516" s="24">
        <v>1.8178000000000001</v>
      </c>
    </row>
    <row r="8517" spans="1:4" hidden="1">
      <c r="A8517" s="25">
        <v>43219</v>
      </c>
      <c r="B8517" s="24" t="s">
        <v>234</v>
      </c>
      <c r="C8517" s="24" t="s">
        <v>241</v>
      </c>
      <c r="D8517" s="24">
        <v>1.7682</v>
      </c>
    </row>
    <row r="8518" spans="1:4" hidden="1">
      <c r="A8518" s="25">
        <v>43219</v>
      </c>
      <c r="B8518" s="24" t="s">
        <v>234</v>
      </c>
      <c r="C8518" s="24" t="s">
        <v>231</v>
      </c>
      <c r="D8518" s="24">
        <v>1.3613999999999999</v>
      </c>
    </row>
    <row r="8519" spans="1:4" hidden="1">
      <c r="A8519" s="25">
        <v>43219</v>
      </c>
      <c r="B8519" s="24" t="s">
        <v>234</v>
      </c>
      <c r="C8519" s="24" t="s">
        <v>242</v>
      </c>
      <c r="D8519" s="24">
        <v>8.7287999999999997</v>
      </c>
    </row>
    <row r="8520" spans="1:4" hidden="1">
      <c r="A8520" s="25">
        <v>43219</v>
      </c>
      <c r="B8520" s="24" t="s">
        <v>234</v>
      </c>
      <c r="C8520" s="24" t="s">
        <v>254</v>
      </c>
      <c r="D8520" s="24">
        <v>28.935600000000001</v>
      </c>
    </row>
    <row r="8521" spans="1:4" hidden="1">
      <c r="A8521" s="25">
        <v>43219</v>
      </c>
      <c r="B8521" s="24" t="s">
        <v>234</v>
      </c>
      <c r="C8521" s="24" t="s">
        <v>232</v>
      </c>
      <c r="D8521" s="24">
        <v>8.4656000000000002</v>
      </c>
    </row>
    <row r="8522" spans="1:4" hidden="1">
      <c r="A8522" s="25">
        <v>43219</v>
      </c>
      <c r="B8522" s="24" t="s">
        <v>234</v>
      </c>
      <c r="C8522" s="24" t="s">
        <v>233</v>
      </c>
      <c r="D8522" s="24">
        <v>1.1362000000000001</v>
      </c>
    </row>
    <row r="8523" spans="1:4" hidden="1">
      <c r="A8523" s="25">
        <v>43219</v>
      </c>
      <c r="B8523" s="24" t="s">
        <v>234</v>
      </c>
      <c r="C8523" s="24" t="s">
        <v>243</v>
      </c>
      <c r="D8523" s="24">
        <v>10.8148</v>
      </c>
    </row>
    <row r="8524" spans="1:4" hidden="1">
      <c r="A8524" s="25">
        <v>43219</v>
      </c>
      <c r="B8524" s="24" t="s">
        <v>234</v>
      </c>
      <c r="C8524" s="24" t="s">
        <v>235</v>
      </c>
      <c r="D8524" s="24">
        <v>0.97760000000000002</v>
      </c>
    </row>
    <row r="8525" spans="1:4" hidden="1">
      <c r="A8525" s="25">
        <v>43219</v>
      </c>
      <c r="B8525" s="24" t="s">
        <v>234</v>
      </c>
      <c r="C8525" s="24" t="s">
        <v>79</v>
      </c>
      <c r="D8525" s="24">
        <v>150.3039</v>
      </c>
    </row>
    <row r="8526" spans="1:4" hidden="1">
      <c r="A8526" s="25">
        <v>43219</v>
      </c>
      <c r="B8526" s="24" t="s">
        <v>234</v>
      </c>
      <c r="C8526" s="24" t="s">
        <v>244</v>
      </c>
      <c r="D8526" s="24">
        <v>1471.6110000000001</v>
      </c>
    </row>
    <row r="8527" spans="1:4" hidden="1">
      <c r="A8527" s="25">
        <v>43219</v>
      </c>
      <c r="B8527" s="24" t="s">
        <v>234</v>
      </c>
      <c r="C8527" s="24" t="s">
        <v>249</v>
      </c>
      <c r="D8527" s="24">
        <v>25.660799999999998</v>
      </c>
    </row>
    <row r="8528" spans="1:4" hidden="1">
      <c r="A8528" s="25">
        <v>43219</v>
      </c>
      <c r="B8528" s="24" t="s">
        <v>234</v>
      </c>
      <c r="C8528" s="24" t="s">
        <v>252</v>
      </c>
      <c r="D8528" s="24">
        <v>5.3996000000000004</v>
      </c>
    </row>
    <row r="8529" spans="1:4" hidden="1">
      <c r="A8529" s="25">
        <v>43219</v>
      </c>
      <c r="B8529" s="24" t="s">
        <v>234</v>
      </c>
      <c r="C8529" s="24" t="s">
        <v>236</v>
      </c>
      <c r="D8529" s="24">
        <v>10.972799999999999</v>
      </c>
    </row>
    <row r="8530" spans="1:4" hidden="1">
      <c r="A8530" s="25">
        <v>43219</v>
      </c>
      <c r="B8530" s="24" t="s">
        <v>234</v>
      </c>
      <c r="C8530" s="24" t="s">
        <v>245</v>
      </c>
      <c r="D8530" s="24">
        <v>1.9452</v>
      </c>
    </row>
    <row r="8531" spans="1:4" hidden="1">
      <c r="A8531" s="25">
        <v>43219</v>
      </c>
      <c r="B8531" s="24" t="s">
        <v>234</v>
      </c>
      <c r="C8531" s="24" t="s">
        <v>237</v>
      </c>
      <c r="D8531" s="24">
        <v>11.9328</v>
      </c>
    </row>
    <row r="8532" spans="1:4" hidden="1">
      <c r="A8532" s="25">
        <v>43219</v>
      </c>
      <c r="B8532" s="24" t="s">
        <v>234</v>
      </c>
      <c r="C8532" s="24" t="s">
        <v>253</v>
      </c>
      <c r="D8532" s="24">
        <v>1.8242</v>
      </c>
    </row>
    <row r="8533" spans="1:4" hidden="1">
      <c r="A8533" s="25">
        <v>43219</v>
      </c>
      <c r="B8533" s="24" t="s">
        <v>234</v>
      </c>
      <c r="C8533" s="24" t="s">
        <v>246</v>
      </c>
      <c r="D8533" s="24">
        <v>40.739100000000001</v>
      </c>
    </row>
    <row r="8534" spans="1:4" hidden="1">
      <c r="A8534" s="25">
        <v>43219</v>
      </c>
      <c r="B8534" s="24" t="s">
        <v>234</v>
      </c>
      <c r="C8534" s="24" t="s">
        <v>238</v>
      </c>
      <c r="D8534" s="24">
        <v>1.3781000000000001</v>
      </c>
    </row>
    <row r="8535" spans="1:4" hidden="1">
      <c r="A8535" s="25">
        <v>43219</v>
      </c>
      <c r="B8535" s="24" t="s">
        <v>234</v>
      </c>
      <c r="C8535" s="24" t="s">
        <v>239</v>
      </c>
      <c r="D8535" s="24">
        <v>16.993600000000001</v>
      </c>
    </row>
    <row r="8536" spans="1:4" hidden="1">
      <c r="A8536" s="25">
        <v>43219</v>
      </c>
      <c r="B8536" s="24" t="s">
        <v>243</v>
      </c>
      <c r="C8536" s="24" t="s">
        <v>240</v>
      </c>
      <c r="D8536" s="24">
        <v>0.1681</v>
      </c>
    </row>
    <row r="8537" spans="1:4" hidden="1">
      <c r="A8537" s="25">
        <v>43219</v>
      </c>
      <c r="B8537" s="24" t="s">
        <v>243</v>
      </c>
      <c r="C8537" s="24" t="s">
        <v>241</v>
      </c>
      <c r="D8537" s="24">
        <v>0.16350000000000001</v>
      </c>
    </row>
    <row r="8538" spans="1:4" hidden="1">
      <c r="A8538" s="25">
        <v>43219</v>
      </c>
      <c r="B8538" s="24" t="s">
        <v>243</v>
      </c>
      <c r="C8538" s="24" t="s">
        <v>231</v>
      </c>
      <c r="D8538" s="24">
        <v>0.12590000000000001</v>
      </c>
    </row>
    <row r="8539" spans="1:4" hidden="1">
      <c r="A8539" s="25">
        <v>43219</v>
      </c>
      <c r="B8539" s="24" t="s">
        <v>243</v>
      </c>
      <c r="C8539" s="24" t="s">
        <v>242</v>
      </c>
      <c r="D8539" s="24">
        <v>0.80720000000000003</v>
      </c>
    </row>
    <row r="8540" spans="1:4" hidden="1">
      <c r="A8540" s="25">
        <v>43219</v>
      </c>
      <c r="B8540" s="24" t="s">
        <v>243</v>
      </c>
      <c r="C8540" s="24" t="s">
        <v>233</v>
      </c>
      <c r="D8540" s="24">
        <v>0.105</v>
      </c>
    </row>
    <row r="8541" spans="1:4" hidden="1">
      <c r="A8541" s="25">
        <v>43219</v>
      </c>
      <c r="B8541" s="24" t="s">
        <v>243</v>
      </c>
      <c r="C8541" s="24" t="s">
        <v>234</v>
      </c>
      <c r="D8541" s="24">
        <v>9.2399999999999996E-2</v>
      </c>
    </row>
    <row r="8542" spans="1:4" hidden="1">
      <c r="A8542" s="25">
        <v>43219</v>
      </c>
      <c r="B8542" s="24" t="s">
        <v>243</v>
      </c>
      <c r="C8542" s="24" t="s">
        <v>79</v>
      </c>
      <c r="D8542" s="24">
        <v>13.8972</v>
      </c>
    </row>
    <row r="8543" spans="1:4" hidden="1">
      <c r="A8543" s="25">
        <v>43219</v>
      </c>
      <c r="B8543" s="24" t="s">
        <v>243</v>
      </c>
      <c r="C8543" s="24" t="s">
        <v>244</v>
      </c>
      <c r="D8543" s="24">
        <v>136.07380000000001</v>
      </c>
    </row>
    <row r="8544" spans="1:4" hidden="1">
      <c r="A8544" s="25">
        <v>43219</v>
      </c>
      <c r="B8544" s="24" t="s">
        <v>243</v>
      </c>
      <c r="C8544" s="24" t="s">
        <v>251</v>
      </c>
      <c r="D8544" s="24">
        <v>1.0301</v>
      </c>
    </row>
    <row r="8545" spans="1:4" hidden="1">
      <c r="A8545" s="25">
        <v>43219</v>
      </c>
      <c r="B8545" s="24" t="s">
        <v>243</v>
      </c>
      <c r="C8545" s="24" t="s">
        <v>252</v>
      </c>
      <c r="D8545" s="24">
        <v>0.49930000000000002</v>
      </c>
    </row>
    <row r="8546" spans="1:4" hidden="1">
      <c r="A8546" s="25">
        <v>43219</v>
      </c>
      <c r="B8546" s="24" t="s">
        <v>243</v>
      </c>
      <c r="C8546" s="24" t="s">
        <v>236</v>
      </c>
      <c r="D8546" s="24">
        <v>1.0145999999999999</v>
      </c>
    </row>
    <row r="8547" spans="1:4" hidden="1">
      <c r="A8547" s="25">
        <v>43219</v>
      </c>
      <c r="B8547" s="24" t="s">
        <v>243</v>
      </c>
      <c r="C8547" s="24" t="s">
        <v>245</v>
      </c>
      <c r="D8547" s="24">
        <v>0.1799</v>
      </c>
    </row>
    <row r="8548" spans="1:4" hidden="1">
      <c r="A8548" s="25">
        <v>43219</v>
      </c>
      <c r="B8548" s="24" t="s">
        <v>243</v>
      </c>
      <c r="C8548" s="24" t="s">
        <v>253</v>
      </c>
      <c r="D8548" s="24">
        <v>0.1686</v>
      </c>
    </row>
    <row r="8549" spans="1:4" hidden="1">
      <c r="A8549" s="25">
        <v>43219</v>
      </c>
      <c r="B8549" s="24" t="s">
        <v>243</v>
      </c>
      <c r="C8549" s="24" t="s">
        <v>246</v>
      </c>
      <c r="D8549" s="24">
        <v>3.7669999999999999</v>
      </c>
    </row>
    <row r="8550" spans="1:4" hidden="1">
      <c r="A8550" s="25">
        <v>43219</v>
      </c>
      <c r="B8550" s="24" t="s">
        <v>243</v>
      </c>
      <c r="C8550" s="24" t="s">
        <v>238</v>
      </c>
      <c r="D8550" s="24">
        <v>0.12740000000000001</v>
      </c>
    </row>
    <row r="8551" spans="1:4" hidden="1">
      <c r="A8551" s="25">
        <v>43219</v>
      </c>
      <c r="B8551" s="24" t="s">
        <v>256</v>
      </c>
      <c r="C8551" s="24" t="s">
        <v>233</v>
      </c>
      <c r="D8551" s="24">
        <v>0.1348</v>
      </c>
    </row>
    <row r="8552" spans="1:4" hidden="1">
      <c r="A8552" s="25">
        <v>43219</v>
      </c>
      <c r="B8552" s="24" t="s">
        <v>256</v>
      </c>
      <c r="C8552" s="24" t="s">
        <v>238</v>
      </c>
      <c r="D8552" s="24">
        <v>0.1636</v>
      </c>
    </row>
    <row r="8553" spans="1:4" hidden="1">
      <c r="A8553" s="25">
        <v>43219</v>
      </c>
      <c r="B8553" s="24" t="s">
        <v>257</v>
      </c>
      <c r="C8553" s="24" t="s">
        <v>233</v>
      </c>
      <c r="D8553" s="24">
        <v>3.2000000000000002E-3</v>
      </c>
    </row>
    <row r="8554" spans="1:4" hidden="1">
      <c r="A8554" s="25">
        <v>43219</v>
      </c>
      <c r="B8554" s="24" t="s">
        <v>258</v>
      </c>
      <c r="C8554" s="24" t="s">
        <v>233</v>
      </c>
      <c r="D8554" s="24">
        <v>0.2298</v>
      </c>
    </row>
    <row r="8555" spans="1:4" hidden="1">
      <c r="A8555" s="25">
        <v>43219</v>
      </c>
      <c r="B8555" s="24" t="s">
        <v>258</v>
      </c>
      <c r="C8555" s="24" t="s">
        <v>238</v>
      </c>
      <c r="D8555" s="24">
        <v>0.2787</v>
      </c>
    </row>
    <row r="8556" spans="1:4" hidden="1">
      <c r="A8556" s="25">
        <v>43219</v>
      </c>
      <c r="B8556" s="24" t="s">
        <v>259</v>
      </c>
      <c r="C8556" s="24" t="s">
        <v>233</v>
      </c>
      <c r="D8556" s="24">
        <v>8.2000000000000007E-3</v>
      </c>
    </row>
    <row r="8557" spans="1:4" hidden="1">
      <c r="A8557" s="25">
        <v>43219</v>
      </c>
      <c r="B8557" s="24" t="s">
        <v>259</v>
      </c>
      <c r="C8557" s="24" t="s">
        <v>238</v>
      </c>
      <c r="D8557" s="24">
        <v>9.9000000000000008E-3</v>
      </c>
    </row>
    <row r="8558" spans="1:4" hidden="1">
      <c r="A8558" s="25">
        <v>43219</v>
      </c>
      <c r="B8558" s="24" t="s">
        <v>235</v>
      </c>
      <c r="C8558" s="24" t="s">
        <v>230</v>
      </c>
      <c r="D8558" s="24">
        <v>5.1778000000000004</v>
      </c>
    </row>
    <row r="8559" spans="1:4" hidden="1">
      <c r="A8559" s="25">
        <v>43219</v>
      </c>
      <c r="B8559" s="24" t="s">
        <v>235</v>
      </c>
      <c r="C8559" s="24" t="s">
        <v>231</v>
      </c>
      <c r="D8559" s="24">
        <v>1.3926000000000001</v>
      </c>
    </row>
    <row r="8560" spans="1:4" hidden="1">
      <c r="A8560" s="25">
        <v>43219</v>
      </c>
      <c r="B8560" s="24" t="s">
        <v>235</v>
      </c>
      <c r="C8560" s="24" t="s">
        <v>232</v>
      </c>
      <c r="D8560" s="24">
        <v>8.6595999999999993</v>
      </c>
    </row>
    <row r="8561" spans="1:4" hidden="1">
      <c r="A8561" s="25">
        <v>43219</v>
      </c>
      <c r="B8561" s="24" t="s">
        <v>235</v>
      </c>
      <c r="C8561" s="24" t="s">
        <v>233</v>
      </c>
      <c r="D8561" s="24">
        <v>1.1621999999999999</v>
      </c>
    </row>
    <row r="8562" spans="1:4" hidden="1">
      <c r="A8562" s="25">
        <v>43219</v>
      </c>
      <c r="B8562" s="24" t="s">
        <v>235</v>
      </c>
      <c r="C8562" s="24" t="s">
        <v>234</v>
      </c>
      <c r="D8562" s="24">
        <v>1.0228999999999999</v>
      </c>
    </row>
    <row r="8563" spans="1:4" hidden="1">
      <c r="A8563" s="25">
        <v>43219</v>
      </c>
      <c r="B8563" s="24" t="s">
        <v>235</v>
      </c>
      <c r="C8563" s="24" t="s">
        <v>236</v>
      </c>
      <c r="D8563" s="24">
        <v>11.2241</v>
      </c>
    </row>
    <row r="8564" spans="1:4" hidden="1">
      <c r="A8564" s="25">
        <v>43219</v>
      </c>
      <c r="B8564" s="24" t="s">
        <v>235</v>
      </c>
      <c r="C8564" s="24" t="s">
        <v>237</v>
      </c>
      <c r="D8564" s="24">
        <v>12.206099999999999</v>
      </c>
    </row>
    <row r="8565" spans="1:4" hidden="1">
      <c r="A8565" s="25">
        <v>43219</v>
      </c>
      <c r="B8565" s="24" t="s">
        <v>235</v>
      </c>
      <c r="C8565" s="24" t="s">
        <v>238</v>
      </c>
      <c r="D8565" s="24">
        <v>1.4097</v>
      </c>
    </row>
    <row r="8566" spans="1:4" hidden="1">
      <c r="A8566" s="25">
        <v>43219</v>
      </c>
      <c r="B8566" s="24" t="s">
        <v>79</v>
      </c>
      <c r="C8566" s="24" t="s">
        <v>240</v>
      </c>
      <c r="D8566" s="24">
        <v>1.21E-2</v>
      </c>
    </row>
    <row r="8567" spans="1:4" hidden="1">
      <c r="A8567" s="25">
        <v>43219</v>
      </c>
      <c r="B8567" s="24" t="s">
        <v>79</v>
      </c>
      <c r="C8567" s="24" t="s">
        <v>241</v>
      </c>
      <c r="D8567" s="24">
        <v>1.18E-2</v>
      </c>
    </row>
    <row r="8568" spans="1:4" hidden="1">
      <c r="A8568" s="25">
        <v>43219</v>
      </c>
      <c r="B8568" s="24" t="s">
        <v>79</v>
      </c>
      <c r="C8568" s="24" t="s">
        <v>231</v>
      </c>
      <c r="D8568" s="24">
        <v>9.1000000000000004E-3</v>
      </c>
    </row>
    <row r="8569" spans="1:4" hidden="1">
      <c r="A8569" s="25">
        <v>43219</v>
      </c>
      <c r="B8569" s="24" t="s">
        <v>79</v>
      </c>
      <c r="C8569" s="24" t="s">
        <v>242</v>
      </c>
      <c r="D8569" s="24">
        <v>5.8099999999999999E-2</v>
      </c>
    </row>
    <row r="8570" spans="1:4" hidden="1">
      <c r="A8570" s="25">
        <v>43219</v>
      </c>
      <c r="B8570" s="24" t="s">
        <v>79</v>
      </c>
      <c r="C8570" s="24" t="s">
        <v>233</v>
      </c>
      <c r="D8570" s="24">
        <v>7.6E-3</v>
      </c>
    </row>
    <row r="8571" spans="1:4" hidden="1">
      <c r="A8571" s="25">
        <v>43219</v>
      </c>
      <c r="B8571" s="24" t="s">
        <v>79</v>
      </c>
      <c r="C8571" s="24" t="s">
        <v>234</v>
      </c>
      <c r="D8571" s="24">
        <v>6.7000000000000002E-3</v>
      </c>
    </row>
    <row r="8572" spans="1:4" hidden="1">
      <c r="A8572" s="25">
        <v>43219</v>
      </c>
      <c r="B8572" s="24" t="s">
        <v>79</v>
      </c>
      <c r="C8572" s="24" t="s">
        <v>243</v>
      </c>
      <c r="D8572" s="24">
        <v>7.1999999999999995E-2</v>
      </c>
    </row>
    <row r="8573" spans="1:4" hidden="1">
      <c r="A8573" s="25">
        <v>43219</v>
      </c>
      <c r="B8573" s="24" t="s">
        <v>79</v>
      </c>
      <c r="C8573" s="24" t="s">
        <v>244</v>
      </c>
      <c r="D8573" s="24">
        <v>9.7913999999999994</v>
      </c>
    </row>
    <row r="8574" spans="1:4" hidden="1">
      <c r="A8574" s="25">
        <v>43219</v>
      </c>
      <c r="B8574" s="24" t="s">
        <v>79</v>
      </c>
      <c r="C8574" s="24" t="s">
        <v>251</v>
      </c>
      <c r="D8574" s="24">
        <v>7.4099999999999999E-2</v>
      </c>
    </row>
    <row r="8575" spans="1:4" hidden="1">
      <c r="A8575" s="25">
        <v>43219</v>
      </c>
      <c r="B8575" s="24" t="s">
        <v>79</v>
      </c>
      <c r="C8575" s="24" t="s">
        <v>236</v>
      </c>
      <c r="D8575" s="24">
        <v>7.2999999999999995E-2</v>
      </c>
    </row>
    <row r="8576" spans="1:4" hidden="1">
      <c r="A8576" s="25">
        <v>43219</v>
      </c>
      <c r="B8576" s="24" t="s">
        <v>79</v>
      </c>
      <c r="C8576" s="24" t="s">
        <v>245</v>
      </c>
      <c r="D8576" s="24">
        <v>1.2999999999999999E-2</v>
      </c>
    </row>
    <row r="8577" spans="1:4" hidden="1">
      <c r="A8577" s="25">
        <v>43219</v>
      </c>
      <c r="B8577" s="24" t="s">
        <v>79</v>
      </c>
      <c r="C8577" s="24" t="s">
        <v>246</v>
      </c>
      <c r="D8577" s="24">
        <v>0.27110000000000001</v>
      </c>
    </row>
    <row r="8578" spans="1:4" hidden="1">
      <c r="A8578" s="25">
        <v>43219</v>
      </c>
      <c r="B8578" s="24" t="s">
        <v>79</v>
      </c>
      <c r="C8578" s="24" t="s">
        <v>238</v>
      </c>
      <c r="D8578" s="24">
        <v>9.1999999999999998E-3</v>
      </c>
    </row>
    <row r="8579" spans="1:4" hidden="1">
      <c r="A8579" s="25">
        <v>43219</v>
      </c>
      <c r="B8579" s="24" t="s">
        <v>244</v>
      </c>
      <c r="C8579" s="24" t="s">
        <v>240</v>
      </c>
      <c r="D8579" s="24">
        <v>1.1999999999999999E-3</v>
      </c>
    </row>
    <row r="8580" spans="1:4" hidden="1">
      <c r="A8580" s="25">
        <v>43219</v>
      </c>
      <c r="B8580" s="24" t="s">
        <v>244</v>
      </c>
      <c r="C8580" s="24" t="s">
        <v>242</v>
      </c>
      <c r="D8580" s="24">
        <v>5.8999999999999999E-3</v>
      </c>
    </row>
    <row r="8581" spans="1:4" hidden="1">
      <c r="A8581" s="25">
        <v>43219</v>
      </c>
      <c r="B8581" s="24" t="s">
        <v>244</v>
      </c>
      <c r="C8581" s="24" t="s">
        <v>233</v>
      </c>
      <c r="D8581" s="24">
        <v>8.0000000000000004E-4</v>
      </c>
    </row>
    <row r="8582" spans="1:4" hidden="1">
      <c r="A8582" s="25">
        <v>43219</v>
      </c>
      <c r="B8582" s="24" t="s">
        <v>244</v>
      </c>
      <c r="C8582" s="24" t="s">
        <v>234</v>
      </c>
      <c r="D8582" s="24">
        <v>6.9999999999999999E-4</v>
      </c>
    </row>
    <row r="8583" spans="1:4" hidden="1">
      <c r="A8583" s="25">
        <v>43219</v>
      </c>
      <c r="B8583" s="24" t="s">
        <v>244</v>
      </c>
      <c r="C8583" s="24" t="s">
        <v>243</v>
      </c>
      <c r="D8583" s="24">
        <v>7.4000000000000003E-3</v>
      </c>
    </row>
    <row r="8584" spans="1:4" hidden="1">
      <c r="A8584" s="25">
        <v>43219</v>
      </c>
      <c r="B8584" s="24" t="s">
        <v>244</v>
      </c>
      <c r="C8584" s="24" t="s">
        <v>79</v>
      </c>
      <c r="D8584" s="24">
        <v>0.1022</v>
      </c>
    </row>
    <row r="8585" spans="1:4" hidden="1">
      <c r="A8585" s="25">
        <v>43219</v>
      </c>
      <c r="B8585" s="24" t="s">
        <v>244</v>
      </c>
      <c r="C8585" s="24" t="s">
        <v>236</v>
      </c>
      <c r="D8585" s="24">
        <v>7.4000000000000003E-3</v>
      </c>
    </row>
    <row r="8586" spans="1:4" hidden="1">
      <c r="A8586" s="25">
        <v>43219</v>
      </c>
      <c r="B8586" s="24" t="s">
        <v>244</v>
      </c>
      <c r="C8586" s="24" t="s">
        <v>246</v>
      </c>
      <c r="D8586" s="24">
        <v>2.76E-2</v>
      </c>
    </row>
    <row r="8587" spans="1:4" hidden="1">
      <c r="A8587" s="25">
        <v>43219</v>
      </c>
      <c r="B8587" s="24" t="s">
        <v>244</v>
      </c>
      <c r="C8587" s="24" t="s">
        <v>238</v>
      </c>
      <c r="D8587" s="24">
        <v>8.9999999999999998E-4</v>
      </c>
    </row>
    <row r="8588" spans="1:4" hidden="1">
      <c r="A8588" s="25">
        <v>43219</v>
      </c>
      <c r="B8588" s="24" t="s">
        <v>251</v>
      </c>
      <c r="C8588" s="24" t="s">
        <v>242</v>
      </c>
      <c r="D8588" s="24">
        <v>0.78359999999999996</v>
      </c>
    </row>
    <row r="8589" spans="1:4" hidden="1">
      <c r="A8589" s="25">
        <v>43219</v>
      </c>
      <c r="B8589" s="24" t="s">
        <v>251</v>
      </c>
      <c r="C8589" s="24" t="s">
        <v>233</v>
      </c>
      <c r="D8589" s="24">
        <v>0.10199999999999999</v>
      </c>
    </row>
    <row r="8590" spans="1:4" hidden="1">
      <c r="A8590" s="25">
        <v>43219</v>
      </c>
      <c r="B8590" s="24" t="s">
        <v>251</v>
      </c>
      <c r="C8590" s="24" t="s">
        <v>243</v>
      </c>
      <c r="D8590" s="24">
        <v>0.9708</v>
      </c>
    </row>
    <row r="8591" spans="1:4" hidden="1">
      <c r="A8591" s="25">
        <v>43219</v>
      </c>
      <c r="B8591" s="24" t="s">
        <v>251</v>
      </c>
      <c r="C8591" s="24" t="s">
        <v>79</v>
      </c>
      <c r="D8591" s="24">
        <v>13.4924</v>
      </c>
    </row>
    <row r="8592" spans="1:4" hidden="1">
      <c r="A8592" s="25">
        <v>43219</v>
      </c>
      <c r="B8592" s="24" t="s">
        <v>251</v>
      </c>
      <c r="C8592" s="24" t="s">
        <v>236</v>
      </c>
      <c r="D8592" s="24">
        <v>0.98499999999999999</v>
      </c>
    </row>
    <row r="8593" spans="1:4" hidden="1">
      <c r="A8593" s="25">
        <v>43219</v>
      </c>
      <c r="B8593" s="24" t="s">
        <v>251</v>
      </c>
      <c r="C8593" s="24" t="s">
        <v>238</v>
      </c>
      <c r="D8593" s="24">
        <v>0.1237</v>
      </c>
    </row>
    <row r="8594" spans="1:4" hidden="1">
      <c r="A8594" s="25">
        <v>43219</v>
      </c>
      <c r="B8594" s="24" t="s">
        <v>249</v>
      </c>
      <c r="C8594" s="24" t="s">
        <v>241</v>
      </c>
      <c r="D8594" s="24">
        <v>6.8900000000000003E-2</v>
      </c>
    </row>
    <row r="8595" spans="1:4" hidden="1">
      <c r="A8595" s="25">
        <v>43219</v>
      </c>
      <c r="B8595" s="24" t="s">
        <v>249</v>
      </c>
      <c r="C8595" s="24" t="s">
        <v>233</v>
      </c>
      <c r="D8595" s="24">
        <v>4.4299999999999999E-2</v>
      </c>
    </row>
    <row r="8596" spans="1:4" hidden="1">
      <c r="A8596" s="25">
        <v>43219</v>
      </c>
      <c r="B8596" s="24" t="s">
        <v>249</v>
      </c>
      <c r="C8596" s="24" t="s">
        <v>234</v>
      </c>
      <c r="D8596" s="24">
        <v>3.9E-2</v>
      </c>
    </row>
    <row r="8597" spans="1:4" hidden="1">
      <c r="A8597" s="25">
        <v>43219</v>
      </c>
      <c r="B8597" s="24" t="s">
        <v>249</v>
      </c>
      <c r="C8597" s="24" t="s">
        <v>238</v>
      </c>
      <c r="D8597" s="24">
        <v>5.3699999999999998E-2</v>
      </c>
    </row>
    <row r="8598" spans="1:4" hidden="1">
      <c r="A8598" s="25">
        <v>43219</v>
      </c>
      <c r="B8598" s="24" t="s">
        <v>252</v>
      </c>
      <c r="C8598" s="24" t="s">
        <v>242</v>
      </c>
      <c r="D8598" s="24">
        <v>1.6166</v>
      </c>
    </row>
    <row r="8599" spans="1:4" hidden="1">
      <c r="A8599" s="25">
        <v>43219</v>
      </c>
      <c r="B8599" s="24" t="s">
        <v>252</v>
      </c>
      <c r="C8599" s="24" t="s">
        <v>233</v>
      </c>
      <c r="D8599" s="24">
        <v>0.2104</v>
      </c>
    </row>
    <row r="8600" spans="1:4" hidden="1">
      <c r="A8600" s="25">
        <v>43219</v>
      </c>
      <c r="B8600" s="24" t="s">
        <v>252</v>
      </c>
      <c r="C8600" s="24" t="s">
        <v>234</v>
      </c>
      <c r="D8600" s="24">
        <v>0.1852</v>
      </c>
    </row>
    <row r="8601" spans="1:4" hidden="1">
      <c r="A8601" s="25">
        <v>43219</v>
      </c>
      <c r="B8601" s="24" t="s">
        <v>252</v>
      </c>
      <c r="C8601" s="24" t="s">
        <v>243</v>
      </c>
      <c r="D8601" s="24">
        <v>2.0028999999999999</v>
      </c>
    </row>
    <row r="8602" spans="1:4" hidden="1">
      <c r="A8602" s="25">
        <v>43219</v>
      </c>
      <c r="B8602" s="24" t="s">
        <v>252</v>
      </c>
      <c r="C8602" s="24" t="s">
        <v>238</v>
      </c>
      <c r="D8602" s="24">
        <v>0.25519999999999998</v>
      </c>
    </row>
    <row r="8603" spans="1:4" hidden="1">
      <c r="A8603" s="25">
        <v>43219</v>
      </c>
      <c r="B8603" s="24" t="s">
        <v>236</v>
      </c>
      <c r="C8603" s="24" t="s">
        <v>230</v>
      </c>
      <c r="D8603" s="24">
        <v>0.46139999999999998</v>
      </c>
    </row>
    <row r="8604" spans="1:4" hidden="1">
      <c r="A8604" s="25">
        <v>43219</v>
      </c>
      <c r="B8604" s="24" t="s">
        <v>236</v>
      </c>
      <c r="C8604" s="24" t="s">
        <v>240</v>
      </c>
      <c r="D8604" s="24">
        <v>0.1656</v>
      </c>
    </row>
    <row r="8605" spans="1:4" hidden="1">
      <c r="A8605" s="25">
        <v>43219</v>
      </c>
      <c r="B8605" s="24" t="s">
        <v>236</v>
      </c>
      <c r="C8605" s="24" t="s">
        <v>241</v>
      </c>
      <c r="D8605" s="24">
        <v>0.16120000000000001</v>
      </c>
    </row>
    <row r="8606" spans="1:4" hidden="1">
      <c r="A8606" s="25">
        <v>43219</v>
      </c>
      <c r="B8606" s="24" t="s">
        <v>236</v>
      </c>
      <c r="C8606" s="24" t="s">
        <v>231</v>
      </c>
      <c r="D8606" s="24">
        <v>0.1241</v>
      </c>
    </row>
    <row r="8607" spans="1:4" hidden="1">
      <c r="A8607" s="25">
        <v>43219</v>
      </c>
      <c r="B8607" s="24" t="s">
        <v>236</v>
      </c>
      <c r="C8607" s="24" t="s">
        <v>242</v>
      </c>
      <c r="D8607" s="24">
        <v>0.79549999999999998</v>
      </c>
    </row>
    <row r="8608" spans="1:4" hidden="1">
      <c r="A8608" s="25">
        <v>43219</v>
      </c>
      <c r="B8608" s="24" t="s">
        <v>236</v>
      </c>
      <c r="C8608" s="24" t="s">
        <v>232</v>
      </c>
      <c r="D8608" s="24">
        <v>0.77159999999999995</v>
      </c>
    </row>
    <row r="8609" spans="1:4" hidden="1">
      <c r="A8609" s="25">
        <v>43219</v>
      </c>
      <c r="B8609" s="24" t="s">
        <v>236</v>
      </c>
      <c r="C8609" s="24" t="s">
        <v>233</v>
      </c>
      <c r="D8609" s="24">
        <v>0.1036</v>
      </c>
    </row>
    <row r="8610" spans="1:4" hidden="1">
      <c r="A8610" s="25">
        <v>43219</v>
      </c>
      <c r="B8610" s="24" t="s">
        <v>236</v>
      </c>
      <c r="C8610" s="24" t="s">
        <v>234</v>
      </c>
      <c r="D8610" s="24">
        <v>9.11E-2</v>
      </c>
    </row>
    <row r="8611" spans="1:4" hidden="1">
      <c r="A8611" s="25">
        <v>43219</v>
      </c>
      <c r="B8611" s="24" t="s">
        <v>236</v>
      </c>
      <c r="C8611" s="24" t="s">
        <v>243</v>
      </c>
      <c r="D8611" s="24">
        <v>0.98560000000000003</v>
      </c>
    </row>
    <row r="8612" spans="1:4" hidden="1">
      <c r="A8612" s="25">
        <v>43219</v>
      </c>
      <c r="B8612" s="24" t="s">
        <v>236</v>
      </c>
      <c r="C8612" s="24" t="s">
        <v>235</v>
      </c>
      <c r="D8612" s="24">
        <v>8.9099999999999999E-2</v>
      </c>
    </row>
    <row r="8613" spans="1:4" hidden="1">
      <c r="A8613" s="25">
        <v>43219</v>
      </c>
      <c r="B8613" s="24" t="s">
        <v>236</v>
      </c>
      <c r="C8613" s="24" t="s">
        <v>79</v>
      </c>
      <c r="D8613" s="24">
        <v>13.6972</v>
      </c>
    </row>
    <row r="8614" spans="1:4" hidden="1">
      <c r="A8614" s="25">
        <v>43219</v>
      </c>
      <c r="B8614" s="24" t="s">
        <v>236</v>
      </c>
      <c r="C8614" s="24" t="s">
        <v>244</v>
      </c>
      <c r="D8614" s="24">
        <v>134.1157</v>
      </c>
    </row>
    <row r="8615" spans="1:4" hidden="1">
      <c r="A8615" s="25">
        <v>43219</v>
      </c>
      <c r="B8615" s="24" t="s">
        <v>236</v>
      </c>
      <c r="C8615" s="24" t="s">
        <v>251</v>
      </c>
      <c r="D8615" s="24">
        <v>1.0153000000000001</v>
      </c>
    </row>
    <row r="8616" spans="1:4" hidden="1">
      <c r="A8616" s="25">
        <v>43219</v>
      </c>
      <c r="B8616" s="24" t="s">
        <v>236</v>
      </c>
      <c r="C8616" s="24" t="s">
        <v>237</v>
      </c>
      <c r="D8616" s="24">
        <v>1.0874999999999999</v>
      </c>
    </row>
    <row r="8617" spans="1:4" hidden="1">
      <c r="A8617" s="25">
        <v>43219</v>
      </c>
      <c r="B8617" s="24" t="s">
        <v>236</v>
      </c>
      <c r="C8617" s="24" t="s">
        <v>238</v>
      </c>
      <c r="D8617" s="24">
        <v>0.12559999999999999</v>
      </c>
    </row>
    <row r="8618" spans="1:4" hidden="1">
      <c r="A8618" s="25">
        <v>43219</v>
      </c>
      <c r="B8618" s="24" t="s">
        <v>245</v>
      </c>
      <c r="C8618" s="24" t="s">
        <v>240</v>
      </c>
      <c r="D8618" s="24">
        <v>0.93459999999999999</v>
      </c>
    </row>
    <row r="8619" spans="1:4" hidden="1">
      <c r="A8619" s="25">
        <v>43219</v>
      </c>
      <c r="B8619" s="24" t="s">
        <v>245</v>
      </c>
      <c r="C8619" s="24" t="s">
        <v>242</v>
      </c>
      <c r="D8619" s="24">
        <v>4.4874000000000001</v>
      </c>
    </row>
    <row r="8620" spans="1:4" hidden="1">
      <c r="A8620" s="25">
        <v>43219</v>
      </c>
      <c r="B8620" s="24" t="s">
        <v>245</v>
      </c>
      <c r="C8620" s="24" t="s">
        <v>233</v>
      </c>
      <c r="D8620" s="24">
        <v>0.58409999999999995</v>
      </c>
    </row>
    <row r="8621" spans="1:4" hidden="1">
      <c r="A8621" s="25">
        <v>43219</v>
      </c>
      <c r="B8621" s="24" t="s">
        <v>245</v>
      </c>
      <c r="C8621" s="24" t="s">
        <v>234</v>
      </c>
      <c r="D8621" s="24">
        <v>0.5141</v>
      </c>
    </row>
    <row r="8622" spans="1:4" hidden="1">
      <c r="A8622" s="25">
        <v>43219</v>
      </c>
      <c r="B8622" s="24" t="s">
        <v>245</v>
      </c>
      <c r="C8622" s="24" t="s">
        <v>243</v>
      </c>
      <c r="D8622" s="24">
        <v>5.5598000000000001</v>
      </c>
    </row>
    <row r="8623" spans="1:4" hidden="1">
      <c r="A8623" s="25">
        <v>43219</v>
      </c>
      <c r="B8623" s="24" t="s">
        <v>245</v>
      </c>
      <c r="C8623" s="24" t="s">
        <v>79</v>
      </c>
      <c r="D8623" s="24">
        <v>77.266199999999998</v>
      </c>
    </row>
    <row r="8624" spans="1:4" hidden="1">
      <c r="A8624" s="25">
        <v>43219</v>
      </c>
      <c r="B8624" s="24" t="s">
        <v>245</v>
      </c>
      <c r="C8624" s="24" t="s">
        <v>238</v>
      </c>
      <c r="D8624" s="24">
        <v>0.70850000000000002</v>
      </c>
    </row>
    <row r="8625" spans="1:4" hidden="1">
      <c r="A8625" s="25">
        <v>43219</v>
      </c>
      <c r="B8625" s="24" t="s">
        <v>264</v>
      </c>
      <c r="C8625" s="24" t="s">
        <v>238</v>
      </c>
      <c r="D8625" s="24">
        <v>1.9400000000000001E-2</v>
      </c>
    </row>
    <row r="8626" spans="1:4" hidden="1">
      <c r="A8626" s="25">
        <v>43219</v>
      </c>
      <c r="B8626" s="24" t="s">
        <v>260</v>
      </c>
      <c r="C8626" s="24" t="s">
        <v>233</v>
      </c>
      <c r="D8626" s="24">
        <v>0.23780000000000001</v>
      </c>
    </row>
    <row r="8627" spans="1:4" hidden="1">
      <c r="A8627" s="25">
        <v>43219</v>
      </c>
      <c r="B8627" s="24" t="s">
        <v>260</v>
      </c>
      <c r="C8627" s="24" t="s">
        <v>238</v>
      </c>
      <c r="D8627" s="24">
        <v>0.28839999999999999</v>
      </c>
    </row>
    <row r="8628" spans="1:4" hidden="1">
      <c r="A8628" s="25">
        <v>43219</v>
      </c>
      <c r="B8628" s="24" t="s">
        <v>261</v>
      </c>
      <c r="C8628" s="24" t="s">
        <v>233</v>
      </c>
      <c r="D8628" s="24">
        <v>1.32E-2</v>
      </c>
    </row>
    <row r="8629" spans="1:4" hidden="1">
      <c r="A8629" s="25">
        <v>43219</v>
      </c>
      <c r="B8629" s="24" t="s">
        <v>261</v>
      </c>
      <c r="C8629" s="24" t="s">
        <v>238</v>
      </c>
      <c r="D8629" s="24">
        <v>1.61E-2</v>
      </c>
    </row>
    <row r="8630" spans="1:4" hidden="1">
      <c r="A8630" s="25">
        <v>43219</v>
      </c>
      <c r="B8630" s="24" t="s">
        <v>237</v>
      </c>
      <c r="C8630" s="24" t="s">
        <v>230</v>
      </c>
      <c r="D8630" s="24">
        <v>0.42420000000000002</v>
      </c>
    </row>
    <row r="8631" spans="1:4" hidden="1">
      <c r="A8631" s="25">
        <v>43219</v>
      </c>
      <c r="B8631" s="24" t="s">
        <v>237</v>
      </c>
      <c r="C8631" s="24" t="s">
        <v>240</v>
      </c>
      <c r="D8631" s="24">
        <v>0.15240000000000001</v>
      </c>
    </row>
    <row r="8632" spans="1:4" hidden="1">
      <c r="A8632" s="25">
        <v>43219</v>
      </c>
      <c r="B8632" s="24" t="s">
        <v>237</v>
      </c>
      <c r="C8632" s="24" t="s">
        <v>231</v>
      </c>
      <c r="D8632" s="24">
        <v>0.11409999999999999</v>
      </c>
    </row>
    <row r="8633" spans="1:4" hidden="1">
      <c r="A8633" s="25">
        <v>43219</v>
      </c>
      <c r="B8633" s="24" t="s">
        <v>237</v>
      </c>
      <c r="C8633" s="24" t="s">
        <v>232</v>
      </c>
      <c r="D8633" s="24">
        <v>0.70940000000000003</v>
      </c>
    </row>
    <row r="8634" spans="1:4" hidden="1">
      <c r="A8634" s="25">
        <v>43219</v>
      </c>
      <c r="B8634" s="24" t="s">
        <v>237</v>
      </c>
      <c r="C8634" s="24" t="s">
        <v>233</v>
      </c>
      <c r="D8634" s="24">
        <v>9.5200000000000007E-2</v>
      </c>
    </row>
    <row r="8635" spans="1:4" hidden="1">
      <c r="A8635" s="25">
        <v>43219</v>
      </c>
      <c r="B8635" s="24" t="s">
        <v>237</v>
      </c>
      <c r="C8635" s="24" t="s">
        <v>234</v>
      </c>
      <c r="D8635" s="24">
        <v>8.3799999999999999E-2</v>
      </c>
    </row>
    <row r="8636" spans="1:4" hidden="1">
      <c r="A8636" s="25">
        <v>43219</v>
      </c>
      <c r="B8636" s="24" t="s">
        <v>237</v>
      </c>
      <c r="C8636" s="24" t="s">
        <v>235</v>
      </c>
      <c r="D8636" s="24">
        <v>8.1900000000000001E-2</v>
      </c>
    </row>
    <row r="8637" spans="1:4" hidden="1">
      <c r="A8637" s="25">
        <v>43219</v>
      </c>
      <c r="B8637" s="24" t="s">
        <v>237</v>
      </c>
      <c r="C8637" s="24" t="s">
        <v>236</v>
      </c>
      <c r="D8637" s="24">
        <v>0.91959999999999997</v>
      </c>
    </row>
    <row r="8638" spans="1:4" hidden="1">
      <c r="A8638" s="25">
        <v>43219</v>
      </c>
      <c r="B8638" s="24" t="s">
        <v>237</v>
      </c>
      <c r="C8638" s="24" t="s">
        <v>262</v>
      </c>
      <c r="D8638" s="24">
        <v>0.46700000000000003</v>
      </c>
    </row>
    <row r="8639" spans="1:4" hidden="1">
      <c r="A8639" s="25">
        <v>43219</v>
      </c>
      <c r="B8639" s="24" t="s">
        <v>237</v>
      </c>
      <c r="C8639" s="24" t="s">
        <v>238</v>
      </c>
      <c r="D8639" s="24">
        <v>0.11550000000000001</v>
      </c>
    </row>
    <row r="8640" spans="1:4" hidden="1">
      <c r="A8640" s="25">
        <v>43219</v>
      </c>
      <c r="B8640" s="24" t="s">
        <v>253</v>
      </c>
      <c r="C8640" s="24" t="s">
        <v>242</v>
      </c>
      <c r="D8640" s="24">
        <v>4.7850000000000001</v>
      </c>
    </row>
    <row r="8641" spans="1:4" hidden="1">
      <c r="A8641" s="25">
        <v>43219</v>
      </c>
      <c r="B8641" s="24" t="s">
        <v>253</v>
      </c>
      <c r="C8641" s="24" t="s">
        <v>233</v>
      </c>
      <c r="D8641" s="24">
        <v>0.62280000000000002</v>
      </c>
    </row>
    <row r="8642" spans="1:4" hidden="1">
      <c r="A8642" s="25">
        <v>43219</v>
      </c>
      <c r="B8642" s="24" t="s">
        <v>253</v>
      </c>
      <c r="C8642" s="24" t="s">
        <v>234</v>
      </c>
      <c r="D8642" s="24">
        <v>0.54820000000000002</v>
      </c>
    </row>
    <row r="8643" spans="1:4" hidden="1">
      <c r="A8643" s="25">
        <v>43219</v>
      </c>
      <c r="B8643" s="24" t="s">
        <v>253</v>
      </c>
      <c r="C8643" s="24" t="s">
        <v>243</v>
      </c>
      <c r="D8643" s="24">
        <v>5.9286000000000003</v>
      </c>
    </row>
    <row r="8644" spans="1:4" hidden="1">
      <c r="A8644" s="25">
        <v>43219</v>
      </c>
      <c r="B8644" s="24" t="s">
        <v>253</v>
      </c>
      <c r="C8644" s="24" t="s">
        <v>238</v>
      </c>
      <c r="D8644" s="24">
        <v>0.75549999999999995</v>
      </c>
    </row>
    <row r="8645" spans="1:4" hidden="1">
      <c r="A8645" s="25">
        <v>43219</v>
      </c>
      <c r="B8645" s="24" t="s">
        <v>265</v>
      </c>
      <c r="C8645" s="24" t="s">
        <v>238</v>
      </c>
      <c r="D8645" s="24">
        <v>3.1800000000000002E-2</v>
      </c>
    </row>
    <row r="8646" spans="1:4" hidden="1">
      <c r="A8646" s="25">
        <v>43219</v>
      </c>
      <c r="B8646" s="24" t="s">
        <v>262</v>
      </c>
      <c r="C8646" s="24" t="s">
        <v>233</v>
      </c>
      <c r="D8646" s="24">
        <v>0.20380000000000001</v>
      </c>
    </row>
    <row r="8647" spans="1:4" hidden="1">
      <c r="A8647" s="25">
        <v>43219</v>
      </c>
      <c r="B8647" s="24" t="s">
        <v>262</v>
      </c>
      <c r="C8647" s="24" t="s">
        <v>237</v>
      </c>
      <c r="D8647" s="24">
        <v>2.141</v>
      </c>
    </row>
    <row r="8648" spans="1:4" hidden="1">
      <c r="A8648" s="25">
        <v>43219</v>
      </c>
      <c r="B8648" s="24" t="s">
        <v>262</v>
      </c>
      <c r="C8648" s="24" t="s">
        <v>238</v>
      </c>
      <c r="D8648" s="24">
        <v>0.2472</v>
      </c>
    </row>
    <row r="8649" spans="1:4" hidden="1">
      <c r="A8649" s="25">
        <v>43219</v>
      </c>
      <c r="B8649" s="24" t="s">
        <v>246</v>
      </c>
      <c r="C8649" s="24" t="s">
        <v>240</v>
      </c>
      <c r="D8649" s="24">
        <v>4.4600000000000001E-2</v>
      </c>
    </row>
    <row r="8650" spans="1:4" hidden="1">
      <c r="A8650" s="25">
        <v>43219</v>
      </c>
      <c r="B8650" s="24" t="s">
        <v>246</v>
      </c>
      <c r="C8650" s="24" t="s">
        <v>248</v>
      </c>
      <c r="D8650" s="24">
        <v>0.21379999999999999</v>
      </c>
    </row>
    <row r="8651" spans="1:4" hidden="1">
      <c r="A8651" s="25">
        <v>43219</v>
      </c>
      <c r="B8651" s="24" t="s">
        <v>246</v>
      </c>
      <c r="C8651" s="24" t="s">
        <v>242</v>
      </c>
      <c r="D8651" s="24">
        <v>0.21429999999999999</v>
      </c>
    </row>
    <row r="8652" spans="1:4" hidden="1">
      <c r="A8652" s="25">
        <v>43219</v>
      </c>
      <c r="B8652" s="24" t="s">
        <v>246</v>
      </c>
      <c r="C8652" s="24" t="s">
        <v>233</v>
      </c>
      <c r="D8652" s="24">
        <v>2.7900000000000001E-2</v>
      </c>
    </row>
    <row r="8653" spans="1:4" hidden="1">
      <c r="A8653" s="25">
        <v>43219</v>
      </c>
      <c r="B8653" s="24" t="s">
        <v>246</v>
      </c>
      <c r="C8653" s="24" t="s">
        <v>234</v>
      </c>
      <c r="D8653" s="24">
        <v>2.46E-2</v>
      </c>
    </row>
    <row r="8654" spans="1:4" hidden="1">
      <c r="A8654" s="25">
        <v>43219</v>
      </c>
      <c r="B8654" s="24" t="s">
        <v>246</v>
      </c>
      <c r="C8654" s="24" t="s">
        <v>243</v>
      </c>
      <c r="D8654" s="24">
        <v>0.26540000000000002</v>
      </c>
    </row>
    <row r="8655" spans="1:4" hidden="1">
      <c r="A8655" s="25">
        <v>43219</v>
      </c>
      <c r="B8655" s="24" t="s">
        <v>246</v>
      </c>
      <c r="C8655" s="24" t="s">
        <v>79</v>
      </c>
      <c r="D8655" s="24">
        <v>3.6892</v>
      </c>
    </row>
    <row r="8656" spans="1:4" hidden="1">
      <c r="A8656" s="25">
        <v>43219</v>
      </c>
      <c r="B8656" s="24" t="s">
        <v>246</v>
      </c>
      <c r="C8656" s="24" t="s">
        <v>244</v>
      </c>
      <c r="D8656" s="24">
        <v>36.122799999999998</v>
      </c>
    </row>
    <row r="8657" spans="1:4" hidden="1">
      <c r="A8657" s="25">
        <v>43219</v>
      </c>
      <c r="B8657" s="24" t="s">
        <v>246</v>
      </c>
      <c r="C8657" s="24" t="s">
        <v>238</v>
      </c>
      <c r="D8657" s="24">
        <v>3.3799999999999997E-2</v>
      </c>
    </row>
    <row r="8658" spans="1:4" hidden="1">
      <c r="A8658" s="25">
        <v>43219</v>
      </c>
      <c r="B8658" s="24" t="s">
        <v>266</v>
      </c>
      <c r="C8658" s="24" t="s">
        <v>238</v>
      </c>
      <c r="D8658" s="24">
        <v>3.7999999999999999E-2</v>
      </c>
    </row>
    <row r="8659" spans="1:4" hidden="1">
      <c r="A8659" s="25">
        <v>43219</v>
      </c>
      <c r="B8659" s="24" t="s">
        <v>238</v>
      </c>
      <c r="C8659" s="24" t="s">
        <v>230</v>
      </c>
      <c r="D8659" s="24">
        <v>3.673</v>
      </c>
    </row>
    <row r="8660" spans="1:4" hidden="1">
      <c r="A8660" s="25">
        <v>43219</v>
      </c>
      <c r="B8660" s="24" t="s">
        <v>238</v>
      </c>
      <c r="C8660" s="24" t="s">
        <v>240</v>
      </c>
      <c r="D8660" s="24">
        <v>1.319</v>
      </c>
    </row>
    <row r="8661" spans="1:4" hidden="1">
      <c r="A8661" s="25">
        <v>43219</v>
      </c>
      <c r="B8661" s="24" t="s">
        <v>238</v>
      </c>
      <c r="C8661" s="24" t="s">
        <v>247</v>
      </c>
      <c r="D8661" s="24">
        <v>1.7875000000000001</v>
      </c>
    </row>
    <row r="8662" spans="1:4" hidden="1">
      <c r="A8662" s="25">
        <v>43219</v>
      </c>
      <c r="B8662" s="24" t="s">
        <v>238</v>
      </c>
      <c r="C8662" s="24" t="s">
        <v>241</v>
      </c>
      <c r="D8662" s="24">
        <v>1.2829999999999999</v>
      </c>
    </row>
    <row r="8663" spans="1:4" hidden="1">
      <c r="A8663" s="25">
        <v>43219</v>
      </c>
      <c r="B8663" s="24" t="s">
        <v>238</v>
      </c>
      <c r="C8663" s="24" t="s">
        <v>250</v>
      </c>
      <c r="D8663" s="24">
        <v>1593.25</v>
      </c>
    </row>
    <row r="8664" spans="1:4" hidden="1">
      <c r="A8664" s="25">
        <v>43219</v>
      </c>
      <c r="B8664" s="24" t="s">
        <v>238</v>
      </c>
      <c r="C8664" s="24" t="s">
        <v>231</v>
      </c>
      <c r="D8664" s="24">
        <v>0.98780000000000001</v>
      </c>
    </row>
    <row r="8665" spans="1:4" hidden="1">
      <c r="A8665" s="25">
        <v>43219</v>
      </c>
      <c r="B8665" s="24" t="s">
        <v>238</v>
      </c>
      <c r="C8665" s="24" t="s">
        <v>248</v>
      </c>
      <c r="D8665" s="24">
        <v>6.3201000000000001</v>
      </c>
    </row>
    <row r="8666" spans="1:4" hidden="1">
      <c r="A8666" s="25">
        <v>43219</v>
      </c>
      <c r="B8666" s="24" t="s">
        <v>238</v>
      </c>
      <c r="C8666" s="24" t="s">
        <v>242</v>
      </c>
      <c r="D8666" s="24">
        <v>6.3338000000000001</v>
      </c>
    </row>
    <row r="8667" spans="1:4" hidden="1">
      <c r="A8667" s="25">
        <v>43219</v>
      </c>
      <c r="B8667" s="24" t="s">
        <v>238</v>
      </c>
      <c r="C8667" s="24" t="s">
        <v>254</v>
      </c>
      <c r="D8667" s="24">
        <v>20.996200000000002</v>
      </c>
    </row>
    <row r="8668" spans="1:4" hidden="1">
      <c r="A8668" s="25">
        <v>43219</v>
      </c>
      <c r="B8668" s="24" t="s">
        <v>238</v>
      </c>
      <c r="C8668" s="24" t="s">
        <v>232</v>
      </c>
      <c r="D8668" s="24">
        <v>6.1428000000000003</v>
      </c>
    </row>
    <row r="8669" spans="1:4" hidden="1">
      <c r="A8669" s="25">
        <v>43219</v>
      </c>
      <c r="B8669" s="24" t="s">
        <v>238</v>
      </c>
      <c r="C8669" s="24" t="s">
        <v>233</v>
      </c>
      <c r="D8669" s="24">
        <v>0.82440000000000002</v>
      </c>
    </row>
    <row r="8670" spans="1:4" hidden="1">
      <c r="A8670" s="25">
        <v>43219</v>
      </c>
      <c r="B8670" s="24" t="s">
        <v>238</v>
      </c>
      <c r="C8670" s="24" t="s">
        <v>263</v>
      </c>
      <c r="D8670" s="24">
        <v>2.06</v>
      </c>
    </row>
    <row r="8671" spans="1:4" hidden="1">
      <c r="A8671" s="25">
        <v>43219</v>
      </c>
      <c r="B8671" s="24" t="s">
        <v>238</v>
      </c>
      <c r="C8671" s="24" t="s">
        <v>234</v>
      </c>
      <c r="D8671" s="24">
        <v>0.72560000000000002</v>
      </c>
    </row>
    <row r="8672" spans="1:4" hidden="1">
      <c r="A8672" s="25">
        <v>43219</v>
      </c>
      <c r="B8672" s="24" t="s">
        <v>238</v>
      </c>
      <c r="C8672" s="24" t="s">
        <v>243</v>
      </c>
      <c r="D8672" s="24">
        <v>7.8474000000000004</v>
      </c>
    </row>
    <row r="8673" spans="1:4" hidden="1">
      <c r="A8673" s="25">
        <v>43219</v>
      </c>
      <c r="B8673" s="24" t="s">
        <v>238</v>
      </c>
      <c r="C8673" s="24" t="s">
        <v>256</v>
      </c>
      <c r="D8673" s="24">
        <v>6.1143999999999998</v>
      </c>
    </row>
    <row r="8674" spans="1:4" hidden="1">
      <c r="A8674" s="25">
        <v>43219</v>
      </c>
      <c r="B8674" s="24" t="s">
        <v>238</v>
      </c>
      <c r="C8674" s="24" t="s">
        <v>258</v>
      </c>
      <c r="D8674" s="24">
        <v>3.5882999999999998</v>
      </c>
    </row>
    <row r="8675" spans="1:4" hidden="1">
      <c r="A8675" s="25">
        <v>43219</v>
      </c>
      <c r="B8675" s="24" t="s">
        <v>238</v>
      </c>
      <c r="C8675" s="24" t="s">
        <v>259</v>
      </c>
      <c r="D8675" s="24">
        <v>101.0622</v>
      </c>
    </row>
    <row r="8676" spans="1:4" hidden="1">
      <c r="A8676" s="25">
        <v>43219</v>
      </c>
      <c r="B8676" s="24" t="s">
        <v>238</v>
      </c>
      <c r="C8676" s="24" t="s">
        <v>235</v>
      </c>
      <c r="D8676" s="24">
        <v>0.70940000000000003</v>
      </c>
    </row>
    <row r="8677" spans="1:4">
      <c r="A8677" s="25">
        <v>43219</v>
      </c>
      <c r="B8677" s="24" t="s">
        <v>238</v>
      </c>
      <c r="C8677" s="24" t="s">
        <v>79</v>
      </c>
      <c r="D8677" s="24">
        <v>109.0574</v>
      </c>
    </row>
    <row r="8678" spans="1:4" hidden="1">
      <c r="A8678" s="25">
        <v>43219</v>
      </c>
      <c r="B8678" s="24" t="s">
        <v>238</v>
      </c>
      <c r="C8678" s="24" t="s">
        <v>244</v>
      </c>
      <c r="D8678" s="24">
        <v>1067.829</v>
      </c>
    </row>
    <row r="8679" spans="1:4" hidden="1">
      <c r="A8679" s="25">
        <v>43219</v>
      </c>
      <c r="B8679" s="24" t="s">
        <v>238</v>
      </c>
      <c r="C8679" s="24" t="s">
        <v>251</v>
      </c>
      <c r="D8679" s="24">
        <v>8.0838000000000001</v>
      </c>
    </row>
    <row r="8680" spans="1:4" hidden="1">
      <c r="A8680" s="25">
        <v>43219</v>
      </c>
      <c r="B8680" s="24" t="s">
        <v>238</v>
      </c>
      <c r="C8680" s="24" t="s">
        <v>249</v>
      </c>
      <c r="D8680" s="24">
        <v>18.619900000000001</v>
      </c>
    </row>
    <row r="8681" spans="1:4" hidden="1">
      <c r="A8681" s="25">
        <v>43219</v>
      </c>
      <c r="B8681" s="24" t="s">
        <v>238</v>
      </c>
      <c r="C8681" s="24" t="s">
        <v>252</v>
      </c>
      <c r="D8681" s="24">
        <v>3.9180999999999999</v>
      </c>
    </row>
    <row r="8682" spans="1:4" hidden="1">
      <c r="A8682" s="25">
        <v>43219</v>
      </c>
      <c r="B8682" s="24" t="s">
        <v>238</v>
      </c>
      <c r="C8682" s="24" t="s">
        <v>236</v>
      </c>
      <c r="D8682" s="24">
        <v>7.9619999999999997</v>
      </c>
    </row>
    <row r="8683" spans="1:4" hidden="1">
      <c r="A8683" s="25">
        <v>43219</v>
      </c>
      <c r="B8683" s="24" t="s">
        <v>238</v>
      </c>
      <c r="C8683" s="24" t="s">
        <v>245</v>
      </c>
      <c r="D8683" s="24">
        <v>1.4114</v>
      </c>
    </row>
    <row r="8684" spans="1:4" hidden="1">
      <c r="A8684" s="25">
        <v>43219</v>
      </c>
      <c r="B8684" s="24" t="s">
        <v>238</v>
      </c>
      <c r="C8684" s="24" t="s">
        <v>264</v>
      </c>
      <c r="D8684" s="24">
        <v>51.649000000000001</v>
      </c>
    </row>
    <row r="8685" spans="1:4" hidden="1">
      <c r="A8685" s="25">
        <v>43219</v>
      </c>
      <c r="B8685" s="24" t="s">
        <v>238</v>
      </c>
      <c r="C8685" s="24" t="s">
        <v>260</v>
      </c>
      <c r="D8685" s="24">
        <v>3.4683999999999999</v>
      </c>
    </row>
    <row r="8686" spans="1:4" hidden="1">
      <c r="A8686" s="25">
        <v>43219</v>
      </c>
      <c r="B8686" s="24" t="s">
        <v>238</v>
      </c>
      <c r="C8686" s="24" t="s">
        <v>261</v>
      </c>
      <c r="D8686" s="24">
        <v>62.182899999999997</v>
      </c>
    </row>
    <row r="8687" spans="1:4" hidden="1">
      <c r="A8687" s="25">
        <v>43219</v>
      </c>
      <c r="B8687" s="24" t="s">
        <v>238</v>
      </c>
      <c r="C8687" s="24" t="s">
        <v>237</v>
      </c>
      <c r="D8687" s="24">
        <v>8.6585999999999999</v>
      </c>
    </row>
    <row r="8688" spans="1:4" hidden="1">
      <c r="A8688" s="25">
        <v>43219</v>
      </c>
      <c r="B8688" s="24" t="s">
        <v>238</v>
      </c>
      <c r="C8688" s="24" t="s">
        <v>253</v>
      </c>
      <c r="D8688" s="24">
        <v>1.3237000000000001</v>
      </c>
    </row>
    <row r="8689" spans="1:4" hidden="1">
      <c r="A8689" s="25">
        <v>43219</v>
      </c>
      <c r="B8689" s="24" t="s">
        <v>238</v>
      </c>
      <c r="C8689" s="24" t="s">
        <v>265</v>
      </c>
      <c r="D8689" s="24">
        <v>31.510100000000001</v>
      </c>
    </row>
    <row r="8690" spans="1:4" hidden="1">
      <c r="A8690" s="25">
        <v>43219</v>
      </c>
      <c r="B8690" s="24" t="s">
        <v>238</v>
      </c>
      <c r="C8690" s="24" t="s">
        <v>262</v>
      </c>
      <c r="D8690" s="24">
        <v>4.0442999999999998</v>
      </c>
    </row>
    <row r="8691" spans="1:4" hidden="1">
      <c r="A8691" s="25">
        <v>43219</v>
      </c>
      <c r="B8691" s="24" t="s">
        <v>238</v>
      </c>
      <c r="C8691" s="24" t="s">
        <v>246</v>
      </c>
      <c r="D8691" s="24">
        <v>29.561</v>
      </c>
    </row>
    <row r="8692" spans="1:4" hidden="1">
      <c r="A8692" s="25">
        <v>43219</v>
      </c>
      <c r="B8692" s="24" t="s">
        <v>238</v>
      </c>
      <c r="C8692" s="24" t="s">
        <v>266</v>
      </c>
      <c r="D8692" s="24">
        <v>26.282699999999998</v>
      </c>
    </row>
    <row r="8693" spans="1:4" hidden="1">
      <c r="A8693" s="25">
        <v>43219</v>
      </c>
      <c r="B8693" s="24" t="s">
        <v>238</v>
      </c>
      <c r="C8693" s="24" t="s">
        <v>267</v>
      </c>
      <c r="D8693" s="24">
        <v>540.78650000000005</v>
      </c>
    </row>
    <row r="8694" spans="1:4" hidden="1">
      <c r="A8694" s="25">
        <v>43219</v>
      </c>
      <c r="B8694" s="24" t="s">
        <v>238</v>
      </c>
      <c r="C8694" s="24" t="s">
        <v>268</v>
      </c>
      <c r="D8694" s="24">
        <v>2.7</v>
      </c>
    </row>
    <row r="8695" spans="1:4" hidden="1">
      <c r="A8695" s="25">
        <v>43219</v>
      </c>
      <c r="B8695" s="24" t="s">
        <v>238</v>
      </c>
      <c r="C8695" s="24" t="s">
        <v>239</v>
      </c>
      <c r="D8695" s="24">
        <v>12.3309</v>
      </c>
    </row>
    <row r="8696" spans="1:4" hidden="1">
      <c r="A8696" s="25">
        <v>43219</v>
      </c>
      <c r="B8696" s="24" t="s">
        <v>267</v>
      </c>
      <c r="C8696" s="24" t="s">
        <v>238</v>
      </c>
      <c r="D8696" s="24">
        <v>1.8E-3</v>
      </c>
    </row>
    <row r="8697" spans="1:4" hidden="1">
      <c r="A8697" s="25">
        <v>43219</v>
      </c>
      <c r="B8697" s="24" t="s">
        <v>268</v>
      </c>
      <c r="C8697" s="24" t="s">
        <v>238</v>
      </c>
      <c r="D8697" s="24">
        <v>0.37040000000000001</v>
      </c>
    </row>
    <row r="8698" spans="1:4" hidden="1">
      <c r="A8698" s="25">
        <v>43219</v>
      </c>
      <c r="B8698" s="24" t="s">
        <v>239</v>
      </c>
      <c r="C8698" s="24" t="s">
        <v>230</v>
      </c>
      <c r="D8698" s="24">
        <v>0.2979</v>
      </c>
    </row>
    <row r="8699" spans="1:4" hidden="1">
      <c r="A8699" s="25">
        <v>43219</v>
      </c>
      <c r="B8699" s="24" t="s">
        <v>239</v>
      </c>
      <c r="C8699" s="24" t="s">
        <v>233</v>
      </c>
      <c r="D8699" s="24">
        <v>6.6900000000000001E-2</v>
      </c>
    </row>
    <row r="8700" spans="1:4" hidden="1">
      <c r="A8700" s="25">
        <v>43219</v>
      </c>
      <c r="B8700" s="24" t="s">
        <v>239</v>
      </c>
      <c r="C8700" s="24" t="s">
        <v>234</v>
      </c>
      <c r="D8700" s="24">
        <v>5.8799999999999998E-2</v>
      </c>
    </row>
    <row r="8701" spans="1:4" hidden="1">
      <c r="A8701" s="25">
        <v>43219</v>
      </c>
      <c r="B8701" s="24" t="s">
        <v>239</v>
      </c>
      <c r="C8701" s="24" t="s">
        <v>238</v>
      </c>
      <c r="D8701" s="24">
        <v>8.1100000000000005E-2</v>
      </c>
    </row>
    <row r="8702" spans="1:4" hidden="1">
      <c r="A8702" s="25">
        <v>43220</v>
      </c>
      <c r="B8702" s="24" t="s">
        <v>230</v>
      </c>
      <c r="C8702" s="24" t="s">
        <v>231</v>
      </c>
      <c r="D8702" s="24">
        <v>0.26939999999999997</v>
      </c>
    </row>
    <row r="8703" spans="1:4" hidden="1">
      <c r="A8703" s="25">
        <v>43220</v>
      </c>
      <c r="B8703" s="24" t="s">
        <v>230</v>
      </c>
      <c r="C8703" s="24" t="s">
        <v>232</v>
      </c>
      <c r="D8703" s="24">
        <v>1.6763999999999999</v>
      </c>
    </row>
    <row r="8704" spans="1:4" hidden="1">
      <c r="A8704" s="25">
        <v>43220</v>
      </c>
      <c r="B8704" s="24" t="s">
        <v>230</v>
      </c>
      <c r="C8704" s="24" t="s">
        <v>233</v>
      </c>
      <c r="D8704" s="24">
        <v>0.22500000000000001</v>
      </c>
    </row>
    <row r="8705" spans="1:4" hidden="1">
      <c r="A8705" s="25">
        <v>43220</v>
      </c>
      <c r="B8705" s="24" t="s">
        <v>230</v>
      </c>
      <c r="C8705" s="24" t="s">
        <v>234</v>
      </c>
      <c r="D8705" s="24">
        <v>0.1978</v>
      </c>
    </row>
    <row r="8706" spans="1:4" hidden="1">
      <c r="A8706" s="25">
        <v>43220</v>
      </c>
      <c r="B8706" s="24" t="s">
        <v>230</v>
      </c>
      <c r="C8706" s="24" t="s">
        <v>235</v>
      </c>
      <c r="D8706" s="24">
        <v>0.19320000000000001</v>
      </c>
    </row>
    <row r="8707" spans="1:4" hidden="1">
      <c r="A8707" s="25">
        <v>43220</v>
      </c>
      <c r="B8707" s="24" t="s">
        <v>230</v>
      </c>
      <c r="C8707" s="24" t="s">
        <v>236</v>
      </c>
      <c r="D8707" s="24">
        <v>2.1764000000000001</v>
      </c>
    </row>
    <row r="8708" spans="1:4" hidden="1">
      <c r="A8708" s="25">
        <v>43220</v>
      </c>
      <c r="B8708" s="24" t="s">
        <v>230</v>
      </c>
      <c r="C8708" s="24" t="s">
        <v>237</v>
      </c>
      <c r="D8708" s="24">
        <v>2.3704000000000001</v>
      </c>
    </row>
    <row r="8709" spans="1:4" hidden="1">
      <c r="A8709" s="25">
        <v>43220</v>
      </c>
      <c r="B8709" s="24" t="s">
        <v>230</v>
      </c>
      <c r="C8709" s="24" t="s">
        <v>238</v>
      </c>
      <c r="D8709" s="24">
        <v>0.2722</v>
      </c>
    </row>
    <row r="8710" spans="1:4" hidden="1">
      <c r="A8710" s="25">
        <v>43220</v>
      </c>
      <c r="B8710" s="24" t="s">
        <v>230</v>
      </c>
      <c r="C8710" s="24" t="s">
        <v>239</v>
      </c>
      <c r="D8710" s="24">
        <v>3.3776000000000002</v>
      </c>
    </row>
    <row r="8711" spans="1:4" hidden="1">
      <c r="A8711" s="25">
        <v>43220</v>
      </c>
      <c r="B8711" s="24" t="s">
        <v>240</v>
      </c>
      <c r="C8711" s="24" t="s">
        <v>241</v>
      </c>
      <c r="D8711" s="24">
        <v>0.96940000000000004</v>
      </c>
    </row>
    <row r="8712" spans="1:4" hidden="1">
      <c r="A8712" s="25">
        <v>43220</v>
      </c>
      <c r="B8712" s="24" t="s">
        <v>240</v>
      </c>
      <c r="C8712" s="24" t="s">
        <v>231</v>
      </c>
      <c r="D8712" s="24">
        <v>0.747</v>
      </c>
    </row>
    <row r="8713" spans="1:4" hidden="1">
      <c r="A8713" s="25">
        <v>43220</v>
      </c>
      <c r="B8713" s="24" t="s">
        <v>240</v>
      </c>
      <c r="C8713" s="24" t="s">
        <v>242</v>
      </c>
      <c r="D8713" s="24">
        <v>4.7793999999999999</v>
      </c>
    </row>
    <row r="8714" spans="1:4" hidden="1">
      <c r="A8714" s="25">
        <v>43220</v>
      </c>
      <c r="B8714" s="24" t="s">
        <v>240</v>
      </c>
      <c r="C8714" s="24" t="s">
        <v>232</v>
      </c>
      <c r="D8714" s="24">
        <v>4.6482000000000001</v>
      </c>
    </row>
    <row r="8715" spans="1:4" hidden="1">
      <c r="A8715" s="25">
        <v>43220</v>
      </c>
      <c r="B8715" s="24" t="s">
        <v>240</v>
      </c>
      <c r="C8715" s="24" t="s">
        <v>233</v>
      </c>
      <c r="D8715" s="24">
        <v>0.62380000000000002</v>
      </c>
    </row>
    <row r="8716" spans="1:4" hidden="1">
      <c r="A8716" s="25">
        <v>43220</v>
      </c>
      <c r="B8716" s="24" t="s">
        <v>240</v>
      </c>
      <c r="C8716" s="24" t="s">
        <v>234</v>
      </c>
      <c r="D8716" s="24">
        <v>0.54859999999999998</v>
      </c>
    </row>
    <row r="8717" spans="1:4" hidden="1">
      <c r="A8717" s="25">
        <v>43220</v>
      </c>
      <c r="B8717" s="24" t="s">
        <v>240</v>
      </c>
      <c r="C8717" s="24" t="s">
        <v>243</v>
      </c>
      <c r="D8717" s="24">
        <v>5.9245999999999999</v>
      </c>
    </row>
    <row r="8718" spans="1:4" hidden="1">
      <c r="A8718" s="25">
        <v>43220</v>
      </c>
      <c r="B8718" s="24" t="s">
        <v>240</v>
      </c>
      <c r="C8718" s="24" t="s">
        <v>79</v>
      </c>
      <c r="D8718" s="24">
        <v>82.463999999999999</v>
      </c>
    </row>
    <row r="8719" spans="1:4" hidden="1">
      <c r="A8719" s="25">
        <v>43220</v>
      </c>
      <c r="B8719" s="24" t="s">
        <v>240</v>
      </c>
      <c r="C8719" s="24" t="s">
        <v>244</v>
      </c>
      <c r="D8719" s="24">
        <v>806.83780000000002</v>
      </c>
    </row>
    <row r="8720" spans="1:4" hidden="1">
      <c r="A8720" s="25">
        <v>43220</v>
      </c>
      <c r="B8720" s="24" t="s">
        <v>240</v>
      </c>
      <c r="C8720" s="24" t="s">
        <v>236</v>
      </c>
      <c r="D8720" s="24">
        <v>6.0343999999999998</v>
      </c>
    </row>
    <row r="8721" spans="1:4" hidden="1">
      <c r="A8721" s="25">
        <v>43220</v>
      </c>
      <c r="B8721" s="24" t="s">
        <v>240</v>
      </c>
      <c r="C8721" s="24" t="s">
        <v>245</v>
      </c>
      <c r="D8721" s="24">
        <v>1.0701000000000001</v>
      </c>
    </row>
    <row r="8722" spans="1:4" hidden="1">
      <c r="A8722" s="25">
        <v>43220</v>
      </c>
      <c r="B8722" s="24" t="s">
        <v>240</v>
      </c>
      <c r="C8722" s="24" t="s">
        <v>237</v>
      </c>
      <c r="D8722" s="24">
        <v>6.5721999999999996</v>
      </c>
    </row>
    <row r="8723" spans="1:4" hidden="1">
      <c r="A8723" s="25">
        <v>43220</v>
      </c>
      <c r="B8723" s="24" t="s">
        <v>240</v>
      </c>
      <c r="C8723" s="24" t="s">
        <v>246</v>
      </c>
      <c r="D8723" s="24">
        <v>22.354399999999998</v>
      </c>
    </row>
    <row r="8724" spans="1:4" hidden="1">
      <c r="A8724" s="25">
        <v>43220</v>
      </c>
      <c r="B8724" s="24" t="s">
        <v>240</v>
      </c>
      <c r="C8724" s="24" t="s">
        <v>238</v>
      </c>
      <c r="D8724" s="24">
        <v>0.75490000000000002</v>
      </c>
    </row>
    <row r="8725" spans="1:4" hidden="1">
      <c r="A8725" s="25">
        <v>43220</v>
      </c>
      <c r="B8725" s="24" t="s">
        <v>247</v>
      </c>
      <c r="C8725" s="24" t="s">
        <v>238</v>
      </c>
      <c r="D8725" s="24">
        <v>0.55930000000000002</v>
      </c>
    </row>
    <row r="8726" spans="1:4" hidden="1">
      <c r="A8726" s="25">
        <v>43220</v>
      </c>
      <c r="B8726" s="24" t="s">
        <v>241</v>
      </c>
      <c r="C8726" s="24" t="s">
        <v>240</v>
      </c>
      <c r="D8726" s="24">
        <v>1.0315000000000001</v>
      </c>
    </row>
    <row r="8727" spans="1:4" hidden="1">
      <c r="A8727" s="25">
        <v>43220</v>
      </c>
      <c r="B8727" s="24" t="s">
        <v>241</v>
      </c>
      <c r="C8727" s="24" t="s">
        <v>231</v>
      </c>
      <c r="D8727" s="24">
        <v>0.77059999999999995</v>
      </c>
    </row>
    <row r="8728" spans="1:4" hidden="1">
      <c r="A8728" s="25">
        <v>43220</v>
      </c>
      <c r="B8728" s="24" t="s">
        <v>241</v>
      </c>
      <c r="C8728" s="24" t="s">
        <v>248</v>
      </c>
      <c r="D8728" s="24">
        <v>4.9179000000000004</v>
      </c>
    </row>
    <row r="8729" spans="1:4" hidden="1">
      <c r="A8729" s="25">
        <v>43220</v>
      </c>
      <c r="B8729" s="24" t="s">
        <v>241</v>
      </c>
      <c r="C8729" s="24" t="s">
        <v>242</v>
      </c>
      <c r="D8729" s="24">
        <v>4.9298000000000002</v>
      </c>
    </row>
    <row r="8730" spans="1:4" hidden="1">
      <c r="A8730" s="25">
        <v>43220</v>
      </c>
      <c r="B8730" s="24" t="s">
        <v>241</v>
      </c>
      <c r="C8730" s="24" t="s">
        <v>233</v>
      </c>
      <c r="D8730" s="24">
        <v>0.64349999999999996</v>
      </c>
    </row>
    <row r="8731" spans="1:4" hidden="1">
      <c r="A8731" s="25">
        <v>43220</v>
      </c>
      <c r="B8731" s="24" t="s">
        <v>241</v>
      </c>
      <c r="C8731" s="24" t="s">
        <v>234</v>
      </c>
      <c r="D8731" s="24">
        <v>0.56579999999999997</v>
      </c>
    </row>
    <row r="8732" spans="1:4" hidden="1">
      <c r="A8732" s="25">
        <v>43220</v>
      </c>
      <c r="B8732" s="24" t="s">
        <v>241</v>
      </c>
      <c r="C8732" s="24" t="s">
        <v>243</v>
      </c>
      <c r="D8732" s="24">
        <v>6.1112000000000002</v>
      </c>
    </row>
    <row r="8733" spans="1:4" hidden="1">
      <c r="A8733" s="25">
        <v>43220</v>
      </c>
      <c r="B8733" s="24" t="s">
        <v>241</v>
      </c>
      <c r="C8733" s="24" t="s">
        <v>79</v>
      </c>
      <c r="D8733" s="24">
        <v>85.0608</v>
      </c>
    </row>
    <row r="8734" spans="1:4" hidden="1">
      <c r="A8734" s="25">
        <v>43220</v>
      </c>
      <c r="B8734" s="24" t="s">
        <v>241</v>
      </c>
      <c r="C8734" s="24" t="s">
        <v>249</v>
      </c>
      <c r="D8734" s="24">
        <v>14.5572</v>
      </c>
    </row>
    <row r="8735" spans="1:4" hidden="1">
      <c r="A8735" s="25">
        <v>43220</v>
      </c>
      <c r="B8735" s="24" t="s">
        <v>241</v>
      </c>
      <c r="C8735" s="24" t="s">
        <v>236</v>
      </c>
      <c r="D8735" s="24">
        <v>6.2244000000000002</v>
      </c>
    </row>
    <row r="8736" spans="1:4" hidden="1">
      <c r="A8736" s="25">
        <v>43220</v>
      </c>
      <c r="B8736" s="24" t="s">
        <v>241</v>
      </c>
      <c r="C8736" s="24" t="s">
        <v>238</v>
      </c>
      <c r="D8736" s="24">
        <v>0.77859999999999996</v>
      </c>
    </row>
    <row r="8737" spans="1:4" hidden="1">
      <c r="A8737" s="25">
        <v>43220</v>
      </c>
      <c r="B8737" s="24" t="s">
        <v>250</v>
      </c>
      <c r="C8737" s="24" t="s">
        <v>238</v>
      </c>
      <c r="D8737" s="24">
        <v>5.9999999999999995E-4</v>
      </c>
    </row>
    <row r="8738" spans="1:4" hidden="1">
      <c r="A8738" s="25">
        <v>43220</v>
      </c>
      <c r="B8738" s="24" t="s">
        <v>231</v>
      </c>
      <c r="C8738" s="24" t="s">
        <v>230</v>
      </c>
      <c r="D8738" s="24">
        <v>3.7117</v>
      </c>
    </row>
    <row r="8739" spans="1:4" hidden="1">
      <c r="A8739" s="25">
        <v>43220</v>
      </c>
      <c r="B8739" s="24" t="s">
        <v>231</v>
      </c>
      <c r="C8739" s="24" t="s">
        <v>240</v>
      </c>
      <c r="D8739" s="24">
        <v>1.3386</v>
      </c>
    </row>
    <row r="8740" spans="1:4" hidden="1">
      <c r="A8740" s="25">
        <v>43220</v>
      </c>
      <c r="B8740" s="24" t="s">
        <v>231</v>
      </c>
      <c r="C8740" s="24" t="s">
        <v>241</v>
      </c>
      <c r="D8740" s="24">
        <v>1.2978000000000001</v>
      </c>
    </row>
    <row r="8741" spans="1:4" hidden="1">
      <c r="A8741" s="25">
        <v>43220</v>
      </c>
      <c r="B8741" s="24" t="s">
        <v>231</v>
      </c>
      <c r="C8741" s="24" t="s">
        <v>232</v>
      </c>
      <c r="D8741" s="24">
        <v>6.2222999999999997</v>
      </c>
    </row>
    <row r="8742" spans="1:4" hidden="1">
      <c r="A8742" s="25">
        <v>43220</v>
      </c>
      <c r="B8742" s="24" t="s">
        <v>231</v>
      </c>
      <c r="C8742" s="24" t="s">
        <v>233</v>
      </c>
      <c r="D8742" s="24">
        <v>0.83520000000000005</v>
      </c>
    </row>
    <row r="8743" spans="1:4" hidden="1">
      <c r="A8743" s="25">
        <v>43220</v>
      </c>
      <c r="B8743" s="24" t="s">
        <v>231</v>
      </c>
      <c r="C8743" s="24" t="s">
        <v>234</v>
      </c>
      <c r="D8743" s="24">
        <v>0.73429999999999995</v>
      </c>
    </row>
    <row r="8744" spans="1:4" hidden="1">
      <c r="A8744" s="25">
        <v>43220</v>
      </c>
      <c r="B8744" s="24" t="s">
        <v>231</v>
      </c>
      <c r="C8744" s="24" t="s">
        <v>243</v>
      </c>
      <c r="D8744" s="24">
        <v>7.9310999999999998</v>
      </c>
    </row>
    <row r="8745" spans="1:4" hidden="1">
      <c r="A8745" s="25">
        <v>43220</v>
      </c>
      <c r="B8745" s="24" t="s">
        <v>231</v>
      </c>
      <c r="C8745" s="24" t="s">
        <v>235</v>
      </c>
      <c r="D8745" s="24">
        <v>0.71679999999999999</v>
      </c>
    </row>
    <row r="8746" spans="1:4" hidden="1">
      <c r="A8746" s="25">
        <v>43220</v>
      </c>
      <c r="B8746" s="24" t="s">
        <v>231</v>
      </c>
      <c r="C8746" s="24" t="s">
        <v>79</v>
      </c>
      <c r="D8746" s="24">
        <v>110.3972</v>
      </c>
    </row>
    <row r="8747" spans="1:4" hidden="1">
      <c r="A8747" s="25">
        <v>43220</v>
      </c>
      <c r="B8747" s="24" t="s">
        <v>231</v>
      </c>
      <c r="C8747" s="24" t="s">
        <v>236</v>
      </c>
      <c r="D8747" s="24">
        <v>8.0779999999999994</v>
      </c>
    </row>
    <row r="8748" spans="1:4" hidden="1">
      <c r="A8748" s="25">
        <v>43220</v>
      </c>
      <c r="B8748" s="24" t="s">
        <v>231</v>
      </c>
      <c r="C8748" s="24" t="s">
        <v>237</v>
      </c>
      <c r="D8748" s="24">
        <v>8.798</v>
      </c>
    </row>
    <row r="8749" spans="1:4" hidden="1">
      <c r="A8749" s="25">
        <v>43220</v>
      </c>
      <c r="B8749" s="24" t="s">
        <v>231</v>
      </c>
      <c r="C8749" s="24" t="s">
        <v>238</v>
      </c>
      <c r="D8749" s="24">
        <v>1.0105</v>
      </c>
    </row>
    <row r="8750" spans="1:4" hidden="1">
      <c r="A8750" s="25">
        <v>43220</v>
      </c>
      <c r="B8750" s="24" t="s">
        <v>248</v>
      </c>
      <c r="C8750" s="24" t="s">
        <v>241</v>
      </c>
      <c r="D8750" s="24">
        <v>0.2034</v>
      </c>
    </row>
    <row r="8751" spans="1:4" hidden="1">
      <c r="A8751" s="25">
        <v>43220</v>
      </c>
      <c r="B8751" s="24" t="s">
        <v>248</v>
      </c>
      <c r="C8751" s="24" t="s">
        <v>233</v>
      </c>
      <c r="D8751" s="24">
        <v>0.1308</v>
      </c>
    </row>
    <row r="8752" spans="1:4" hidden="1">
      <c r="A8752" s="25">
        <v>43220</v>
      </c>
      <c r="B8752" s="24" t="s">
        <v>248</v>
      </c>
      <c r="C8752" s="24" t="s">
        <v>246</v>
      </c>
      <c r="D8752" s="24">
        <v>4.6886000000000001</v>
      </c>
    </row>
    <row r="8753" spans="1:4" hidden="1">
      <c r="A8753" s="25">
        <v>43220</v>
      </c>
      <c r="B8753" s="24" t="s">
        <v>248</v>
      </c>
      <c r="C8753" s="24" t="s">
        <v>238</v>
      </c>
      <c r="D8753" s="24">
        <v>0.1583</v>
      </c>
    </row>
    <row r="8754" spans="1:4" hidden="1">
      <c r="A8754" s="25">
        <v>43220</v>
      </c>
      <c r="B8754" s="24" t="s">
        <v>242</v>
      </c>
      <c r="C8754" s="24" t="s">
        <v>240</v>
      </c>
      <c r="D8754" s="24">
        <v>0.2092</v>
      </c>
    </row>
    <row r="8755" spans="1:4" hidden="1">
      <c r="A8755" s="25">
        <v>43220</v>
      </c>
      <c r="B8755" s="24" t="s">
        <v>242</v>
      </c>
      <c r="C8755" s="24" t="s">
        <v>241</v>
      </c>
      <c r="D8755" s="24">
        <v>0.20280000000000001</v>
      </c>
    </row>
    <row r="8756" spans="1:4" hidden="1">
      <c r="A8756" s="25">
        <v>43220</v>
      </c>
      <c r="B8756" s="24" t="s">
        <v>242</v>
      </c>
      <c r="C8756" s="24" t="s">
        <v>232</v>
      </c>
      <c r="D8756" s="24">
        <v>0.97260000000000002</v>
      </c>
    </row>
    <row r="8757" spans="1:4" hidden="1">
      <c r="A8757" s="25">
        <v>43220</v>
      </c>
      <c r="B8757" s="24" t="s">
        <v>242</v>
      </c>
      <c r="C8757" s="24" t="s">
        <v>233</v>
      </c>
      <c r="D8757" s="24">
        <v>0.13059999999999999</v>
      </c>
    </row>
    <row r="8758" spans="1:4" hidden="1">
      <c r="A8758" s="25">
        <v>43220</v>
      </c>
      <c r="B8758" s="24" t="s">
        <v>242</v>
      </c>
      <c r="C8758" s="24" t="s">
        <v>234</v>
      </c>
      <c r="D8758" s="24">
        <v>0.1148</v>
      </c>
    </row>
    <row r="8759" spans="1:4" hidden="1">
      <c r="A8759" s="25">
        <v>43220</v>
      </c>
      <c r="B8759" s="24" t="s">
        <v>242</v>
      </c>
      <c r="C8759" s="24" t="s">
        <v>243</v>
      </c>
      <c r="D8759" s="24">
        <v>1.2396</v>
      </c>
    </row>
    <row r="8760" spans="1:4" hidden="1">
      <c r="A8760" s="25">
        <v>43220</v>
      </c>
      <c r="B8760" s="24" t="s">
        <v>242</v>
      </c>
      <c r="C8760" s="24" t="s">
        <v>79</v>
      </c>
      <c r="D8760" s="24">
        <v>17.254200000000001</v>
      </c>
    </row>
    <row r="8761" spans="1:4" hidden="1">
      <c r="A8761" s="25">
        <v>43220</v>
      </c>
      <c r="B8761" s="24" t="s">
        <v>242</v>
      </c>
      <c r="C8761" s="24" t="s">
        <v>244</v>
      </c>
      <c r="D8761" s="24">
        <v>168.81659999999999</v>
      </c>
    </row>
    <row r="8762" spans="1:4" hidden="1">
      <c r="A8762" s="25">
        <v>43220</v>
      </c>
      <c r="B8762" s="24" t="s">
        <v>242</v>
      </c>
      <c r="C8762" s="24" t="s">
        <v>251</v>
      </c>
      <c r="D8762" s="24">
        <v>1.2762</v>
      </c>
    </row>
    <row r="8763" spans="1:4" hidden="1">
      <c r="A8763" s="25">
        <v>43220</v>
      </c>
      <c r="B8763" s="24" t="s">
        <v>242</v>
      </c>
      <c r="C8763" s="24" t="s">
        <v>252</v>
      </c>
      <c r="D8763" s="24">
        <v>0.61990000000000001</v>
      </c>
    </row>
    <row r="8764" spans="1:4" hidden="1">
      <c r="A8764" s="25">
        <v>43220</v>
      </c>
      <c r="B8764" s="24" t="s">
        <v>242</v>
      </c>
      <c r="C8764" s="24" t="s">
        <v>236</v>
      </c>
      <c r="D8764" s="24">
        <v>1.2625999999999999</v>
      </c>
    </row>
    <row r="8765" spans="1:4" hidden="1">
      <c r="A8765" s="25">
        <v>43220</v>
      </c>
      <c r="B8765" s="24" t="s">
        <v>242</v>
      </c>
      <c r="C8765" s="24" t="s">
        <v>245</v>
      </c>
      <c r="D8765" s="24">
        <v>0.22389999999999999</v>
      </c>
    </row>
    <row r="8766" spans="1:4" hidden="1">
      <c r="A8766" s="25">
        <v>43220</v>
      </c>
      <c r="B8766" s="24" t="s">
        <v>242</v>
      </c>
      <c r="C8766" s="24" t="s">
        <v>253</v>
      </c>
      <c r="D8766" s="24">
        <v>0.2092</v>
      </c>
    </row>
    <row r="8767" spans="1:4" hidden="1">
      <c r="A8767" s="25">
        <v>43220</v>
      </c>
      <c r="B8767" s="24" t="s">
        <v>242</v>
      </c>
      <c r="C8767" s="24" t="s">
        <v>246</v>
      </c>
      <c r="D8767" s="24">
        <v>4.6772</v>
      </c>
    </row>
    <row r="8768" spans="1:4" hidden="1">
      <c r="A8768" s="25">
        <v>43220</v>
      </c>
      <c r="B8768" s="24" t="s">
        <v>242</v>
      </c>
      <c r="C8768" s="24" t="s">
        <v>238</v>
      </c>
      <c r="D8768" s="24">
        <v>0.158</v>
      </c>
    </row>
    <row r="8769" spans="1:4" hidden="1">
      <c r="A8769" s="25">
        <v>43220</v>
      </c>
      <c r="B8769" s="24" t="s">
        <v>254</v>
      </c>
      <c r="C8769" s="24" t="s">
        <v>233</v>
      </c>
      <c r="D8769" s="24">
        <v>3.9199999999999999E-2</v>
      </c>
    </row>
    <row r="8770" spans="1:4" hidden="1">
      <c r="A8770" s="25">
        <v>43220</v>
      </c>
      <c r="B8770" s="24" t="s">
        <v>254</v>
      </c>
      <c r="C8770" s="24" t="s">
        <v>234</v>
      </c>
      <c r="D8770" s="24">
        <v>3.44E-2</v>
      </c>
    </row>
    <row r="8771" spans="1:4" hidden="1">
      <c r="A8771" s="25">
        <v>43220</v>
      </c>
      <c r="B8771" s="24" t="s">
        <v>254</v>
      </c>
      <c r="C8771" s="24" t="s">
        <v>238</v>
      </c>
      <c r="D8771" s="24">
        <v>4.7399999999999998E-2</v>
      </c>
    </row>
    <row r="8772" spans="1:4" hidden="1">
      <c r="A8772" s="25">
        <v>43220</v>
      </c>
      <c r="B8772" s="24" t="s">
        <v>232</v>
      </c>
      <c r="C8772" s="24" t="s">
        <v>230</v>
      </c>
      <c r="D8772" s="24">
        <v>0.59650000000000003</v>
      </c>
    </row>
    <row r="8773" spans="1:4" hidden="1">
      <c r="A8773" s="25">
        <v>43220</v>
      </c>
      <c r="B8773" s="24" t="s">
        <v>232</v>
      </c>
      <c r="C8773" s="24" t="s">
        <v>240</v>
      </c>
      <c r="D8773" s="24">
        <v>0.2152</v>
      </c>
    </row>
    <row r="8774" spans="1:4" hidden="1">
      <c r="A8774" s="25">
        <v>43220</v>
      </c>
      <c r="B8774" s="24" t="s">
        <v>232</v>
      </c>
      <c r="C8774" s="24" t="s">
        <v>231</v>
      </c>
      <c r="D8774" s="24">
        <v>0.16070000000000001</v>
      </c>
    </row>
    <row r="8775" spans="1:4" hidden="1">
      <c r="A8775" s="25">
        <v>43220</v>
      </c>
      <c r="B8775" s="24" t="s">
        <v>232</v>
      </c>
      <c r="C8775" s="24" t="s">
        <v>242</v>
      </c>
      <c r="D8775" s="24">
        <v>1.0282</v>
      </c>
    </row>
    <row r="8776" spans="1:4" hidden="1">
      <c r="A8776" s="25">
        <v>43220</v>
      </c>
      <c r="B8776" s="24" t="s">
        <v>232</v>
      </c>
      <c r="C8776" s="24" t="s">
        <v>233</v>
      </c>
      <c r="D8776" s="24">
        <v>0.13420000000000001</v>
      </c>
    </row>
    <row r="8777" spans="1:4" hidden="1">
      <c r="A8777" s="25">
        <v>43220</v>
      </c>
      <c r="B8777" s="24" t="s">
        <v>232</v>
      </c>
      <c r="C8777" s="24" t="s">
        <v>234</v>
      </c>
      <c r="D8777" s="24">
        <v>0.11799999999999999</v>
      </c>
    </row>
    <row r="8778" spans="1:4" hidden="1">
      <c r="A8778" s="25">
        <v>43220</v>
      </c>
      <c r="B8778" s="24" t="s">
        <v>232</v>
      </c>
      <c r="C8778" s="24" t="s">
        <v>235</v>
      </c>
      <c r="D8778" s="24">
        <v>0.1152</v>
      </c>
    </row>
    <row r="8779" spans="1:4" hidden="1">
      <c r="A8779" s="25">
        <v>43220</v>
      </c>
      <c r="B8779" s="24" t="s">
        <v>232</v>
      </c>
      <c r="C8779" s="24" t="s">
        <v>236</v>
      </c>
      <c r="D8779" s="24">
        <v>1.2982</v>
      </c>
    </row>
    <row r="8780" spans="1:4" hidden="1">
      <c r="A8780" s="25">
        <v>43220</v>
      </c>
      <c r="B8780" s="24" t="s">
        <v>232</v>
      </c>
      <c r="C8780" s="24" t="s">
        <v>237</v>
      </c>
      <c r="D8780" s="24">
        <v>1.4139999999999999</v>
      </c>
    </row>
    <row r="8781" spans="1:4" hidden="1">
      <c r="A8781" s="25">
        <v>43220</v>
      </c>
      <c r="B8781" s="24" t="s">
        <v>232</v>
      </c>
      <c r="C8781" s="24" t="s">
        <v>238</v>
      </c>
      <c r="D8781" s="24">
        <v>0.16239999999999999</v>
      </c>
    </row>
    <row r="8782" spans="1:4" hidden="1">
      <c r="A8782" s="25">
        <v>43220</v>
      </c>
      <c r="B8782" s="24" t="s">
        <v>255</v>
      </c>
      <c r="C8782" s="24" t="s">
        <v>233</v>
      </c>
      <c r="D8782" s="24">
        <v>5.5100000000000003E-2</v>
      </c>
    </row>
    <row r="8783" spans="1:4" hidden="1">
      <c r="A8783" s="25">
        <v>43220</v>
      </c>
      <c r="B8783" s="24" t="s">
        <v>233</v>
      </c>
      <c r="C8783" s="24" t="s">
        <v>230</v>
      </c>
      <c r="D8783" s="24">
        <v>4.4443999999999999</v>
      </c>
    </row>
    <row r="8784" spans="1:4" hidden="1">
      <c r="A8784" s="25">
        <v>43220</v>
      </c>
      <c r="B8784" s="24" t="s">
        <v>233</v>
      </c>
      <c r="C8784" s="24" t="s">
        <v>240</v>
      </c>
      <c r="D8784" s="24">
        <v>1.603</v>
      </c>
    </row>
    <row r="8785" spans="1:4" hidden="1">
      <c r="A8785" s="25">
        <v>43220</v>
      </c>
      <c r="B8785" s="24" t="s">
        <v>233</v>
      </c>
      <c r="C8785" s="24" t="s">
        <v>241</v>
      </c>
      <c r="D8785" s="24">
        <v>1.554</v>
      </c>
    </row>
    <row r="8786" spans="1:4" hidden="1">
      <c r="A8786" s="25">
        <v>43220</v>
      </c>
      <c r="B8786" s="24" t="s">
        <v>233</v>
      </c>
      <c r="C8786" s="24" t="s">
        <v>231</v>
      </c>
      <c r="D8786" s="24">
        <v>1.1974</v>
      </c>
    </row>
    <row r="8787" spans="1:4" hidden="1">
      <c r="A8787" s="25">
        <v>43220</v>
      </c>
      <c r="B8787" s="24" t="s">
        <v>233</v>
      </c>
      <c r="C8787" s="24" t="s">
        <v>248</v>
      </c>
      <c r="D8787" s="24">
        <v>7.6424000000000003</v>
      </c>
    </row>
    <row r="8788" spans="1:4" hidden="1">
      <c r="A8788" s="25">
        <v>43220</v>
      </c>
      <c r="B8788" s="24" t="s">
        <v>233</v>
      </c>
      <c r="C8788" s="24" t="s">
        <v>242</v>
      </c>
      <c r="D8788" s="24">
        <v>7.6609999999999996</v>
      </c>
    </row>
    <row r="8789" spans="1:4" hidden="1">
      <c r="A8789" s="25">
        <v>43220</v>
      </c>
      <c r="B8789" s="24" t="s">
        <v>233</v>
      </c>
      <c r="C8789" s="24" t="s">
        <v>254</v>
      </c>
      <c r="D8789" s="24">
        <v>25.529</v>
      </c>
    </row>
    <row r="8790" spans="1:4" hidden="1">
      <c r="A8790" s="25">
        <v>43220</v>
      </c>
      <c r="B8790" s="24" t="s">
        <v>233</v>
      </c>
      <c r="C8790" s="24" t="s">
        <v>232</v>
      </c>
      <c r="D8790" s="24">
        <v>7.4501999999999997</v>
      </c>
    </row>
    <row r="8791" spans="1:4" hidden="1">
      <c r="A8791" s="25">
        <v>43220</v>
      </c>
      <c r="B8791" s="24" t="s">
        <v>233</v>
      </c>
      <c r="C8791" s="24" t="s">
        <v>255</v>
      </c>
      <c r="D8791" s="24">
        <v>18.150200000000002</v>
      </c>
    </row>
    <row r="8792" spans="1:4" hidden="1">
      <c r="A8792" s="25">
        <v>43220</v>
      </c>
      <c r="B8792" s="24" t="s">
        <v>233</v>
      </c>
      <c r="C8792" s="24" t="s">
        <v>234</v>
      </c>
      <c r="D8792" s="24">
        <v>0.87929999999999997</v>
      </c>
    </row>
    <row r="8793" spans="1:4" hidden="1">
      <c r="A8793" s="25">
        <v>43220</v>
      </c>
      <c r="B8793" s="24" t="s">
        <v>233</v>
      </c>
      <c r="C8793" s="24" t="s">
        <v>243</v>
      </c>
      <c r="D8793" s="24">
        <v>9.4968000000000004</v>
      </c>
    </row>
    <row r="8794" spans="1:4" hidden="1">
      <c r="A8794" s="25">
        <v>43220</v>
      </c>
      <c r="B8794" s="24" t="s">
        <v>233</v>
      </c>
      <c r="C8794" s="24" t="s">
        <v>256</v>
      </c>
      <c r="D8794" s="24">
        <v>7.4135999999999997</v>
      </c>
    </row>
    <row r="8795" spans="1:4" hidden="1">
      <c r="A8795" s="25">
        <v>43220</v>
      </c>
      <c r="B8795" s="24" t="s">
        <v>233</v>
      </c>
      <c r="C8795" s="24" t="s">
        <v>257</v>
      </c>
      <c r="D8795" s="24">
        <v>313.34019999999998</v>
      </c>
    </row>
    <row r="8796" spans="1:4" hidden="1">
      <c r="A8796" s="25">
        <v>43220</v>
      </c>
      <c r="B8796" s="24" t="s">
        <v>233</v>
      </c>
      <c r="C8796" s="24" t="s">
        <v>258</v>
      </c>
      <c r="D8796" s="24">
        <v>4.3482000000000003</v>
      </c>
    </row>
    <row r="8797" spans="1:4" hidden="1">
      <c r="A8797" s="25">
        <v>43220</v>
      </c>
      <c r="B8797" s="24" t="s">
        <v>233</v>
      </c>
      <c r="C8797" s="24" t="s">
        <v>259</v>
      </c>
      <c r="D8797" s="24">
        <v>121.9962</v>
      </c>
    </row>
    <row r="8798" spans="1:4" hidden="1">
      <c r="A8798" s="25">
        <v>43220</v>
      </c>
      <c r="B8798" s="24" t="s">
        <v>233</v>
      </c>
      <c r="C8798" s="24" t="s">
        <v>235</v>
      </c>
      <c r="D8798" s="24">
        <v>0.85840000000000005</v>
      </c>
    </row>
    <row r="8799" spans="1:4" hidden="1">
      <c r="A8799" s="25">
        <v>43220</v>
      </c>
      <c r="B8799" s="24" t="s">
        <v>233</v>
      </c>
      <c r="C8799" s="24" t="s">
        <v>79</v>
      </c>
      <c r="D8799" s="24">
        <v>132.18199999999999</v>
      </c>
    </row>
    <row r="8800" spans="1:4" hidden="1">
      <c r="A8800" s="25">
        <v>43220</v>
      </c>
      <c r="B8800" s="24" t="s">
        <v>233</v>
      </c>
      <c r="C8800" s="24" t="s">
        <v>244</v>
      </c>
      <c r="D8800" s="24">
        <v>1293.2968000000001</v>
      </c>
    </row>
    <row r="8801" spans="1:4" hidden="1">
      <c r="A8801" s="25">
        <v>43220</v>
      </c>
      <c r="B8801" s="24" t="s">
        <v>233</v>
      </c>
      <c r="C8801" s="24" t="s">
        <v>251</v>
      </c>
      <c r="D8801" s="24">
        <v>9.7767999999999997</v>
      </c>
    </row>
    <row r="8802" spans="1:4" hidden="1">
      <c r="A8802" s="25">
        <v>43220</v>
      </c>
      <c r="B8802" s="24" t="s">
        <v>233</v>
      </c>
      <c r="C8802" s="24" t="s">
        <v>249</v>
      </c>
      <c r="D8802" s="24">
        <v>22.6218</v>
      </c>
    </row>
    <row r="8803" spans="1:4" hidden="1">
      <c r="A8803" s="25">
        <v>43220</v>
      </c>
      <c r="B8803" s="24" t="s">
        <v>233</v>
      </c>
      <c r="C8803" s="24" t="s">
        <v>252</v>
      </c>
      <c r="D8803" s="24">
        <v>4.7488000000000001</v>
      </c>
    </row>
    <row r="8804" spans="1:4" hidden="1">
      <c r="A8804" s="25">
        <v>43220</v>
      </c>
      <c r="B8804" s="24" t="s">
        <v>233</v>
      </c>
      <c r="C8804" s="24" t="s">
        <v>236</v>
      </c>
      <c r="D8804" s="24">
        <v>9.6725999999999992</v>
      </c>
    </row>
    <row r="8805" spans="1:4" hidden="1">
      <c r="A8805" s="25">
        <v>43220</v>
      </c>
      <c r="B8805" s="24" t="s">
        <v>233</v>
      </c>
      <c r="C8805" s="24" t="s">
        <v>245</v>
      </c>
      <c r="D8805" s="24">
        <v>1.7152000000000001</v>
      </c>
    </row>
    <row r="8806" spans="1:4" hidden="1">
      <c r="A8806" s="25">
        <v>43220</v>
      </c>
      <c r="B8806" s="24" t="s">
        <v>233</v>
      </c>
      <c r="C8806" s="24" t="s">
        <v>260</v>
      </c>
      <c r="D8806" s="24">
        <v>4.2245999999999997</v>
      </c>
    </row>
    <row r="8807" spans="1:4" hidden="1">
      <c r="A8807" s="25">
        <v>43220</v>
      </c>
      <c r="B8807" s="24" t="s">
        <v>233</v>
      </c>
      <c r="C8807" s="24" t="s">
        <v>261</v>
      </c>
      <c r="D8807" s="24">
        <v>75.935699999999997</v>
      </c>
    </row>
    <row r="8808" spans="1:4" hidden="1">
      <c r="A8808" s="25">
        <v>43220</v>
      </c>
      <c r="B8808" s="24" t="s">
        <v>233</v>
      </c>
      <c r="C8808" s="24" t="s">
        <v>237</v>
      </c>
      <c r="D8808" s="24">
        <v>10.534700000000001</v>
      </c>
    </row>
    <row r="8809" spans="1:4" hidden="1">
      <c r="A8809" s="25">
        <v>43220</v>
      </c>
      <c r="B8809" s="24" t="s">
        <v>233</v>
      </c>
      <c r="C8809" s="24" t="s">
        <v>253</v>
      </c>
      <c r="D8809" s="24">
        <v>1.6029</v>
      </c>
    </row>
    <row r="8810" spans="1:4" hidden="1">
      <c r="A8810" s="25">
        <v>43220</v>
      </c>
      <c r="B8810" s="24" t="s">
        <v>233</v>
      </c>
      <c r="C8810" s="24" t="s">
        <v>262</v>
      </c>
      <c r="D8810" s="24">
        <v>4.9050000000000002</v>
      </c>
    </row>
    <row r="8811" spans="1:4" hidden="1">
      <c r="A8811" s="25">
        <v>43220</v>
      </c>
      <c r="B8811" s="24" t="s">
        <v>233</v>
      </c>
      <c r="C8811" s="24" t="s">
        <v>246</v>
      </c>
      <c r="D8811" s="24">
        <v>35.8322</v>
      </c>
    </row>
    <row r="8812" spans="1:4" hidden="1">
      <c r="A8812" s="25">
        <v>43220</v>
      </c>
      <c r="B8812" s="24" t="s">
        <v>233</v>
      </c>
      <c r="C8812" s="24" t="s">
        <v>238</v>
      </c>
      <c r="D8812" s="24">
        <v>1.21</v>
      </c>
    </row>
    <row r="8813" spans="1:4" hidden="1">
      <c r="A8813" s="25">
        <v>43220</v>
      </c>
      <c r="B8813" s="24" t="s">
        <v>233</v>
      </c>
      <c r="C8813" s="24" t="s">
        <v>239</v>
      </c>
      <c r="D8813" s="24">
        <v>15.0113</v>
      </c>
    </row>
    <row r="8814" spans="1:4" hidden="1">
      <c r="A8814" s="25">
        <v>43220</v>
      </c>
      <c r="B8814" s="24" t="s">
        <v>263</v>
      </c>
      <c r="C8814" s="24" t="s">
        <v>238</v>
      </c>
      <c r="D8814" s="24">
        <v>0.48359999999999997</v>
      </c>
    </row>
    <row r="8815" spans="1:4" hidden="1">
      <c r="A8815" s="25">
        <v>43220</v>
      </c>
      <c r="B8815" s="24" t="s">
        <v>234</v>
      </c>
      <c r="C8815" s="24" t="s">
        <v>230</v>
      </c>
      <c r="D8815" s="24">
        <v>5.0541999999999998</v>
      </c>
    </row>
    <row r="8816" spans="1:4" hidden="1">
      <c r="A8816" s="25">
        <v>43220</v>
      </c>
      <c r="B8816" s="24" t="s">
        <v>234</v>
      </c>
      <c r="C8816" s="24" t="s">
        <v>240</v>
      </c>
      <c r="D8816" s="24">
        <v>1.8229</v>
      </c>
    </row>
    <row r="8817" spans="1:4" hidden="1">
      <c r="A8817" s="25">
        <v>43220</v>
      </c>
      <c r="B8817" s="24" t="s">
        <v>234</v>
      </c>
      <c r="C8817" s="24" t="s">
        <v>241</v>
      </c>
      <c r="D8817" s="24">
        <v>1.7672000000000001</v>
      </c>
    </row>
    <row r="8818" spans="1:4" hidden="1">
      <c r="A8818" s="25">
        <v>43220</v>
      </c>
      <c r="B8818" s="24" t="s">
        <v>234</v>
      </c>
      <c r="C8818" s="24" t="s">
        <v>231</v>
      </c>
      <c r="D8818" s="24">
        <v>1.3617999999999999</v>
      </c>
    </row>
    <row r="8819" spans="1:4" hidden="1">
      <c r="A8819" s="25">
        <v>43220</v>
      </c>
      <c r="B8819" s="24" t="s">
        <v>234</v>
      </c>
      <c r="C8819" s="24" t="s">
        <v>242</v>
      </c>
      <c r="D8819" s="24">
        <v>8.7121999999999993</v>
      </c>
    </row>
    <row r="8820" spans="1:4" hidden="1">
      <c r="A8820" s="25">
        <v>43220</v>
      </c>
      <c r="B8820" s="24" t="s">
        <v>234</v>
      </c>
      <c r="C8820" s="24" t="s">
        <v>254</v>
      </c>
      <c r="D8820" s="24">
        <v>29.032599999999999</v>
      </c>
    </row>
    <row r="8821" spans="1:4" hidden="1">
      <c r="A8821" s="25">
        <v>43220</v>
      </c>
      <c r="B8821" s="24" t="s">
        <v>234</v>
      </c>
      <c r="C8821" s="24" t="s">
        <v>232</v>
      </c>
      <c r="D8821" s="24">
        <v>8.4730000000000008</v>
      </c>
    </row>
    <row r="8822" spans="1:4" hidden="1">
      <c r="A8822" s="25">
        <v>43220</v>
      </c>
      <c r="B8822" s="24" t="s">
        <v>234</v>
      </c>
      <c r="C8822" s="24" t="s">
        <v>233</v>
      </c>
      <c r="D8822" s="24">
        <v>1.1372</v>
      </c>
    </row>
    <row r="8823" spans="1:4" hidden="1">
      <c r="A8823" s="25">
        <v>43220</v>
      </c>
      <c r="B8823" s="24" t="s">
        <v>234</v>
      </c>
      <c r="C8823" s="24" t="s">
        <v>243</v>
      </c>
      <c r="D8823" s="24">
        <v>10.8</v>
      </c>
    </row>
    <row r="8824" spans="1:4" hidden="1">
      <c r="A8824" s="25">
        <v>43220</v>
      </c>
      <c r="B8824" s="24" t="s">
        <v>234</v>
      </c>
      <c r="C8824" s="24" t="s">
        <v>235</v>
      </c>
      <c r="D8824" s="24">
        <v>0.97619999999999996</v>
      </c>
    </row>
    <row r="8825" spans="1:4" hidden="1">
      <c r="A8825" s="25">
        <v>43220</v>
      </c>
      <c r="B8825" s="24" t="s">
        <v>234</v>
      </c>
      <c r="C8825" s="24" t="s">
        <v>79</v>
      </c>
      <c r="D8825" s="24">
        <v>150.32400000000001</v>
      </c>
    </row>
    <row r="8826" spans="1:4" hidden="1">
      <c r="A8826" s="25">
        <v>43220</v>
      </c>
      <c r="B8826" s="24" t="s">
        <v>234</v>
      </c>
      <c r="C8826" s="24" t="s">
        <v>244</v>
      </c>
      <c r="D8826" s="24">
        <v>1470.768</v>
      </c>
    </row>
    <row r="8827" spans="1:4" hidden="1">
      <c r="A8827" s="25">
        <v>43220</v>
      </c>
      <c r="B8827" s="24" t="s">
        <v>234</v>
      </c>
      <c r="C8827" s="24" t="s">
        <v>249</v>
      </c>
      <c r="D8827" s="24">
        <v>25.725999999999999</v>
      </c>
    </row>
    <row r="8828" spans="1:4" hidden="1">
      <c r="A8828" s="25">
        <v>43220</v>
      </c>
      <c r="B8828" s="24" t="s">
        <v>234</v>
      </c>
      <c r="C8828" s="24" t="s">
        <v>252</v>
      </c>
      <c r="D8828" s="24">
        <v>5.4004000000000003</v>
      </c>
    </row>
    <row r="8829" spans="1:4" hidden="1">
      <c r="A8829" s="25">
        <v>43220</v>
      </c>
      <c r="B8829" s="24" t="s">
        <v>234</v>
      </c>
      <c r="C8829" s="24" t="s">
        <v>236</v>
      </c>
      <c r="D8829" s="24">
        <v>10.9999</v>
      </c>
    </row>
    <row r="8830" spans="1:4" hidden="1">
      <c r="A8830" s="25">
        <v>43220</v>
      </c>
      <c r="B8830" s="24" t="s">
        <v>234</v>
      </c>
      <c r="C8830" s="24" t="s">
        <v>245</v>
      </c>
      <c r="D8830" s="24">
        <v>1.9505999999999999</v>
      </c>
    </row>
    <row r="8831" spans="1:4" hidden="1">
      <c r="A8831" s="25">
        <v>43220</v>
      </c>
      <c r="B8831" s="24" t="s">
        <v>234</v>
      </c>
      <c r="C8831" s="24" t="s">
        <v>237</v>
      </c>
      <c r="D8831" s="24">
        <v>11.980399999999999</v>
      </c>
    </row>
    <row r="8832" spans="1:4" hidden="1">
      <c r="A8832" s="25">
        <v>43220</v>
      </c>
      <c r="B8832" s="24" t="s">
        <v>234</v>
      </c>
      <c r="C8832" s="24" t="s">
        <v>253</v>
      </c>
      <c r="D8832" s="24">
        <v>1.8228</v>
      </c>
    </row>
    <row r="8833" spans="1:4" hidden="1">
      <c r="A8833" s="25">
        <v>43220</v>
      </c>
      <c r="B8833" s="24" t="s">
        <v>234</v>
      </c>
      <c r="C8833" s="24" t="s">
        <v>246</v>
      </c>
      <c r="D8833" s="24">
        <v>40.749200000000002</v>
      </c>
    </row>
    <row r="8834" spans="1:4" hidden="1">
      <c r="A8834" s="25">
        <v>43220</v>
      </c>
      <c r="B8834" s="24" t="s">
        <v>234</v>
      </c>
      <c r="C8834" s="24" t="s">
        <v>238</v>
      </c>
      <c r="D8834" s="24">
        <v>1.3759999999999999</v>
      </c>
    </row>
    <row r="8835" spans="1:4" hidden="1">
      <c r="A8835" s="25">
        <v>43220</v>
      </c>
      <c r="B8835" s="24" t="s">
        <v>234</v>
      </c>
      <c r="C8835" s="24" t="s">
        <v>239</v>
      </c>
      <c r="D8835" s="24">
        <v>17.071300000000001</v>
      </c>
    </row>
    <row r="8836" spans="1:4" hidden="1">
      <c r="A8836" s="25">
        <v>43220</v>
      </c>
      <c r="B8836" s="24" t="s">
        <v>243</v>
      </c>
      <c r="C8836" s="24" t="s">
        <v>240</v>
      </c>
      <c r="D8836" s="24">
        <v>0.16880000000000001</v>
      </c>
    </row>
    <row r="8837" spans="1:4" hidden="1">
      <c r="A8837" s="25">
        <v>43220</v>
      </c>
      <c r="B8837" s="24" t="s">
        <v>243</v>
      </c>
      <c r="C8837" s="24" t="s">
        <v>241</v>
      </c>
      <c r="D8837" s="24">
        <v>0.1636</v>
      </c>
    </row>
    <row r="8838" spans="1:4" hidden="1">
      <c r="A8838" s="25">
        <v>43220</v>
      </c>
      <c r="B8838" s="24" t="s">
        <v>243</v>
      </c>
      <c r="C8838" s="24" t="s">
        <v>231</v>
      </c>
      <c r="D8838" s="24">
        <v>0.12609999999999999</v>
      </c>
    </row>
    <row r="8839" spans="1:4" hidden="1">
      <c r="A8839" s="25">
        <v>43220</v>
      </c>
      <c r="B8839" s="24" t="s">
        <v>243</v>
      </c>
      <c r="C8839" s="24" t="s">
        <v>242</v>
      </c>
      <c r="D8839" s="24">
        <v>0.80669999999999997</v>
      </c>
    </row>
    <row r="8840" spans="1:4" hidden="1">
      <c r="A8840" s="25">
        <v>43220</v>
      </c>
      <c r="B8840" s="24" t="s">
        <v>243</v>
      </c>
      <c r="C8840" s="24" t="s">
        <v>233</v>
      </c>
      <c r="D8840" s="24">
        <v>0.1053</v>
      </c>
    </row>
    <row r="8841" spans="1:4" hidden="1">
      <c r="A8841" s="25">
        <v>43220</v>
      </c>
      <c r="B8841" s="24" t="s">
        <v>243</v>
      </c>
      <c r="C8841" s="24" t="s">
        <v>234</v>
      </c>
      <c r="D8841" s="24">
        <v>9.2600000000000002E-2</v>
      </c>
    </row>
    <row r="8842" spans="1:4" hidden="1">
      <c r="A8842" s="25">
        <v>43220</v>
      </c>
      <c r="B8842" s="24" t="s">
        <v>243</v>
      </c>
      <c r="C8842" s="24" t="s">
        <v>79</v>
      </c>
      <c r="D8842" s="24">
        <v>13.918799999999999</v>
      </c>
    </row>
    <row r="8843" spans="1:4" hidden="1">
      <c r="A8843" s="25">
        <v>43220</v>
      </c>
      <c r="B8843" s="24" t="s">
        <v>243</v>
      </c>
      <c r="C8843" s="24" t="s">
        <v>244</v>
      </c>
      <c r="D8843" s="24">
        <v>136.18340000000001</v>
      </c>
    </row>
    <row r="8844" spans="1:4" hidden="1">
      <c r="A8844" s="25">
        <v>43220</v>
      </c>
      <c r="B8844" s="24" t="s">
        <v>243</v>
      </c>
      <c r="C8844" s="24" t="s">
        <v>251</v>
      </c>
      <c r="D8844" s="24">
        <v>1.0295000000000001</v>
      </c>
    </row>
    <row r="8845" spans="1:4" hidden="1">
      <c r="A8845" s="25">
        <v>43220</v>
      </c>
      <c r="B8845" s="24" t="s">
        <v>243</v>
      </c>
      <c r="C8845" s="24" t="s">
        <v>252</v>
      </c>
      <c r="D8845" s="24">
        <v>0.5</v>
      </c>
    </row>
    <row r="8846" spans="1:4" hidden="1">
      <c r="A8846" s="25">
        <v>43220</v>
      </c>
      <c r="B8846" s="24" t="s">
        <v>243</v>
      </c>
      <c r="C8846" s="24" t="s">
        <v>236</v>
      </c>
      <c r="D8846" s="24">
        <v>1.0185</v>
      </c>
    </row>
    <row r="8847" spans="1:4" hidden="1">
      <c r="A8847" s="25">
        <v>43220</v>
      </c>
      <c r="B8847" s="24" t="s">
        <v>243</v>
      </c>
      <c r="C8847" s="24" t="s">
        <v>245</v>
      </c>
      <c r="D8847" s="24">
        <v>0.18060000000000001</v>
      </c>
    </row>
    <row r="8848" spans="1:4" hidden="1">
      <c r="A8848" s="25">
        <v>43220</v>
      </c>
      <c r="B8848" s="24" t="s">
        <v>243</v>
      </c>
      <c r="C8848" s="24" t="s">
        <v>253</v>
      </c>
      <c r="D8848" s="24">
        <v>0.16880000000000001</v>
      </c>
    </row>
    <row r="8849" spans="1:4" hidden="1">
      <c r="A8849" s="25">
        <v>43220</v>
      </c>
      <c r="B8849" s="24" t="s">
        <v>243</v>
      </c>
      <c r="C8849" s="24" t="s">
        <v>246</v>
      </c>
      <c r="D8849" s="24">
        <v>3.7730999999999999</v>
      </c>
    </row>
    <row r="8850" spans="1:4" hidden="1">
      <c r="A8850" s="25">
        <v>43220</v>
      </c>
      <c r="B8850" s="24" t="s">
        <v>243</v>
      </c>
      <c r="C8850" s="24" t="s">
        <v>238</v>
      </c>
      <c r="D8850" s="24">
        <v>0.12740000000000001</v>
      </c>
    </row>
    <row r="8851" spans="1:4" hidden="1">
      <c r="A8851" s="25">
        <v>43220</v>
      </c>
      <c r="B8851" s="24" t="s">
        <v>256</v>
      </c>
      <c r="C8851" s="24" t="s">
        <v>233</v>
      </c>
      <c r="D8851" s="24">
        <v>0.13489999999999999</v>
      </c>
    </row>
    <row r="8852" spans="1:4" hidden="1">
      <c r="A8852" s="25">
        <v>43220</v>
      </c>
      <c r="B8852" s="24" t="s">
        <v>256</v>
      </c>
      <c r="C8852" s="24" t="s">
        <v>238</v>
      </c>
      <c r="D8852" s="24">
        <v>0.16320000000000001</v>
      </c>
    </row>
    <row r="8853" spans="1:4" hidden="1">
      <c r="A8853" s="25">
        <v>43220</v>
      </c>
      <c r="B8853" s="24" t="s">
        <v>257</v>
      </c>
      <c r="C8853" s="24" t="s">
        <v>233</v>
      </c>
      <c r="D8853" s="24">
        <v>3.2000000000000002E-3</v>
      </c>
    </row>
    <row r="8854" spans="1:4" hidden="1">
      <c r="A8854" s="25">
        <v>43220</v>
      </c>
      <c r="B8854" s="24" t="s">
        <v>258</v>
      </c>
      <c r="C8854" s="24" t="s">
        <v>233</v>
      </c>
      <c r="D8854" s="24">
        <v>0.23</v>
      </c>
    </row>
    <row r="8855" spans="1:4" hidden="1">
      <c r="A8855" s="25">
        <v>43220</v>
      </c>
      <c r="B8855" s="24" t="s">
        <v>258</v>
      </c>
      <c r="C8855" s="24" t="s">
        <v>238</v>
      </c>
      <c r="D8855" s="24">
        <v>0.27829999999999999</v>
      </c>
    </row>
    <row r="8856" spans="1:4" hidden="1">
      <c r="A8856" s="25">
        <v>43220</v>
      </c>
      <c r="B8856" s="24" t="s">
        <v>259</v>
      </c>
      <c r="C8856" s="24" t="s">
        <v>233</v>
      </c>
      <c r="D8856" s="24">
        <v>8.2000000000000007E-3</v>
      </c>
    </row>
    <row r="8857" spans="1:4" hidden="1">
      <c r="A8857" s="25">
        <v>43220</v>
      </c>
      <c r="B8857" s="24" t="s">
        <v>259</v>
      </c>
      <c r="C8857" s="24" t="s">
        <v>238</v>
      </c>
      <c r="D8857" s="24">
        <v>9.9000000000000008E-3</v>
      </c>
    </row>
    <row r="8858" spans="1:4" hidden="1">
      <c r="A8858" s="25">
        <v>43220</v>
      </c>
      <c r="B8858" s="24" t="s">
        <v>235</v>
      </c>
      <c r="C8858" s="24" t="s">
        <v>230</v>
      </c>
      <c r="D8858" s="24">
        <v>5.1778000000000004</v>
      </c>
    </row>
    <row r="8859" spans="1:4" hidden="1">
      <c r="A8859" s="25">
        <v>43220</v>
      </c>
      <c r="B8859" s="24" t="s">
        <v>235</v>
      </c>
      <c r="C8859" s="24" t="s">
        <v>231</v>
      </c>
      <c r="D8859" s="24">
        <v>1.395</v>
      </c>
    </row>
    <row r="8860" spans="1:4" hidden="1">
      <c r="A8860" s="25">
        <v>43220</v>
      </c>
      <c r="B8860" s="24" t="s">
        <v>235</v>
      </c>
      <c r="C8860" s="24" t="s">
        <v>232</v>
      </c>
      <c r="D8860" s="24">
        <v>8.6801999999999992</v>
      </c>
    </row>
    <row r="8861" spans="1:4" hidden="1">
      <c r="A8861" s="25">
        <v>43220</v>
      </c>
      <c r="B8861" s="24" t="s">
        <v>235</v>
      </c>
      <c r="C8861" s="24" t="s">
        <v>233</v>
      </c>
      <c r="D8861" s="24">
        <v>1.165</v>
      </c>
    </row>
    <row r="8862" spans="1:4" hidden="1">
      <c r="A8862" s="25">
        <v>43220</v>
      </c>
      <c r="B8862" s="24" t="s">
        <v>235</v>
      </c>
      <c r="C8862" s="24" t="s">
        <v>234</v>
      </c>
      <c r="D8862" s="24">
        <v>1.0244</v>
      </c>
    </row>
    <row r="8863" spans="1:4" hidden="1">
      <c r="A8863" s="25">
        <v>43220</v>
      </c>
      <c r="B8863" s="24" t="s">
        <v>235</v>
      </c>
      <c r="C8863" s="24" t="s">
        <v>236</v>
      </c>
      <c r="D8863" s="24">
        <v>11.268800000000001</v>
      </c>
    </row>
    <row r="8864" spans="1:4" hidden="1">
      <c r="A8864" s="25">
        <v>43220</v>
      </c>
      <c r="B8864" s="24" t="s">
        <v>235</v>
      </c>
      <c r="C8864" s="24" t="s">
        <v>237</v>
      </c>
      <c r="D8864" s="24">
        <v>12.273199999999999</v>
      </c>
    </row>
    <row r="8865" spans="1:4" hidden="1">
      <c r="A8865" s="25">
        <v>43220</v>
      </c>
      <c r="B8865" s="24" t="s">
        <v>235</v>
      </c>
      <c r="C8865" s="24" t="s">
        <v>238</v>
      </c>
      <c r="D8865" s="24">
        <v>1.4096</v>
      </c>
    </row>
    <row r="8866" spans="1:4" hidden="1">
      <c r="A8866" s="25">
        <v>43220</v>
      </c>
      <c r="B8866" s="24" t="s">
        <v>79</v>
      </c>
      <c r="C8866" s="24" t="s">
        <v>240</v>
      </c>
      <c r="D8866" s="24">
        <v>1.21E-2</v>
      </c>
    </row>
    <row r="8867" spans="1:4" hidden="1">
      <c r="A8867" s="25">
        <v>43220</v>
      </c>
      <c r="B8867" s="24" t="s">
        <v>79</v>
      </c>
      <c r="C8867" s="24" t="s">
        <v>241</v>
      </c>
      <c r="D8867" s="24">
        <v>1.18E-2</v>
      </c>
    </row>
    <row r="8868" spans="1:4" hidden="1">
      <c r="A8868" s="25">
        <v>43220</v>
      </c>
      <c r="B8868" s="24" t="s">
        <v>79</v>
      </c>
      <c r="C8868" s="24" t="s">
        <v>231</v>
      </c>
      <c r="D8868" s="24">
        <v>9.1000000000000004E-3</v>
      </c>
    </row>
    <row r="8869" spans="1:4" hidden="1">
      <c r="A8869" s="25">
        <v>43220</v>
      </c>
      <c r="B8869" s="24" t="s">
        <v>79</v>
      </c>
      <c r="C8869" s="24" t="s">
        <v>242</v>
      </c>
      <c r="D8869" s="24">
        <v>5.8000000000000003E-2</v>
      </c>
    </row>
    <row r="8870" spans="1:4" hidden="1">
      <c r="A8870" s="25">
        <v>43220</v>
      </c>
      <c r="B8870" s="24" t="s">
        <v>79</v>
      </c>
      <c r="C8870" s="24" t="s">
        <v>233</v>
      </c>
      <c r="D8870" s="24">
        <v>7.6E-3</v>
      </c>
    </row>
    <row r="8871" spans="1:4" hidden="1">
      <c r="A8871" s="25">
        <v>43220</v>
      </c>
      <c r="B8871" s="24" t="s">
        <v>79</v>
      </c>
      <c r="C8871" s="24" t="s">
        <v>234</v>
      </c>
      <c r="D8871" s="24">
        <v>6.7000000000000002E-3</v>
      </c>
    </row>
    <row r="8872" spans="1:4" hidden="1">
      <c r="A8872" s="25">
        <v>43220</v>
      </c>
      <c r="B8872" s="24" t="s">
        <v>79</v>
      </c>
      <c r="C8872" s="24" t="s">
        <v>243</v>
      </c>
      <c r="D8872" s="24">
        <v>7.1800000000000003E-2</v>
      </c>
    </row>
    <row r="8873" spans="1:4" hidden="1">
      <c r="A8873" s="25">
        <v>43220</v>
      </c>
      <c r="B8873" s="24" t="s">
        <v>79</v>
      </c>
      <c r="C8873" s="24" t="s">
        <v>244</v>
      </c>
      <c r="D8873" s="24">
        <v>9.7841000000000005</v>
      </c>
    </row>
    <row r="8874" spans="1:4" hidden="1">
      <c r="A8874" s="25">
        <v>43220</v>
      </c>
      <c r="B8874" s="24" t="s">
        <v>79</v>
      </c>
      <c r="C8874" s="24" t="s">
        <v>251</v>
      </c>
      <c r="D8874" s="24">
        <v>7.3999999999999996E-2</v>
      </c>
    </row>
    <row r="8875" spans="1:4" hidden="1">
      <c r="A8875" s="25">
        <v>43220</v>
      </c>
      <c r="B8875" s="24" t="s">
        <v>79</v>
      </c>
      <c r="C8875" s="24" t="s">
        <v>236</v>
      </c>
      <c r="D8875" s="24">
        <v>7.3200000000000001E-2</v>
      </c>
    </row>
    <row r="8876" spans="1:4" hidden="1">
      <c r="A8876" s="25">
        <v>43220</v>
      </c>
      <c r="B8876" s="24" t="s">
        <v>79</v>
      </c>
      <c r="C8876" s="24" t="s">
        <v>245</v>
      </c>
      <c r="D8876" s="24">
        <v>1.2999999999999999E-2</v>
      </c>
    </row>
    <row r="8877" spans="1:4" hidden="1">
      <c r="A8877" s="25">
        <v>43220</v>
      </c>
      <c r="B8877" s="24" t="s">
        <v>79</v>
      </c>
      <c r="C8877" s="24" t="s">
        <v>246</v>
      </c>
      <c r="D8877" s="24">
        <v>0.27110000000000001</v>
      </c>
    </row>
    <row r="8878" spans="1:4" hidden="1">
      <c r="A8878" s="25">
        <v>43220</v>
      </c>
      <c r="B8878" s="24" t="s">
        <v>79</v>
      </c>
      <c r="C8878" s="24" t="s">
        <v>238</v>
      </c>
      <c r="D8878" s="24">
        <v>9.1999999999999998E-3</v>
      </c>
    </row>
    <row r="8879" spans="1:4" hidden="1">
      <c r="A8879" s="25">
        <v>43220</v>
      </c>
      <c r="B8879" s="24" t="s">
        <v>244</v>
      </c>
      <c r="C8879" s="24" t="s">
        <v>240</v>
      </c>
      <c r="D8879" s="24">
        <v>1.1999999999999999E-3</v>
      </c>
    </row>
    <row r="8880" spans="1:4" hidden="1">
      <c r="A8880" s="25">
        <v>43220</v>
      </c>
      <c r="B8880" s="24" t="s">
        <v>244</v>
      </c>
      <c r="C8880" s="24" t="s">
        <v>242</v>
      </c>
      <c r="D8880" s="24">
        <v>5.8999999999999999E-3</v>
      </c>
    </row>
    <row r="8881" spans="1:4" hidden="1">
      <c r="A8881" s="25">
        <v>43220</v>
      </c>
      <c r="B8881" s="24" t="s">
        <v>244</v>
      </c>
      <c r="C8881" s="24" t="s">
        <v>233</v>
      </c>
      <c r="D8881" s="24">
        <v>8.0000000000000004E-4</v>
      </c>
    </row>
    <row r="8882" spans="1:4" hidden="1">
      <c r="A8882" s="25">
        <v>43220</v>
      </c>
      <c r="B8882" s="24" t="s">
        <v>244</v>
      </c>
      <c r="C8882" s="24" t="s">
        <v>234</v>
      </c>
      <c r="D8882" s="24">
        <v>6.9999999999999999E-4</v>
      </c>
    </row>
    <row r="8883" spans="1:4" hidden="1">
      <c r="A8883" s="25">
        <v>43220</v>
      </c>
      <c r="B8883" s="24" t="s">
        <v>244</v>
      </c>
      <c r="C8883" s="24" t="s">
        <v>243</v>
      </c>
      <c r="D8883" s="24">
        <v>7.3000000000000001E-3</v>
      </c>
    </row>
    <row r="8884" spans="1:4" hidden="1">
      <c r="A8884" s="25">
        <v>43220</v>
      </c>
      <c r="B8884" s="24" t="s">
        <v>244</v>
      </c>
      <c r="C8884" s="24" t="s">
        <v>79</v>
      </c>
      <c r="D8884" s="24">
        <v>0.1022</v>
      </c>
    </row>
    <row r="8885" spans="1:4" hidden="1">
      <c r="A8885" s="25">
        <v>43220</v>
      </c>
      <c r="B8885" s="24" t="s">
        <v>244</v>
      </c>
      <c r="C8885" s="24" t="s">
        <v>236</v>
      </c>
      <c r="D8885" s="24">
        <v>7.4999999999999997E-3</v>
      </c>
    </row>
    <row r="8886" spans="1:4" hidden="1">
      <c r="A8886" s="25">
        <v>43220</v>
      </c>
      <c r="B8886" s="24" t="s">
        <v>244</v>
      </c>
      <c r="C8886" s="24" t="s">
        <v>246</v>
      </c>
      <c r="D8886" s="24">
        <v>2.7699999999999999E-2</v>
      </c>
    </row>
    <row r="8887" spans="1:4" hidden="1">
      <c r="A8887" s="25">
        <v>43220</v>
      </c>
      <c r="B8887" s="24" t="s">
        <v>244</v>
      </c>
      <c r="C8887" s="24" t="s">
        <v>238</v>
      </c>
      <c r="D8887" s="24">
        <v>8.9999999999999998E-4</v>
      </c>
    </row>
    <row r="8888" spans="1:4" hidden="1">
      <c r="A8888" s="25">
        <v>43220</v>
      </c>
      <c r="B8888" s="24" t="s">
        <v>251</v>
      </c>
      <c r="C8888" s="24" t="s">
        <v>242</v>
      </c>
      <c r="D8888" s="24">
        <v>0.78359999999999996</v>
      </c>
    </row>
    <row r="8889" spans="1:4" hidden="1">
      <c r="A8889" s="25">
        <v>43220</v>
      </c>
      <c r="B8889" s="24" t="s">
        <v>251</v>
      </c>
      <c r="C8889" s="24" t="s">
        <v>233</v>
      </c>
      <c r="D8889" s="24">
        <v>0.1022</v>
      </c>
    </row>
    <row r="8890" spans="1:4" hidden="1">
      <c r="A8890" s="25">
        <v>43220</v>
      </c>
      <c r="B8890" s="24" t="s">
        <v>251</v>
      </c>
      <c r="C8890" s="24" t="s">
        <v>243</v>
      </c>
      <c r="D8890" s="24">
        <v>0.97140000000000004</v>
      </c>
    </row>
    <row r="8891" spans="1:4" hidden="1">
      <c r="A8891" s="25">
        <v>43220</v>
      </c>
      <c r="B8891" s="24" t="s">
        <v>251</v>
      </c>
      <c r="C8891" s="24" t="s">
        <v>79</v>
      </c>
      <c r="D8891" s="24">
        <v>13.5215</v>
      </c>
    </row>
    <row r="8892" spans="1:4" hidden="1">
      <c r="A8892" s="25">
        <v>43220</v>
      </c>
      <c r="B8892" s="24" t="s">
        <v>251</v>
      </c>
      <c r="C8892" s="24" t="s">
        <v>236</v>
      </c>
      <c r="D8892" s="24">
        <v>0.98939999999999995</v>
      </c>
    </row>
    <row r="8893" spans="1:4" hidden="1">
      <c r="A8893" s="25">
        <v>43220</v>
      </c>
      <c r="B8893" s="24" t="s">
        <v>251</v>
      </c>
      <c r="C8893" s="24" t="s">
        <v>238</v>
      </c>
      <c r="D8893" s="24">
        <v>0.12379999999999999</v>
      </c>
    </row>
    <row r="8894" spans="1:4" hidden="1">
      <c r="A8894" s="25">
        <v>43220</v>
      </c>
      <c r="B8894" s="24" t="s">
        <v>249</v>
      </c>
      <c r="C8894" s="24" t="s">
        <v>241</v>
      </c>
      <c r="D8894" s="24">
        <v>6.8699999999999997E-2</v>
      </c>
    </row>
    <row r="8895" spans="1:4" hidden="1">
      <c r="A8895" s="25">
        <v>43220</v>
      </c>
      <c r="B8895" s="24" t="s">
        <v>249</v>
      </c>
      <c r="C8895" s="24" t="s">
        <v>233</v>
      </c>
      <c r="D8895" s="24">
        <v>4.4200000000000003E-2</v>
      </c>
    </row>
    <row r="8896" spans="1:4" hidden="1">
      <c r="A8896" s="25">
        <v>43220</v>
      </c>
      <c r="B8896" s="24" t="s">
        <v>249</v>
      </c>
      <c r="C8896" s="24" t="s">
        <v>234</v>
      </c>
      <c r="D8896" s="24">
        <v>3.8899999999999997E-2</v>
      </c>
    </row>
    <row r="8897" spans="1:4" hidden="1">
      <c r="A8897" s="25">
        <v>43220</v>
      </c>
      <c r="B8897" s="24" t="s">
        <v>249</v>
      </c>
      <c r="C8897" s="24" t="s">
        <v>238</v>
      </c>
      <c r="D8897" s="24">
        <v>5.3499999999999999E-2</v>
      </c>
    </row>
    <row r="8898" spans="1:4" hidden="1">
      <c r="A8898" s="25">
        <v>43220</v>
      </c>
      <c r="B8898" s="24" t="s">
        <v>252</v>
      </c>
      <c r="C8898" s="24" t="s">
        <v>242</v>
      </c>
      <c r="D8898" s="24">
        <v>1.6132</v>
      </c>
    </row>
    <row r="8899" spans="1:4" hidden="1">
      <c r="A8899" s="25">
        <v>43220</v>
      </c>
      <c r="B8899" s="24" t="s">
        <v>252</v>
      </c>
      <c r="C8899" s="24" t="s">
        <v>233</v>
      </c>
      <c r="D8899" s="24">
        <v>0.21060000000000001</v>
      </c>
    </row>
    <row r="8900" spans="1:4" hidden="1">
      <c r="A8900" s="25">
        <v>43220</v>
      </c>
      <c r="B8900" s="24" t="s">
        <v>252</v>
      </c>
      <c r="C8900" s="24" t="s">
        <v>234</v>
      </c>
      <c r="D8900" s="24">
        <v>0.1852</v>
      </c>
    </row>
    <row r="8901" spans="1:4" hidden="1">
      <c r="A8901" s="25">
        <v>43220</v>
      </c>
      <c r="B8901" s="24" t="s">
        <v>252</v>
      </c>
      <c r="C8901" s="24" t="s">
        <v>243</v>
      </c>
      <c r="D8901" s="24">
        <v>1.9998</v>
      </c>
    </row>
    <row r="8902" spans="1:4" hidden="1">
      <c r="A8902" s="25">
        <v>43220</v>
      </c>
      <c r="B8902" s="24" t="s">
        <v>252</v>
      </c>
      <c r="C8902" s="24" t="s">
        <v>238</v>
      </c>
      <c r="D8902" s="24">
        <v>0.25480000000000003</v>
      </c>
    </row>
    <row r="8903" spans="1:4" hidden="1">
      <c r="A8903" s="25">
        <v>43220</v>
      </c>
      <c r="B8903" s="24" t="s">
        <v>236</v>
      </c>
      <c r="C8903" s="24" t="s">
        <v>230</v>
      </c>
      <c r="D8903" s="24">
        <v>0.45950000000000002</v>
      </c>
    </row>
    <row r="8904" spans="1:4" hidden="1">
      <c r="A8904" s="25">
        <v>43220</v>
      </c>
      <c r="B8904" s="24" t="s">
        <v>236</v>
      </c>
      <c r="C8904" s="24" t="s">
        <v>240</v>
      </c>
      <c r="D8904" s="24">
        <v>0.1658</v>
      </c>
    </row>
    <row r="8905" spans="1:4" hidden="1">
      <c r="A8905" s="25">
        <v>43220</v>
      </c>
      <c r="B8905" s="24" t="s">
        <v>236</v>
      </c>
      <c r="C8905" s="24" t="s">
        <v>241</v>
      </c>
      <c r="D8905" s="24">
        <v>0.16059999999999999</v>
      </c>
    </row>
    <row r="8906" spans="1:4" hidden="1">
      <c r="A8906" s="25">
        <v>43220</v>
      </c>
      <c r="B8906" s="24" t="s">
        <v>236</v>
      </c>
      <c r="C8906" s="24" t="s">
        <v>231</v>
      </c>
      <c r="D8906" s="24">
        <v>0.12379999999999999</v>
      </c>
    </row>
    <row r="8907" spans="1:4" hidden="1">
      <c r="A8907" s="25">
        <v>43220</v>
      </c>
      <c r="B8907" s="24" t="s">
        <v>236</v>
      </c>
      <c r="C8907" s="24" t="s">
        <v>242</v>
      </c>
      <c r="D8907" s="24">
        <v>0.79200000000000004</v>
      </c>
    </row>
    <row r="8908" spans="1:4" hidden="1">
      <c r="A8908" s="25">
        <v>43220</v>
      </c>
      <c r="B8908" s="24" t="s">
        <v>236</v>
      </c>
      <c r="C8908" s="24" t="s">
        <v>232</v>
      </c>
      <c r="D8908" s="24">
        <v>0.77029999999999998</v>
      </c>
    </row>
    <row r="8909" spans="1:4" hidden="1">
      <c r="A8909" s="25">
        <v>43220</v>
      </c>
      <c r="B8909" s="24" t="s">
        <v>236</v>
      </c>
      <c r="C8909" s="24" t="s">
        <v>233</v>
      </c>
      <c r="D8909" s="24">
        <v>0.10340000000000001</v>
      </c>
    </row>
    <row r="8910" spans="1:4" hidden="1">
      <c r="A8910" s="25">
        <v>43220</v>
      </c>
      <c r="B8910" s="24" t="s">
        <v>236</v>
      </c>
      <c r="C8910" s="24" t="s">
        <v>234</v>
      </c>
      <c r="D8910" s="24">
        <v>9.0899999999999995E-2</v>
      </c>
    </row>
    <row r="8911" spans="1:4" hidden="1">
      <c r="A8911" s="25">
        <v>43220</v>
      </c>
      <c r="B8911" s="24" t="s">
        <v>236</v>
      </c>
      <c r="C8911" s="24" t="s">
        <v>243</v>
      </c>
      <c r="D8911" s="24">
        <v>0.98180000000000001</v>
      </c>
    </row>
    <row r="8912" spans="1:4" hidden="1">
      <c r="A8912" s="25">
        <v>43220</v>
      </c>
      <c r="B8912" s="24" t="s">
        <v>236</v>
      </c>
      <c r="C8912" s="24" t="s">
        <v>235</v>
      </c>
      <c r="D8912" s="24">
        <v>8.8800000000000004E-2</v>
      </c>
    </row>
    <row r="8913" spans="1:4" hidden="1">
      <c r="A8913" s="25">
        <v>43220</v>
      </c>
      <c r="B8913" s="24" t="s">
        <v>236</v>
      </c>
      <c r="C8913" s="24" t="s">
        <v>79</v>
      </c>
      <c r="D8913" s="24">
        <v>13.665800000000001</v>
      </c>
    </row>
    <row r="8914" spans="1:4" hidden="1">
      <c r="A8914" s="25">
        <v>43220</v>
      </c>
      <c r="B8914" s="24" t="s">
        <v>236</v>
      </c>
      <c r="C8914" s="24" t="s">
        <v>244</v>
      </c>
      <c r="D8914" s="24">
        <v>133.70740000000001</v>
      </c>
    </row>
    <row r="8915" spans="1:4" hidden="1">
      <c r="A8915" s="25">
        <v>43220</v>
      </c>
      <c r="B8915" s="24" t="s">
        <v>236</v>
      </c>
      <c r="C8915" s="24" t="s">
        <v>251</v>
      </c>
      <c r="D8915" s="24">
        <v>1.0107999999999999</v>
      </c>
    </row>
    <row r="8916" spans="1:4" hidden="1">
      <c r="A8916" s="25">
        <v>43220</v>
      </c>
      <c r="B8916" s="24" t="s">
        <v>236</v>
      </c>
      <c r="C8916" s="24" t="s">
        <v>237</v>
      </c>
      <c r="D8916" s="24">
        <v>1.0891999999999999</v>
      </c>
    </row>
    <row r="8917" spans="1:4" hidden="1">
      <c r="A8917" s="25">
        <v>43220</v>
      </c>
      <c r="B8917" s="24" t="s">
        <v>236</v>
      </c>
      <c r="C8917" s="24" t="s">
        <v>238</v>
      </c>
      <c r="D8917" s="24">
        <v>0.12509999999999999</v>
      </c>
    </row>
    <row r="8918" spans="1:4" hidden="1">
      <c r="A8918" s="25">
        <v>43220</v>
      </c>
      <c r="B8918" s="24" t="s">
        <v>245</v>
      </c>
      <c r="C8918" s="24" t="s">
        <v>240</v>
      </c>
      <c r="D8918" s="24">
        <v>0.9345</v>
      </c>
    </row>
    <row r="8919" spans="1:4" hidden="1">
      <c r="A8919" s="25">
        <v>43220</v>
      </c>
      <c r="B8919" s="24" t="s">
        <v>245</v>
      </c>
      <c r="C8919" s="24" t="s">
        <v>242</v>
      </c>
      <c r="D8919" s="24">
        <v>4.4664000000000001</v>
      </c>
    </row>
    <row r="8920" spans="1:4" hidden="1">
      <c r="A8920" s="25">
        <v>43220</v>
      </c>
      <c r="B8920" s="24" t="s">
        <v>245</v>
      </c>
      <c r="C8920" s="24" t="s">
        <v>233</v>
      </c>
      <c r="D8920" s="24">
        <v>0.58299999999999996</v>
      </c>
    </row>
    <row r="8921" spans="1:4" hidden="1">
      <c r="A8921" s="25">
        <v>43220</v>
      </c>
      <c r="B8921" s="24" t="s">
        <v>245</v>
      </c>
      <c r="C8921" s="24" t="s">
        <v>234</v>
      </c>
      <c r="D8921" s="24">
        <v>0.51259999999999994</v>
      </c>
    </row>
    <row r="8922" spans="1:4" hidden="1">
      <c r="A8922" s="25">
        <v>43220</v>
      </c>
      <c r="B8922" s="24" t="s">
        <v>245</v>
      </c>
      <c r="C8922" s="24" t="s">
        <v>243</v>
      </c>
      <c r="D8922" s="24">
        <v>5.5366</v>
      </c>
    </row>
    <row r="8923" spans="1:4" hidden="1">
      <c r="A8923" s="25">
        <v>43220</v>
      </c>
      <c r="B8923" s="24" t="s">
        <v>245</v>
      </c>
      <c r="C8923" s="24" t="s">
        <v>79</v>
      </c>
      <c r="D8923" s="24">
        <v>77.063199999999995</v>
      </c>
    </row>
    <row r="8924" spans="1:4" hidden="1">
      <c r="A8924" s="25">
        <v>43220</v>
      </c>
      <c r="B8924" s="24" t="s">
        <v>245</v>
      </c>
      <c r="C8924" s="24" t="s">
        <v>238</v>
      </c>
      <c r="D8924" s="24">
        <v>0.70540000000000003</v>
      </c>
    </row>
    <row r="8925" spans="1:4" hidden="1">
      <c r="A8925" s="25">
        <v>43220</v>
      </c>
      <c r="B8925" s="24" t="s">
        <v>264</v>
      </c>
      <c r="C8925" s="24" t="s">
        <v>238</v>
      </c>
      <c r="D8925" s="24">
        <v>1.9300000000000001E-2</v>
      </c>
    </row>
    <row r="8926" spans="1:4" hidden="1">
      <c r="A8926" s="25">
        <v>43220</v>
      </c>
      <c r="B8926" s="24" t="s">
        <v>260</v>
      </c>
      <c r="C8926" s="24" t="s">
        <v>233</v>
      </c>
      <c r="D8926" s="24">
        <v>0.23669999999999999</v>
      </c>
    </row>
    <row r="8927" spans="1:4" hidden="1">
      <c r="A8927" s="25">
        <v>43220</v>
      </c>
      <c r="B8927" s="24" t="s">
        <v>260</v>
      </c>
      <c r="C8927" s="24" t="s">
        <v>238</v>
      </c>
      <c r="D8927" s="24">
        <v>0.28639999999999999</v>
      </c>
    </row>
    <row r="8928" spans="1:4" hidden="1">
      <c r="A8928" s="25">
        <v>43220</v>
      </c>
      <c r="B8928" s="24" t="s">
        <v>261</v>
      </c>
      <c r="C8928" s="24" t="s">
        <v>233</v>
      </c>
      <c r="D8928" s="24">
        <v>1.32E-2</v>
      </c>
    </row>
    <row r="8929" spans="1:4" hidden="1">
      <c r="A8929" s="25">
        <v>43220</v>
      </c>
      <c r="B8929" s="24" t="s">
        <v>261</v>
      </c>
      <c r="C8929" s="24" t="s">
        <v>238</v>
      </c>
      <c r="D8929" s="24">
        <v>1.5900000000000001E-2</v>
      </c>
    </row>
    <row r="8930" spans="1:4" hidden="1">
      <c r="A8930" s="25">
        <v>43220</v>
      </c>
      <c r="B8930" s="24" t="s">
        <v>237</v>
      </c>
      <c r="C8930" s="24" t="s">
        <v>230</v>
      </c>
      <c r="D8930" s="24">
        <v>0.42180000000000001</v>
      </c>
    </row>
    <row r="8931" spans="1:4" hidden="1">
      <c r="A8931" s="25">
        <v>43220</v>
      </c>
      <c r="B8931" s="24" t="s">
        <v>237</v>
      </c>
      <c r="C8931" s="24" t="s">
        <v>240</v>
      </c>
      <c r="D8931" s="24">
        <v>0.1522</v>
      </c>
    </row>
    <row r="8932" spans="1:4" hidden="1">
      <c r="A8932" s="25">
        <v>43220</v>
      </c>
      <c r="B8932" s="24" t="s">
        <v>237</v>
      </c>
      <c r="C8932" s="24" t="s">
        <v>231</v>
      </c>
      <c r="D8932" s="24">
        <v>0.11360000000000001</v>
      </c>
    </row>
    <row r="8933" spans="1:4" hidden="1">
      <c r="A8933" s="25">
        <v>43220</v>
      </c>
      <c r="B8933" s="24" t="s">
        <v>237</v>
      </c>
      <c r="C8933" s="24" t="s">
        <v>232</v>
      </c>
      <c r="D8933" s="24">
        <v>0.70720000000000005</v>
      </c>
    </row>
    <row r="8934" spans="1:4" hidden="1">
      <c r="A8934" s="25">
        <v>43220</v>
      </c>
      <c r="B8934" s="24" t="s">
        <v>237</v>
      </c>
      <c r="C8934" s="24" t="s">
        <v>233</v>
      </c>
      <c r="D8934" s="24">
        <v>9.4899999999999998E-2</v>
      </c>
    </row>
    <row r="8935" spans="1:4" hidden="1">
      <c r="A8935" s="25">
        <v>43220</v>
      </c>
      <c r="B8935" s="24" t="s">
        <v>237</v>
      </c>
      <c r="C8935" s="24" t="s">
        <v>234</v>
      </c>
      <c r="D8935" s="24">
        <v>8.3400000000000002E-2</v>
      </c>
    </row>
    <row r="8936" spans="1:4" hidden="1">
      <c r="A8936" s="25">
        <v>43220</v>
      </c>
      <c r="B8936" s="24" t="s">
        <v>237</v>
      </c>
      <c r="C8936" s="24" t="s">
        <v>235</v>
      </c>
      <c r="D8936" s="24">
        <v>8.14E-2</v>
      </c>
    </row>
    <row r="8937" spans="1:4" hidden="1">
      <c r="A8937" s="25">
        <v>43220</v>
      </c>
      <c r="B8937" s="24" t="s">
        <v>237</v>
      </c>
      <c r="C8937" s="24" t="s">
        <v>236</v>
      </c>
      <c r="D8937" s="24">
        <v>0.91820000000000002</v>
      </c>
    </row>
    <row r="8938" spans="1:4" hidden="1">
      <c r="A8938" s="25">
        <v>43220</v>
      </c>
      <c r="B8938" s="24" t="s">
        <v>237</v>
      </c>
      <c r="C8938" s="24" t="s">
        <v>262</v>
      </c>
      <c r="D8938" s="24">
        <v>0.46560000000000001</v>
      </c>
    </row>
    <row r="8939" spans="1:4" hidden="1">
      <c r="A8939" s="25">
        <v>43220</v>
      </c>
      <c r="B8939" s="24" t="s">
        <v>237</v>
      </c>
      <c r="C8939" s="24" t="s">
        <v>238</v>
      </c>
      <c r="D8939" s="24">
        <v>0.1148</v>
      </c>
    </row>
    <row r="8940" spans="1:4" hidden="1">
      <c r="A8940" s="25">
        <v>43220</v>
      </c>
      <c r="B8940" s="24" t="s">
        <v>253</v>
      </c>
      <c r="C8940" s="24" t="s">
        <v>242</v>
      </c>
      <c r="D8940" s="24">
        <v>4.7793999999999999</v>
      </c>
    </row>
    <row r="8941" spans="1:4" hidden="1">
      <c r="A8941" s="25">
        <v>43220</v>
      </c>
      <c r="B8941" s="24" t="s">
        <v>253</v>
      </c>
      <c r="C8941" s="24" t="s">
        <v>233</v>
      </c>
      <c r="D8941" s="24">
        <v>0.62390000000000001</v>
      </c>
    </row>
    <row r="8942" spans="1:4" hidden="1">
      <c r="A8942" s="25">
        <v>43220</v>
      </c>
      <c r="B8942" s="24" t="s">
        <v>253</v>
      </c>
      <c r="C8942" s="24" t="s">
        <v>234</v>
      </c>
      <c r="D8942" s="24">
        <v>0.54859999999999998</v>
      </c>
    </row>
    <row r="8943" spans="1:4" hidden="1">
      <c r="A8943" s="25">
        <v>43220</v>
      </c>
      <c r="B8943" s="24" t="s">
        <v>253</v>
      </c>
      <c r="C8943" s="24" t="s">
        <v>243</v>
      </c>
      <c r="D8943" s="24">
        <v>5.9248000000000003</v>
      </c>
    </row>
    <row r="8944" spans="1:4" hidden="1">
      <c r="A8944" s="25">
        <v>43220</v>
      </c>
      <c r="B8944" s="24" t="s">
        <v>253</v>
      </c>
      <c r="C8944" s="24" t="s">
        <v>238</v>
      </c>
      <c r="D8944" s="24">
        <v>0.75490000000000002</v>
      </c>
    </row>
    <row r="8945" spans="1:4" hidden="1">
      <c r="A8945" s="25">
        <v>43220</v>
      </c>
      <c r="B8945" s="24" t="s">
        <v>265</v>
      </c>
      <c r="C8945" s="24" t="s">
        <v>238</v>
      </c>
      <c r="D8945" s="24">
        <v>3.1699999999999999E-2</v>
      </c>
    </row>
    <row r="8946" spans="1:4" hidden="1">
      <c r="A8946" s="25">
        <v>43220</v>
      </c>
      <c r="B8946" s="24" t="s">
        <v>262</v>
      </c>
      <c r="C8946" s="24" t="s">
        <v>233</v>
      </c>
      <c r="D8946" s="24">
        <v>0.2039</v>
      </c>
    </row>
    <row r="8947" spans="1:4" hidden="1">
      <c r="A8947" s="25">
        <v>43220</v>
      </c>
      <c r="B8947" s="24" t="s">
        <v>262</v>
      </c>
      <c r="C8947" s="24" t="s">
        <v>237</v>
      </c>
      <c r="D8947" s="24">
        <v>2.1478000000000002</v>
      </c>
    </row>
    <row r="8948" spans="1:4" hidden="1">
      <c r="A8948" s="25">
        <v>43220</v>
      </c>
      <c r="B8948" s="24" t="s">
        <v>262</v>
      </c>
      <c r="C8948" s="24" t="s">
        <v>238</v>
      </c>
      <c r="D8948" s="24">
        <v>0.2467</v>
      </c>
    </row>
    <row r="8949" spans="1:4" hidden="1">
      <c r="A8949" s="25">
        <v>43220</v>
      </c>
      <c r="B8949" s="24" t="s">
        <v>246</v>
      </c>
      <c r="C8949" s="24" t="s">
        <v>240</v>
      </c>
      <c r="D8949" s="24">
        <v>4.48E-2</v>
      </c>
    </row>
    <row r="8950" spans="1:4" hidden="1">
      <c r="A8950" s="25">
        <v>43220</v>
      </c>
      <c r="B8950" s="24" t="s">
        <v>246</v>
      </c>
      <c r="C8950" s="24" t="s">
        <v>248</v>
      </c>
      <c r="D8950" s="24">
        <v>0.2132</v>
      </c>
    </row>
    <row r="8951" spans="1:4" hidden="1">
      <c r="A8951" s="25">
        <v>43220</v>
      </c>
      <c r="B8951" s="24" t="s">
        <v>246</v>
      </c>
      <c r="C8951" s="24" t="s">
        <v>242</v>
      </c>
      <c r="D8951" s="24">
        <v>0.21379999999999999</v>
      </c>
    </row>
    <row r="8952" spans="1:4" hidden="1">
      <c r="A8952" s="25">
        <v>43220</v>
      </c>
      <c r="B8952" s="24" t="s">
        <v>246</v>
      </c>
      <c r="C8952" s="24" t="s">
        <v>233</v>
      </c>
      <c r="D8952" s="24">
        <v>2.7900000000000001E-2</v>
      </c>
    </row>
    <row r="8953" spans="1:4" hidden="1">
      <c r="A8953" s="25">
        <v>43220</v>
      </c>
      <c r="B8953" s="24" t="s">
        <v>246</v>
      </c>
      <c r="C8953" s="24" t="s">
        <v>234</v>
      </c>
      <c r="D8953" s="24">
        <v>2.46E-2</v>
      </c>
    </row>
    <row r="8954" spans="1:4" hidden="1">
      <c r="A8954" s="25">
        <v>43220</v>
      </c>
      <c r="B8954" s="24" t="s">
        <v>246</v>
      </c>
      <c r="C8954" s="24" t="s">
        <v>243</v>
      </c>
      <c r="D8954" s="24">
        <v>0.26500000000000001</v>
      </c>
    </row>
    <row r="8955" spans="1:4" hidden="1">
      <c r="A8955" s="25">
        <v>43220</v>
      </c>
      <c r="B8955" s="24" t="s">
        <v>246</v>
      </c>
      <c r="C8955" s="24" t="s">
        <v>79</v>
      </c>
      <c r="D8955" s="24">
        <v>3.6890000000000001</v>
      </c>
    </row>
    <row r="8956" spans="1:4" hidden="1">
      <c r="A8956" s="25">
        <v>43220</v>
      </c>
      <c r="B8956" s="24" t="s">
        <v>246</v>
      </c>
      <c r="C8956" s="24" t="s">
        <v>244</v>
      </c>
      <c r="D8956" s="24">
        <v>36.0931</v>
      </c>
    </row>
    <row r="8957" spans="1:4" hidden="1">
      <c r="A8957" s="25">
        <v>43220</v>
      </c>
      <c r="B8957" s="24" t="s">
        <v>246</v>
      </c>
      <c r="C8957" s="24" t="s">
        <v>238</v>
      </c>
      <c r="D8957" s="24">
        <v>3.3799999999999997E-2</v>
      </c>
    </row>
    <row r="8958" spans="1:4" hidden="1">
      <c r="A8958" s="25">
        <v>43220</v>
      </c>
      <c r="B8958" s="24" t="s">
        <v>266</v>
      </c>
      <c r="C8958" s="24" t="s">
        <v>238</v>
      </c>
      <c r="D8958" s="24">
        <v>3.7999999999999999E-2</v>
      </c>
    </row>
    <row r="8959" spans="1:4" hidden="1">
      <c r="A8959" s="25">
        <v>43220</v>
      </c>
      <c r="B8959" s="24" t="s">
        <v>238</v>
      </c>
      <c r="C8959" s="24" t="s">
        <v>230</v>
      </c>
      <c r="D8959" s="24">
        <v>3.673</v>
      </c>
    </row>
    <row r="8960" spans="1:4" hidden="1">
      <c r="A8960" s="25">
        <v>43220</v>
      </c>
      <c r="B8960" s="24" t="s">
        <v>238</v>
      </c>
      <c r="C8960" s="24" t="s">
        <v>240</v>
      </c>
      <c r="D8960" s="24">
        <v>1.3247</v>
      </c>
    </row>
    <row r="8961" spans="1:4" hidden="1">
      <c r="A8961" s="25">
        <v>43220</v>
      </c>
      <c r="B8961" s="24" t="s">
        <v>238</v>
      </c>
      <c r="C8961" s="24" t="s">
        <v>247</v>
      </c>
      <c r="D8961" s="24">
        <v>1.788</v>
      </c>
    </row>
    <row r="8962" spans="1:4" hidden="1">
      <c r="A8962" s="25">
        <v>43220</v>
      </c>
      <c r="B8962" s="24" t="s">
        <v>238</v>
      </c>
      <c r="C8962" s="24" t="s">
        <v>241</v>
      </c>
      <c r="D8962" s="24">
        <v>1.2843</v>
      </c>
    </row>
    <row r="8963" spans="1:4" hidden="1">
      <c r="A8963" s="25">
        <v>43220</v>
      </c>
      <c r="B8963" s="24" t="s">
        <v>238</v>
      </c>
      <c r="C8963" s="24" t="s">
        <v>250</v>
      </c>
      <c r="D8963" s="24">
        <v>1593.0333000000001</v>
      </c>
    </row>
    <row r="8964" spans="1:4" hidden="1">
      <c r="A8964" s="25">
        <v>43220</v>
      </c>
      <c r="B8964" s="24" t="s">
        <v>238</v>
      </c>
      <c r="C8964" s="24" t="s">
        <v>231</v>
      </c>
      <c r="D8964" s="24">
        <v>0.98960000000000004</v>
      </c>
    </row>
    <row r="8965" spans="1:4" hidden="1">
      <c r="A8965" s="25">
        <v>43220</v>
      </c>
      <c r="B8965" s="24" t="s">
        <v>238</v>
      </c>
      <c r="C8965" s="24" t="s">
        <v>248</v>
      </c>
      <c r="D8965" s="24">
        <v>6.3159999999999998</v>
      </c>
    </row>
    <row r="8966" spans="1:4" hidden="1">
      <c r="A8966" s="25">
        <v>43220</v>
      </c>
      <c r="B8966" s="24" t="s">
        <v>238</v>
      </c>
      <c r="C8966" s="24" t="s">
        <v>242</v>
      </c>
      <c r="D8966" s="24">
        <v>6.3314000000000004</v>
      </c>
    </row>
    <row r="8967" spans="1:4" hidden="1">
      <c r="A8967" s="25">
        <v>43220</v>
      </c>
      <c r="B8967" s="24" t="s">
        <v>238</v>
      </c>
      <c r="C8967" s="24" t="s">
        <v>254</v>
      </c>
      <c r="D8967" s="24">
        <v>21.098400000000002</v>
      </c>
    </row>
    <row r="8968" spans="1:4" hidden="1">
      <c r="A8968" s="25">
        <v>43220</v>
      </c>
      <c r="B8968" s="24" t="s">
        <v>238</v>
      </c>
      <c r="C8968" s="24" t="s">
        <v>232</v>
      </c>
      <c r="D8968" s="24">
        <v>6.1574999999999998</v>
      </c>
    </row>
    <row r="8969" spans="1:4" hidden="1">
      <c r="A8969" s="25">
        <v>43220</v>
      </c>
      <c r="B8969" s="24" t="s">
        <v>238</v>
      </c>
      <c r="C8969" s="24" t="s">
        <v>233</v>
      </c>
      <c r="D8969" s="24">
        <v>0.82640000000000002</v>
      </c>
    </row>
    <row r="8970" spans="1:4" hidden="1">
      <c r="A8970" s="25">
        <v>43220</v>
      </c>
      <c r="B8970" s="24" t="s">
        <v>238</v>
      </c>
      <c r="C8970" s="24" t="s">
        <v>263</v>
      </c>
      <c r="D8970" s="24">
        <v>2.0678000000000001</v>
      </c>
    </row>
    <row r="8971" spans="1:4" hidden="1">
      <c r="A8971" s="25">
        <v>43220</v>
      </c>
      <c r="B8971" s="24" t="s">
        <v>238</v>
      </c>
      <c r="C8971" s="24" t="s">
        <v>234</v>
      </c>
      <c r="D8971" s="24">
        <v>0.7268</v>
      </c>
    </row>
    <row r="8972" spans="1:4" hidden="1">
      <c r="A8972" s="25">
        <v>43220</v>
      </c>
      <c r="B8972" s="24" t="s">
        <v>238</v>
      </c>
      <c r="C8972" s="24" t="s">
        <v>243</v>
      </c>
      <c r="D8972" s="24">
        <v>7.8483999999999998</v>
      </c>
    </row>
    <row r="8973" spans="1:4" hidden="1">
      <c r="A8973" s="25">
        <v>43220</v>
      </c>
      <c r="B8973" s="24" t="s">
        <v>238</v>
      </c>
      <c r="C8973" s="24" t="s">
        <v>256</v>
      </c>
      <c r="D8973" s="24">
        <v>6.1269999999999998</v>
      </c>
    </row>
    <row r="8974" spans="1:4" hidden="1">
      <c r="A8974" s="25">
        <v>43220</v>
      </c>
      <c r="B8974" s="24" t="s">
        <v>238</v>
      </c>
      <c r="C8974" s="24" t="s">
        <v>258</v>
      </c>
      <c r="D8974" s="24">
        <v>3.5933999999999999</v>
      </c>
    </row>
    <row r="8975" spans="1:4" hidden="1">
      <c r="A8975" s="25">
        <v>43220</v>
      </c>
      <c r="B8975" s="24" t="s">
        <v>238</v>
      </c>
      <c r="C8975" s="24" t="s">
        <v>259</v>
      </c>
      <c r="D8975" s="24">
        <v>100.8224</v>
      </c>
    </row>
    <row r="8976" spans="1:4" hidden="1">
      <c r="A8976" s="25">
        <v>43220</v>
      </c>
      <c r="B8976" s="24" t="s">
        <v>238</v>
      </c>
      <c r="C8976" s="24" t="s">
        <v>235</v>
      </c>
      <c r="D8976" s="24">
        <v>0.70940000000000003</v>
      </c>
    </row>
    <row r="8977" spans="1:4">
      <c r="A8977" s="25">
        <v>43220</v>
      </c>
      <c r="B8977" s="24" t="s">
        <v>238</v>
      </c>
      <c r="C8977" s="24" t="s">
        <v>79</v>
      </c>
      <c r="D8977" s="24">
        <v>109.24160000000001</v>
      </c>
    </row>
    <row r="8978" spans="1:4" hidden="1">
      <c r="A8978" s="25">
        <v>43220</v>
      </c>
      <c r="B8978" s="24" t="s">
        <v>238</v>
      </c>
      <c r="C8978" s="24" t="s">
        <v>244</v>
      </c>
      <c r="D8978" s="24">
        <v>1068.8314</v>
      </c>
    </row>
    <row r="8979" spans="1:4" hidden="1">
      <c r="A8979" s="25">
        <v>43220</v>
      </c>
      <c r="B8979" s="24" t="s">
        <v>238</v>
      </c>
      <c r="C8979" s="24" t="s">
        <v>251</v>
      </c>
      <c r="D8979" s="24">
        <v>8.08</v>
      </c>
    </row>
    <row r="8980" spans="1:4" hidden="1">
      <c r="A8980" s="25">
        <v>43220</v>
      </c>
      <c r="B8980" s="24" t="s">
        <v>238</v>
      </c>
      <c r="C8980" s="24" t="s">
        <v>249</v>
      </c>
      <c r="D8980" s="24">
        <v>18.695499999999999</v>
      </c>
    </row>
    <row r="8981" spans="1:4" hidden="1">
      <c r="A8981" s="25">
        <v>43220</v>
      </c>
      <c r="B8981" s="24" t="s">
        <v>238</v>
      </c>
      <c r="C8981" s="24" t="s">
        <v>252</v>
      </c>
      <c r="D8981" s="24">
        <v>3.9245999999999999</v>
      </c>
    </row>
    <row r="8982" spans="1:4" hidden="1">
      <c r="A8982" s="25">
        <v>43220</v>
      </c>
      <c r="B8982" s="24" t="s">
        <v>238</v>
      </c>
      <c r="C8982" s="24" t="s">
        <v>236</v>
      </c>
      <c r="D8982" s="24">
        <v>7.9938000000000002</v>
      </c>
    </row>
    <row r="8983" spans="1:4" hidden="1">
      <c r="A8983" s="25">
        <v>43220</v>
      </c>
      <c r="B8983" s="24" t="s">
        <v>238</v>
      </c>
      <c r="C8983" s="24" t="s">
        <v>245</v>
      </c>
      <c r="D8983" s="24">
        <v>1.4176</v>
      </c>
    </row>
    <row r="8984" spans="1:4" hidden="1">
      <c r="A8984" s="25">
        <v>43220</v>
      </c>
      <c r="B8984" s="24" t="s">
        <v>238</v>
      </c>
      <c r="C8984" s="24" t="s">
        <v>264</v>
      </c>
      <c r="D8984" s="24">
        <v>51.715200000000003</v>
      </c>
    </row>
    <row r="8985" spans="1:4" hidden="1">
      <c r="A8985" s="25">
        <v>43220</v>
      </c>
      <c r="B8985" s="24" t="s">
        <v>238</v>
      </c>
      <c r="C8985" s="24" t="s">
        <v>260</v>
      </c>
      <c r="D8985" s="24">
        <v>3.4912000000000001</v>
      </c>
    </row>
    <row r="8986" spans="1:4" hidden="1">
      <c r="A8986" s="25">
        <v>43220</v>
      </c>
      <c r="B8986" s="24" t="s">
        <v>238</v>
      </c>
      <c r="C8986" s="24" t="s">
        <v>261</v>
      </c>
      <c r="D8986" s="24">
        <v>62.7562</v>
      </c>
    </row>
    <row r="8987" spans="1:4" hidden="1">
      <c r="A8987" s="25">
        <v>43220</v>
      </c>
      <c r="B8987" s="24" t="s">
        <v>238</v>
      </c>
      <c r="C8987" s="24" t="s">
        <v>237</v>
      </c>
      <c r="D8987" s="24">
        <v>8.7064000000000004</v>
      </c>
    </row>
    <row r="8988" spans="1:4" hidden="1">
      <c r="A8988" s="25">
        <v>43220</v>
      </c>
      <c r="B8988" s="24" t="s">
        <v>238</v>
      </c>
      <c r="C8988" s="24" t="s">
        <v>253</v>
      </c>
      <c r="D8988" s="24">
        <v>1.3247</v>
      </c>
    </row>
    <row r="8989" spans="1:4" hidden="1">
      <c r="A8989" s="25">
        <v>43220</v>
      </c>
      <c r="B8989" s="24" t="s">
        <v>238</v>
      </c>
      <c r="C8989" s="24" t="s">
        <v>265</v>
      </c>
      <c r="D8989" s="24">
        <v>31.543800000000001</v>
      </c>
    </row>
    <row r="8990" spans="1:4" hidden="1">
      <c r="A8990" s="25">
        <v>43220</v>
      </c>
      <c r="B8990" s="24" t="s">
        <v>238</v>
      </c>
      <c r="C8990" s="24" t="s">
        <v>262</v>
      </c>
      <c r="D8990" s="24">
        <v>4.0537000000000001</v>
      </c>
    </row>
    <row r="8991" spans="1:4" hidden="1">
      <c r="A8991" s="25">
        <v>43220</v>
      </c>
      <c r="B8991" s="24" t="s">
        <v>238</v>
      </c>
      <c r="C8991" s="24" t="s">
        <v>246</v>
      </c>
      <c r="D8991" s="24">
        <v>29.613199999999999</v>
      </c>
    </row>
    <row r="8992" spans="1:4" hidden="1">
      <c r="A8992" s="25">
        <v>43220</v>
      </c>
      <c r="B8992" s="24" t="s">
        <v>238</v>
      </c>
      <c r="C8992" s="24" t="s">
        <v>266</v>
      </c>
      <c r="D8992" s="24">
        <v>26.2682</v>
      </c>
    </row>
    <row r="8993" spans="1:4" hidden="1">
      <c r="A8993" s="25">
        <v>43220</v>
      </c>
      <c r="B8993" s="24" t="s">
        <v>238</v>
      </c>
      <c r="C8993" s="24" t="s">
        <v>267</v>
      </c>
      <c r="D8993" s="24">
        <v>542.1087</v>
      </c>
    </row>
    <row r="8994" spans="1:4" hidden="1">
      <c r="A8994" s="25">
        <v>43220</v>
      </c>
      <c r="B8994" s="24" t="s">
        <v>238</v>
      </c>
      <c r="C8994" s="24" t="s">
        <v>268</v>
      </c>
      <c r="D8994" s="24">
        <v>2.7</v>
      </c>
    </row>
    <row r="8995" spans="1:4" hidden="1">
      <c r="A8995" s="25">
        <v>43220</v>
      </c>
      <c r="B8995" s="24" t="s">
        <v>238</v>
      </c>
      <c r="C8995" s="24" t="s">
        <v>239</v>
      </c>
      <c r="D8995" s="24">
        <v>12.406000000000001</v>
      </c>
    </row>
    <row r="8996" spans="1:4" hidden="1">
      <c r="A8996" s="25">
        <v>43220</v>
      </c>
      <c r="B8996" s="24" t="s">
        <v>267</v>
      </c>
      <c r="C8996" s="24" t="s">
        <v>238</v>
      </c>
      <c r="D8996" s="24">
        <v>1.8E-3</v>
      </c>
    </row>
    <row r="8997" spans="1:4" hidden="1">
      <c r="A8997" s="25">
        <v>43220</v>
      </c>
      <c r="B8997" s="24" t="s">
        <v>268</v>
      </c>
      <c r="C8997" s="24" t="s">
        <v>238</v>
      </c>
      <c r="D8997" s="24">
        <v>0.37040000000000001</v>
      </c>
    </row>
    <row r="8998" spans="1:4" hidden="1">
      <c r="A8998" s="25">
        <v>43220</v>
      </c>
      <c r="B8998" s="24" t="s">
        <v>239</v>
      </c>
      <c r="C8998" s="24" t="s">
        <v>230</v>
      </c>
      <c r="D8998" s="24">
        <v>0.29599999999999999</v>
      </c>
    </row>
    <row r="8999" spans="1:4" hidden="1">
      <c r="A8999" s="25">
        <v>43220</v>
      </c>
      <c r="B8999" s="24" t="s">
        <v>239</v>
      </c>
      <c r="C8999" s="24" t="s">
        <v>233</v>
      </c>
      <c r="D8999" s="24">
        <v>6.6600000000000006E-2</v>
      </c>
    </row>
    <row r="9000" spans="1:4" hidden="1">
      <c r="A9000" s="25">
        <v>43220</v>
      </c>
      <c r="B9000" s="24" t="s">
        <v>239</v>
      </c>
      <c r="C9000" s="24" t="s">
        <v>234</v>
      </c>
      <c r="D9000" s="24">
        <v>5.8599999999999999E-2</v>
      </c>
    </row>
    <row r="9001" spans="1:4" hidden="1">
      <c r="A9001" s="25">
        <v>43220</v>
      </c>
      <c r="B9001" s="24" t="s">
        <v>239</v>
      </c>
      <c r="C9001" s="24" t="s">
        <v>238</v>
      </c>
      <c r="D9001" s="24">
        <v>8.0600000000000005E-2</v>
      </c>
    </row>
    <row r="9002" spans="1:4" hidden="1">
      <c r="A9002" s="25">
        <v>43221</v>
      </c>
      <c r="B9002" s="24" t="s">
        <v>230</v>
      </c>
      <c r="C9002" s="24" t="s">
        <v>231</v>
      </c>
      <c r="D9002" s="24">
        <v>0.27060000000000001</v>
      </c>
    </row>
    <row r="9003" spans="1:4" hidden="1">
      <c r="A9003" s="25">
        <v>43221</v>
      </c>
      <c r="B9003" s="24" t="s">
        <v>230</v>
      </c>
      <c r="C9003" s="24" t="s">
        <v>232</v>
      </c>
      <c r="D9003" s="24">
        <v>1.6861999999999999</v>
      </c>
    </row>
    <row r="9004" spans="1:4" hidden="1">
      <c r="A9004" s="25">
        <v>43221</v>
      </c>
      <c r="B9004" s="24" t="s">
        <v>230</v>
      </c>
      <c r="C9004" s="24" t="s">
        <v>233</v>
      </c>
      <c r="D9004" s="24">
        <v>0.22639999999999999</v>
      </c>
    </row>
    <row r="9005" spans="1:4" hidden="1">
      <c r="A9005" s="25">
        <v>43221</v>
      </c>
      <c r="B9005" s="24" t="s">
        <v>230</v>
      </c>
      <c r="C9005" s="24" t="s">
        <v>234</v>
      </c>
      <c r="D9005" s="24">
        <v>0.19900000000000001</v>
      </c>
    </row>
    <row r="9006" spans="1:4" hidden="1">
      <c r="A9006" s="25">
        <v>43221</v>
      </c>
      <c r="B9006" s="24" t="s">
        <v>230</v>
      </c>
      <c r="C9006" s="24" t="s">
        <v>235</v>
      </c>
      <c r="D9006" s="24">
        <v>0.19320000000000001</v>
      </c>
    </row>
    <row r="9007" spans="1:4" hidden="1">
      <c r="A9007" s="25">
        <v>43221</v>
      </c>
      <c r="B9007" s="24" t="s">
        <v>230</v>
      </c>
      <c r="C9007" s="24" t="s">
        <v>236</v>
      </c>
      <c r="D9007" s="24">
        <v>2.1936</v>
      </c>
    </row>
    <row r="9008" spans="1:4" hidden="1">
      <c r="A9008" s="25">
        <v>43221</v>
      </c>
      <c r="B9008" s="24" t="s">
        <v>230</v>
      </c>
      <c r="C9008" s="24" t="s">
        <v>237</v>
      </c>
      <c r="D9008" s="24">
        <v>2.4003000000000001</v>
      </c>
    </row>
    <row r="9009" spans="1:4" hidden="1">
      <c r="A9009" s="25">
        <v>43221</v>
      </c>
      <c r="B9009" s="24" t="s">
        <v>230</v>
      </c>
      <c r="C9009" s="24" t="s">
        <v>238</v>
      </c>
      <c r="D9009" s="24">
        <v>0.2722</v>
      </c>
    </row>
    <row r="9010" spans="1:4" hidden="1">
      <c r="A9010" s="25">
        <v>43221</v>
      </c>
      <c r="B9010" s="24" t="s">
        <v>230</v>
      </c>
      <c r="C9010" s="24" t="s">
        <v>239</v>
      </c>
      <c r="D9010" s="24">
        <v>3.4228000000000001</v>
      </c>
    </row>
    <row r="9011" spans="1:4" hidden="1">
      <c r="A9011" s="25">
        <v>43221</v>
      </c>
      <c r="B9011" s="24" t="s">
        <v>240</v>
      </c>
      <c r="C9011" s="24" t="s">
        <v>241</v>
      </c>
      <c r="D9011" s="24">
        <v>0.96499999999999997</v>
      </c>
    </row>
    <row r="9012" spans="1:4" hidden="1">
      <c r="A9012" s="25">
        <v>43221</v>
      </c>
      <c r="B9012" s="24" t="s">
        <v>240</v>
      </c>
      <c r="C9012" s="24" t="s">
        <v>231</v>
      </c>
      <c r="D9012" s="24">
        <v>0.74639999999999995</v>
      </c>
    </row>
    <row r="9013" spans="1:4" hidden="1">
      <c r="A9013" s="25">
        <v>43221</v>
      </c>
      <c r="B9013" s="24" t="s">
        <v>240</v>
      </c>
      <c r="C9013" s="24" t="s">
        <v>242</v>
      </c>
      <c r="D9013" s="24">
        <v>4.7607999999999997</v>
      </c>
    </row>
    <row r="9014" spans="1:4" hidden="1">
      <c r="A9014" s="25">
        <v>43221</v>
      </c>
      <c r="B9014" s="24" t="s">
        <v>240</v>
      </c>
      <c r="C9014" s="24" t="s">
        <v>232</v>
      </c>
      <c r="D9014" s="24">
        <v>4.6506999999999996</v>
      </c>
    </row>
    <row r="9015" spans="1:4" hidden="1">
      <c r="A9015" s="25">
        <v>43221</v>
      </c>
      <c r="B9015" s="24" t="s">
        <v>240</v>
      </c>
      <c r="C9015" s="24" t="s">
        <v>233</v>
      </c>
      <c r="D9015" s="24">
        <v>0.62419999999999998</v>
      </c>
    </row>
    <row r="9016" spans="1:4" hidden="1">
      <c r="A9016" s="25">
        <v>43221</v>
      </c>
      <c r="B9016" s="24" t="s">
        <v>240</v>
      </c>
      <c r="C9016" s="24" t="s">
        <v>234</v>
      </c>
      <c r="D9016" s="24">
        <v>0.54900000000000004</v>
      </c>
    </row>
    <row r="9017" spans="1:4" hidden="1">
      <c r="A9017" s="25">
        <v>43221</v>
      </c>
      <c r="B9017" s="24" t="s">
        <v>240</v>
      </c>
      <c r="C9017" s="24" t="s">
        <v>243</v>
      </c>
      <c r="D9017" s="24">
        <v>5.8940000000000001</v>
      </c>
    </row>
    <row r="9018" spans="1:4" hidden="1">
      <c r="A9018" s="25">
        <v>43221</v>
      </c>
      <c r="B9018" s="24" t="s">
        <v>240</v>
      </c>
      <c r="C9018" s="24" t="s">
        <v>79</v>
      </c>
      <c r="D9018" s="24">
        <v>82.303600000000003</v>
      </c>
    </row>
    <row r="9019" spans="1:4" hidden="1">
      <c r="A9019" s="25">
        <v>43221</v>
      </c>
      <c r="B9019" s="24" t="s">
        <v>240</v>
      </c>
      <c r="C9019" s="24" t="s">
        <v>244</v>
      </c>
      <c r="D9019" s="24">
        <v>805.46180000000004</v>
      </c>
    </row>
    <row r="9020" spans="1:4" hidden="1">
      <c r="A9020" s="25">
        <v>43221</v>
      </c>
      <c r="B9020" s="24" t="s">
        <v>240</v>
      </c>
      <c r="C9020" s="24" t="s">
        <v>236</v>
      </c>
      <c r="D9020" s="24">
        <v>6.0506000000000002</v>
      </c>
    </row>
    <row r="9021" spans="1:4" hidden="1">
      <c r="A9021" s="25">
        <v>43221</v>
      </c>
      <c r="B9021" s="24" t="s">
        <v>240</v>
      </c>
      <c r="C9021" s="24" t="s">
        <v>245</v>
      </c>
      <c r="D9021" s="24">
        <v>1.0702</v>
      </c>
    </row>
    <row r="9022" spans="1:4" hidden="1">
      <c r="A9022" s="25">
        <v>43221</v>
      </c>
      <c r="B9022" s="24" t="s">
        <v>240</v>
      </c>
      <c r="C9022" s="24" t="s">
        <v>237</v>
      </c>
      <c r="D9022" s="24">
        <v>6.6205999999999996</v>
      </c>
    </row>
    <row r="9023" spans="1:4" hidden="1">
      <c r="A9023" s="25">
        <v>43221</v>
      </c>
      <c r="B9023" s="24" t="s">
        <v>240</v>
      </c>
      <c r="C9023" s="24" t="s">
        <v>246</v>
      </c>
      <c r="D9023" s="24">
        <v>22.288599999999999</v>
      </c>
    </row>
    <row r="9024" spans="1:4" hidden="1">
      <c r="A9024" s="25">
        <v>43221</v>
      </c>
      <c r="B9024" s="24" t="s">
        <v>240</v>
      </c>
      <c r="C9024" s="24" t="s">
        <v>238</v>
      </c>
      <c r="D9024" s="24">
        <v>0.751</v>
      </c>
    </row>
    <row r="9025" spans="1:4" hidden="1">
      <c r="A9025" s="25">
        <v>43221</v>
      </c>
      <c r="B9025" s="24" t="s">
        <v>247</v>
      </c>
      <c r="C9025" s="24" t="s">
        <v>238</v>
      </c>
      <c r="D9025" s="24">
        <v>0.55889999999999995</v>
      </c>
    </row>
    <row r="9026" spans="1:4" hidden="1">
      <c r="A9026" s="25">
        <v>43221</v>
      </c>
      <c r="B9026" s="24" t="s">
        <v>241</v>
      </c>
      <c r="C9026" s="24" t="s">
        <v>240</v>
      </c>
      <c r="D9026" s="24">
        <v>1.0362</v>
      </c>
    </row>
    <row r="9027" spans="1:4" hidden="1">
      <c r="A9027" s="25">
        <v>43221</v>
      </c>
      <c r="B9027" s="24" t="s">
        <v>241</v>
      </c>
      <c r="C9027" s="24" t="s">
        <v>231</v>
      </c>
      <c r="D9027" s="24">
        <v>0.77339999999999998</v>
      </c>
    </row>
    <row r="9028" spans="1:4" hidden="1">
      <c r="A9028" s="25">
        <v>43221</v>
      </c>
      <c r="B9028" s="24" t="s">
        <v>241</v>
      </c>
      <c r="C9028" s="24" t="s">
        <v>248</v>
      </c>
      <c r="D9028" s="24">
        <v>4.9240000000000004</v>
      </c>
    </row>
    <row r="9029" spans="1:4" hidden="1">
      <c r="A9029" s="25">
        <v>43221</v>
      </c>
      <c r="B9029" s="24" t="s">
        <v>241</v>
      </c>
      <c r="C9029" s="24" t="s">
        <v>242</v>
      </c>
      <c r="D9029" s="24">
        <v>4.9333999999999998</v>
      </c>
    </row>
    <row r="9030" spans="1:4" hidden="1">
      <c r="A9030" s="25">
        <v>43221</v>
      </c>
      <c r="B9030" s="24" t="s">
        <v>241</v>
      </c>
      <c r="C9030" s="24" t="s">
        <v>233</v>
      </c>
      <c r="D9030" s="24">
        <v>0.64680000000000004</v>
      </c>
    </row>
    <row r="9031" spans="1:4" hidden="1">
      <c r="A9031" s="25">
        <v>43221</v>
      </c>
      <c r="B9031" s="24" t="s">
        <v>241</v>
      </c>
      <c r="C9031" s="24" t="s">
        <v>234</v>
      </c>
      <c r="D9031" s="24">
        <v>0.56879999999999997</v>
      </c>
    </row>
    <row r="9032" spans="1:4" hidden="1">
      <c r="A9032" s="25">
        <v>43221</v>
      </c>
      <c r="B9032" s="24" t="s">
        <v>241</v>
      </c>
      <c r="C9032" s="24" t="s">
        <v>243</v>
      </c>
      <c r="D9032" s="24">
        <v>6.1075999999999997</v>
      </c>
    </row>
    <row r="9033" spans="1:4" hidden="1">
      <c r="A9033" s="25">
        <v>43221</v>
      </c>
      <c r="B9033" s="24" t="s">
        <v>241</v>
      </c>
      <c r="C9033" s="24" t="s">
        <v>79</v>
      </c>
      <c r="D9033" s="24">
        <v>85.2864</v>
      </c>
    </row>
    <row r="9034" spans="1:4" hidden="1">
      <c r="A9034" s="25">
        <v>43221</v>
      </c>
      <c r="B9034" s="24" t="s">
        <v>241</v>
      </c>
      <c r="C9034" s="24" t="s">
        <v>249</v>
      </c>
      <c r="D9034" s="24">
        <v>14.641999999999999</v>
      </c>
    </row>
    <row r="9035" spans="1:4" hidden="1">
      <c r="A9035" s="25">
        <v>43221</v>
      </c>
      <c r="B9035" s="24" t="s">
        <v>241</v>
      </c>
      <c r="C9035" s="24" t="s">
        <v>236</v>
      </c>
      <c r="D9035" s="24">
        <v>6.27</v>
      </c>
    </row>
    <row r="9036" spans="1:4" hidden="1">
      <c r="A9036" s="25">
        <v>43221</v>
      </c>
      <c r="B9036" s="24" t="s">
        <v>241</v>
      </c>
      <c r="C9036" s="24" t="s">
        <v>238</v>
      </c>
      <c r="D9036" s="24">
        <v>0.7782</v>
      </c>
    </row>
    <row r="9037" spans="1:4" hidden="1">
      <c r="A9037" s="25">
        <v>43221</v>
      </c>
      <c r="B9037" s="24" t="s">
        <v>250</v>
      </c>
      <c r="C9037" s="24" t="s">
        <v>238</v>
      </c>
      <c r="D9037" s="24">
        <v>5.9999999999999995E-4</v>
      </c>
    </row>
    <row r="9038" spans="1:4" hidden="1">
      <c r="A9038" s="25">
        <v>43221</v>
      </c>
      <c r="B9038" s="24" t="s">
        <v>231</v>
      </c>
      <c r="C9038" s="24" t="s">
        <v>230</v>
      </c>
      <c r="D9038" s="24">
        <v>3.6953999999999998</v>
      </c>
    </row>
    <row r="9039" spans="1:4" hidden="1">
      <c r="A9039" s="25">
        <v>43221</v>
      </c>
      <c r="B9039" s="24" t="s">
        <v>231</v>
      </c>
      <c r="C9039" s="24" t="s">
        <v>240</v>
      </c>
      <c r="D9039" s="24">
        <v>1.3398000000000001</v>
      </c>
    </row>
    <row r="9040" spans="1:4" hidden="1">
      <c r="A9040" s="25">
        <v>43221</v>
      </c>
      <c r="B9040" s="24" t="s">
        <v>231</v>
      </c>
      <c r="C9040" s="24" t="s">
        <v>241</v>
      </c>
      <c r="D9040" s="24">
        <v>1.2929999999999999</v>
      </c>
    </row>
    <row r="9041" spans="1:4" hidden="1">
      <c r="A9041" s="25">
        <v>43221</v>
      </c>
      <c r="B9041" s="24" t="s">
        <v>231</v>
      </c>
      <c r="C9041" s="24" t="s">
        <v>232</v>
      </c>
      <c r="D9041" s="24">
        <v>6.2309000000000001</v>
      </c>
    </row>
    <row r="9042" spans="1:4" hidden="1">
      <c r="A9042" s="25">
        <v>43221</v>
      </c>
      <c r="B9042" s="24" t="s">
        <v>231</v>
      </c>
      <c r="C9042" s="24" t="s">
        <v>233</v>
      </c>
      <c r="D9042" s="24">
        <v>0.83630000000000004</v>
      </c>
    </row>
    <row r="9043" spans="1:4" hidden="1">
      <c r="A9043" s="25">
        <v>43221</v>
      </c>
      <c r="B9043" s="24" t="s">
        <v>231</v>
      </c>
      <c r="C9043" s="24" t="s">
        <v>234</v>
      </c>
      <c r="D9043" s="24">
        <v>0.73550000000000004</v>
      </c>
    </row>
    <row r="9044" spans="1:4" hidden="1">
      <c r="A9044" s="25">
        <v>43221</v>
      </c>
      <c r="B9044" s="24" t="s">
        <v>231</v>
      </c>
      <c r="C9044" s="24" t="s">
        <v>243</v>
      </c>
      <c r="D9044" s="24">
        <v>7.8964999999999996</v>
      </c>
    </row>
    <row r="9045" spans="1:4" hidden="1">
      <c r="A9045" s="25">
        <v>43221</v>
      </c>
      <c r="B9045" s="24" t="s">
        <v>231</v>
      </c>
      <c r="C9045" s="24" t="s">
        <v>235</v>
      </c>
      <c r="D9045" s="24">
        <v>0.7137</v>
      </c>
    </row>
    <row r="9046" spans="1:4" hidden="1">
      <c r="A9046" s="25">
        <v>43221</v>
      </c>
      <c r="B9046" s="24" t="s">
        <v>231</v>
      </c>
      <c r="C9046" s="24" t="s">
        <v>79</v>
      </c>
      <c r="D9046" s="24">
        <v>110.3047</v>
      </c>
    </row>
    <row r="9047" spans="1:4" hidden="1">
      <c r="A9047" s="25">
        <v>43221</v>
      </c>
      <c r="B9047" s="24" t="s">
        <v>231</v>
      </c>
      <c r="C9047" s="24" t="s">
        <v>236</v>
      </c>
      <c r="D9047" s="24">
        <v>8.1065000000000005</v>
      </c>
    </row>
    <row r="9048" spans="1:4" hidden="1">
      <c r="A9048" s="25">
        <v>43221</v>
      </c>
      <c r="B9048" s="24" t="s">
        <v>231</v>
      </c>
      <c r="C9048" s="24" t="s">
        <v>237</v>
      </c>
      <c r="D9048" s="24">
        <v>8.8699999999999992</v>
      </c>
    </row>
    <row r="9049" spans="1:4" hidden="1">
      <c r="A9049" s="25">
        <v>43221</v>
      </c>
      <c r="B9049" s="24" t="s">
        <v>231</v>
      </c>
      <c r="C9049" s="24" t="s">
        <v>238</v>
      </c>
      <c r="D9049" s="24">
        <v>1.0061</v>
      </c>
    </row>
    <row r="9050" spans="1:4" hidden="1">
      <c r="A9050" s="25">
        <v>43221</v>
      </c>
      <c r="B9050" s="24" t="s">
        <v>248</v>
      </c>
      <c r="C9050" s="24" t="s">
        <v>241</v>
      </c>
      <c r="D9050" s="24">
        <v>0.2031</v>
      </c>
    </row>
    <row r="9051" spans="1:4" hidden="1">
      <c r="A9051" s="25">
        <v>43221</v>
      </c>
      <c r="B9051" s="24" t="s">
        <v>248</v>
      </c>
      <c r="C9051" s="24" t="s">
        <v>233</v>
      </c>
      <c r="D9051" s="24">
        <v>0.13139999999999999</v>
      </c>
    </row>
    <row r="9052" spans="1:4" hidden="1">
      <c r="A9052" s="25">
        <v>43221</v>
      </c>
      <c r="B9052" s="24" t="s">
        <v>248</v>
      </c>
      <c r="C9052" s="24" t="s">
        <v>246</v>
      </c>
      <c r="D9052" s="24">
        <v>4.6905999999999999</v>
      </c>
    </row>
    <row r="9053" spans="1:4" hidden="1">
      <c r="A9053" s="25">
        <v>43221</v>
      </c>
      <c r="B9053" s="24" t="s">
        <v>248</v>
      </c>
      <c r="C9053" s="24" t="s">
        <v>238</v>
      </c>
      <c r="D9053" s="24">
        <v>0.158</v>
      </c>
    </row>
    <row r="9054" spans="1:4" hidden="1">
      <c r="A9054" s="25">
        <v>43221</v>
      </c>
      <c r="B9054" s="24" t="s">
        <v>242</v>
      </c>
      <c r="C9054" s="24" t="s">
        <v>240</v>
      </c>
      <c r="D9054" s="24">
        <v>0.21</v>
      </c>
    </row>
    <row r="9055" spans="1:4" hidden="1">
      <c r="A9055" s="25">
        <v>43221</v>
      </c>
      <c r="B9055" s="24" t="s">
        <v>242</v>
      </c>
      <c r="C9055" s="24" t="s">
        <v>241</v>
      </c>
      <c r="D9055" s="24">
        <v>0.20269999999999999</v>
      </c>
    </row>
    <row r="9056" spans="1:4" hidden="1">
      <c r="A9056" s="25">
        <v>43221</v>
      </c>
      <c r="B9056" s="24" t="s">
        <v>242</v>
      </c>
      <c r="C9056" s="24" t="s">
        <v>232</v>
      </c>
      <c r="D9056" s="24">
        <v>0.9768</v>
      </c>
    </row>
    <row r="9057" spans="1:4" hidden="1">
      <c r="A9057" s="25">
        <v>43221</v>
      </c>
      <c r="B9057" s="24" t="s">
        <v>242</v>
      </c>
      <c r="C9057" s="24" t="s">
        <v>233</v>
      </c>
      <c r="D9057" s="24">
        <v>0.13109999999999999</v>
      </c>
    </row>
    <row r="9058" spans="1:4" hidden="1">
      <c r="A9058" s="25">
        <v>43221</v>
      </c>
      <c r="B9058" s="24" t="s">
        <v>242</v>
      </c>
      <c r="C9058" s="24" t="s">
        <v>234</v>
      </c>
      <c r="D9058" s="24">
        <v>0.1153</v>
      </c>
    </row>
    <row r="9059" spans="1:4" hidden="1">
      <c r="A9059" s="25">
        <v>43221</v>
      </c>
      <c r="B9059" s="24" t="s">
        <v>242</v>
      </c>
      <c r="C9059" s="24" t="s">
        <v>243</v>
      </c>
      <c r="D9059" s="24">
        <v>1.238</v>
      </c>
    </row>
    <row r="9060" spans="1:4" hidden="1">
      <c r="A9060" s="25">
        <v>43221</v>
      </c>
      <c r="B9060" s="24" t="s">
        <v>242</v>
      </c>
      <c r="C9060" s="24" t="s">
        <v>79</v>
      </c>
      <c r="D9060" s="24">
        <v>17.287600000000001</v>
      </c>
    </row>
    <row r="9061" spans="1:4" hidden="1">
      <c r="A9061" s="25">
        <v>43221</v>
      </c>
      <c r="B9061" s="24" t="s">
        <v>242</v>
      </c>
      <c r="C9061" s="24" t="s">
        <v>244</v>
      </c>
      <c r="D9061" s="24">
        <v>169.18459999999999</v>
      </c>
    </row>
    <row r="9062" spans="1:4" hidden="1">
      <c r="A9062" s="25">
        <v>43221</v>
      </c>
      <c r="B9062" s="24" t="s">
        <v>242</v>
      </c>
      <c r="C9062" s="24" t="s">
        <v>251</v>
      </c>
      <c r="D9062" s="24">
        <v>1.2764</v>
      </c>
    </row>
    <row r="9063" spans="1:4" hidden="1">
      <c r="A9063" s="25">
        <v>43221</v>
      </c>
      <c r="B9063" s="24" t="s">
        <v>242</v>
      </c>
      <c r="C9063" s="24" t="s">
        <v>252</v>
      </c>
      <c r="D9063" s="24">
        <v>0.62119999999999997</v>
      </c>
    </row>
    <row r="9064" spans="1:4" hidden="1">
      <c r="A9064" s="25">
        <v>43221</v>
      </c>
      <c r="B9064" s="24" t="s">
        <v>242</v>
      </c>
      <c r="C9064" s="24" t="s">
        <v>236</v>
      </c>
      <c r="D9064" s="24">
        <v>1.2709999999999999</v>
      </c>
    </row>
    <row r="9065" spans="1:4" hidden="1">
      <c r="A9065" s="25">
        <v>43221</v>
      </c>
      <c r="B9065" s="24" t="s">
        <v>242</v>
      </c>
      <c r="C9065" s="24" t="s">
        <v>245</v>
      </c>
      <c r="D9065" s="24">
        <v>0.2248</v>
      </c>
    </row>
    <row r="9066" spans="1:4" hidden="1">
      <c r="A9066" s="25">
        <v>43221</v>
      </c>
      <c r="B9066" s="24" t="s">
        <v>242</v>
      </c>
      <c r="C9066" s="24" t="s">
        <v>253</v>
      </c>
      <c r="D9066" s="24">
        <v>0.20979999999999999</v>
      </c>
    </row>
    <row r="9067" spans="1:4" hidden="1">
      <c r="A9067" s="25">
        <v>43221</v>
      </c>
      <c r="B9067" s="24" t="s">
        <v>242</v>
      </c>
      <c r="C9067" s="24" t="s">
        <v>246</v>
      </c>
      <c r="D9067" s="24">
        <v>4.6816000000000004</v>
      </c>
    </row>
    <row r="9068" spans="1:4" hidden="1">
      <c r="A9068" s="25">
        <v>43221</v>
      </c>
      <c r="B9068" s="24" t="s">
        <v>242</v>
      </c>
      <c r="C9068" s="24" t="s">
        <v>238</v>
      </c>
      <c r="D9068" s="24">
        <v>0.15770000000000001</v>
      </c>
    </row>
    <row r="9069" spans="1:4" hidden="1">
      <c r="A9069" s="25">
        <v>43221</v>
      </c>
      <c r="B9069" s="24" t="s">
        <v>254</v>
      </c>
      <c r="C9069" s="24" t="s">
        <v>233</v>
      </c>
      <c r="D9069" s="24">
        <v>3.9E-2</v>
      </c>
    </row>
    <row r="9070" spans="1:4" hidden="1">
      <c r="A9070" s="25">
        <v>43221</v>
      </c>
      <c r="B9070" s="24" t="s">
        <v>254</v>
      </c>
      <c r="C9070" s="24" t="s">
        <v>234</v>
      </c>
      <c r="D9070" s="24">
        <v>3.4299999999999997E-2</v>
      </c>
    </row>
    <row r="9071" spans="1:4" hidden="1">
      <c r="A9071" s="25">
        <v>43221</v>
      </c>
      <c r="B9071" s="24" t="s">
        <v>254</v>
      </c>
      <c r="C9071" s="24" t="s">
        <v>238</v>
      </c>
      <c r="D9071" s="24">
        <v>4.6899999999999997E-2</v>
      </c>
    </row>
    <row r="9072" spans="1:4" hidden="1">
      <c r="A9072" s="25">
        <v>43221</v>
      </c>
      <c r="B9072" s="24" t="s">
        <v>232</v>
      </c>
      <c r="C9072" s="24" t="s">
        <v>230</v>
      </c>
      <c r="D9072" s="24">
        <v>0.59299999999999997</v>
      </c>
    </row>
    <row r="9073" spans="1:4" hidden="1">
      <c r="A9073" s="25">
        <v>43221</v>
      </c>
      <c r="B9073" s="24" t="s">
        <v>232</v>
      </c>
      <c r="C9073" s="24" t="s">
        <v>240</v>
      </c>
      <c r="D9073" s="24">
        <v>0.215</v>
      </c>
    </row>
    <row r="9074" spans="1:4" hidden="1">
      <c r="A9074" s="25">
        <v>43221</v>
      </c>
      <c r="B9074" s="24" t="s">
        <v>232</v>
      </c>
      <c r="C9074" s="24" t="s">
        <v>231</v>
      </c>
      <c r="D9074" s="24">
        <v>0.1605</v>
      </c>
    </row>
    <row r="9075" spans="1:4" hidden="1">
      <c r="A9075" s="25">
        <v>43221</v>
      </c>
      <c r="B9075" s="24" t="s">
        <v>232</v>
      </c>
      <c r="C9075" s="24" t="s">
        <v>242</v>
      </c>
      <c r="D9075" s="24">
        <v>1.0236000000000001</v>
      </c>
    </row>
    <row r="9076" spans="1:4" hidden="1">
      <c r="A9076" s="25">
        <v>43221</v>
      </c>
      <c r="B9076" s="24" t="s">
        <v>232</v>
      </c>
      <c r="C9076" s="24" t="s">
        <v>233</v>
      </c>
      <c r="D9076" s="24">
        <v>0.13420000000000001</v>
      </c>
    </row>
    <row r="9077" spans="1:4" hidden="1">
      <c r="A9077" s="25">
        <v>43221</v>
      </c>
      <c r="B9077" s="24" t="s">
        <v>232</v>
      </c>
      <c r="C9077" s="24" t="s">
        <v>234</v>
      </c>
      <c r="D9077" s="24">
        <v>0.11799999999999999</v>
      </c>
    </row>
    <row r="9078" spans="1:4" hidden="1">
      <c r="A9078" s="25">
        <v>43221</v>
      </c>
      <c r="B9078" s="24" t="s">
        <v>232</v>
      </c>
      <c r="C9078" s="24" t="s">
        <v>235</v>
      </c>
      <c r="D9078" s="24">
        <v>0.11459999999999999</v>
      </c>
    </row>
    <row r="9079" spans="1:4" hidden="1">
      <c r="A9079" s="25">
        <v>43221</v>
      </c>
      <c r="B9079" s="24" t="s">
        <v>232</v>
      </c>
      <c r="C9079" s="24" t="s">
        <v>236</v>
      </c>
      <c r="D9079" s="24">
        <v>1.3009999999999999</v>
      </c>
    </row>
    <row r="9080" spans="1:4" hidden="1">
      <c r="A9080" s="25">
        <v>43221</v>
      </c>
      <c r="B9080" s="24" t="s">
        <v>232</v>
      </c>
      <c r="C9080" s="24" t="s">
        <v>237</v>
      </c>
      <c r="D9080" s="24">
        <v>1.4236</v>
      </c>
    </row>
    <row r="9081" spans="1:4" hidden="1">
      <c r="A9081" s="25">
        <v>43221</v>
      </c>
      <c r="B9081" s="24" t="s">
        <v>232</v>
      </c>
      <c r="C9081" s="24" t="s">
        <v>238</v>
      </c>
      <c r="D9081" s="24">
        <v>0.16139999999999999</v>
      </c>
    </row>
    <row r="9082" spans="1:4" hidden="1">
      <c r="A9082" s="25">
        <v>43221</v>
      </c>
      <c r="B9082" s="24" t="s">
        <v>255</v>
      </c>
      <c r="C9082" s="24" t="s">
        <v>233</v>
      </c>
      <c r="D9082" s="24">
        <v>5.5399999999999998E-2</v>
      </c>
    </row>
    <row r="9083" spans="1:4" hidden="1">
      <c r="A9083" s="25">
        <v>43221</v>
      </c>
      <c r="B9083" s="24" t="s">
        <v>233</v>
      </c>
      <c r="C9083" s="24" t="s">
        <v>230</v>
      </c>
      <c r="D9083" s="24">
        <v>4.4188000000000001</v>
      </c>
    </row>
    <row r="9084" spans="1:4" hidden="1">
      <c r="A9084" s="25">
        <v>43221</v>
      </c>
      <c r="B9084" s="24" t="s">
        <v>233</v>
      </c>
      <c r="C9084" s="24" t="s">
        <v>240</v>
      </c>
      <c r="D9084" s="24">
        <v>1.6020000000000001</v>
      </c>
    </row>
    <row r="9085" spans="1:4" hidden="1">
      <c r="A9085" s="25">
        <v>43221</v>
      </c>
      <c r="B9085" s="24" t="s">
        <v>233</v>
      </c>
      <c r="C9085" s="24" t="s">
        <v>241</v>
      </c>
      <c r="D9085" s="24">
        <v>1.546</v>
      </c>
    </row>
    <row r="9086" spans="1:4" hidden="1">
      <c r="A9086" s="25">
        <v>43221</v>
      </c>
      <c r="B9086" s="24" t="s">
        <v>233</v>
      </c>
      <c r="C9086" s="24" t="s">
        <v>231</v>
      </c>
      <c r="D9086" s="24">
        <v>1.1958</v>
      </c>
    </row>
    <row r="9087" spans="1:4" hidden="1">
      <c r="A9087" s="25">
        <v>43221</v>
      </c>
      <c r="B9087" s="24" t="s">
        <v>233</v>
      </c>
      <c r="C9087" s="24" t="s">
        <v>248</v>
      </c>
      <c r="D9087" s="24">
        <v>7.6124000000000001</v>
      </c>
    </row>
    <row r="9088" spans="1:4" hidden="1">
      <c r="A9088" s="25">
        <v>43221</v>
      </c>
      <c r="B9088" s="24" t="s">
        <v>233</v>
      </c>
      <c r="C9088" s="24" t="s">
        <v>242</v>
      </c>
      <c r="D9088" s="24">
        <v>7.6269999999999998</v>
      </c>
    </row>
    <row r="9089" spans="1:4" hidden="1">
      <c r="A9089" s="25">
        <v>43221</v>
      </c>
      <c r="B9089" s="24" t="s">
        <v>233</v>
      </c>
      <c r="C9089" s="24" t="s">
        <v>254</v>
      </c>
      <c r="D9089" s="24">
        <v>25.654599999999999</v>
      </c>
    </row>
    <row r="9090" spans="1:4" hidden="1">
      <c r="A9090" s="25">
        <v>43221</v>
      </c>
      <c r="B9090" s="24" t="s">
        <v>233</v>
      </c>
      <c r="C9090" s="24" t="s">
        <v>232</v>
      </c>
      <c r="D9090" s="24">
        <v>7.4504000000000001</v>
      </c>
    </row>
    <row r="9091" spans="1:4" hidden="1">
      <c r="A9091" s="25">
        <v>43221</v>
      </c>
      <c r="B9091" s="24" t="s">
        <v>233</v>
      </c>
      <c r="C9091" s="24" t="s">
        <v>255</v>
      </c>
      <c r="D9091" s="24">
        <v>18.045200000000001</v>
      </c>
    </row>
    <row r="9092" spans="1:4" hidden="1">
      <c r="A9092" s="25">
        <v>43221</v>
      </c>
      <c r="B9092" s="24" t="s">
        <v>233</v>
      </c>
      <c r="C9092" s="24" t="s">
        <v>234</v>
      </c>
      <c r="D9092" s="24">
        <v>0.87949999999999995</v>
      </c>
    </row>
    <row r="9093" spans="1:4" hidden="1">
      <c r="A9093" s="25">
        <v>43221</v>
      </c>
      <c r="B9093" s="24" t="s">
        <v>233</v>
      </c>
      <c r="C9093" s="24" t="s">
        <v>243</v>
      </c>
      <c r="D9093" s="24">
        <v>9.4425000000000008</v>
      </c>
    </row>
    <row r="9094" spans="1:4" hidden="1">
      <c r="A9094" s="25">
        <v>43221</v>
      </c>
      <c r="B9094" s="24" t="s">
        <v>233</v>
      </c>
      <c r="C9094" s="24" t="s">
        <v>256</v>
      </c>
      <c r="D9094" s="24">
        <v>7.3947000000000003</v>
      </c>
    </row>
    <row r="9095" spans="1:4" hidden="1">
      <c r="A9095" s="25">
        <v>43221</v>
      </c>
      <c r="B9095" s="24" t="s">
        <v>233</v>
      </c>
      <c r="C9095" s="24" t="s">
        <v>257</v>
      </c>
      <c r="D9095" s="24">
        <v>313.94619999999998</v>
      </c>
    </row>
    <row r="9096" spans="1:4" hidden="1">
      <c r="A9096" s="25">
        <v>43221</v>
      </c>
      <c r="B9096" s="24" t="s">
        <v>233</v>
      </c>
      <c r="C9096" s="24" t="s">
        <v>258</v>
      </c>
      <c r="D9096" s="24">
        <v>4.3388999999999998</v>
      </c>
    </row>
    <row r="9097" spans="1:4" hidden="1">
      <c r="A9097" s="25">
        <v>43221</v>
      </c>
      <c r="B9097" s="24" t="s">
        <v>233</v>
      </c>
      <c r="C9097" s="24" t="s">
        <v>259</v>
      </c>
      <c r="D9097" s="24">
        <v>120.8746</v>
      </c>
    </row>
    <row r="9098" spans="1:4" hidden="1">
      <c r="A9098" s="25">
        <v>43221</v>
      </c>
      <c r="B9098" s="24" t="s">
        <v>233</v>
      </c>
      <c r="C9098" s="24" t="s">
        <v>235</v>
      </c>
      <c r="D9098" s="24">
        <v>0.85340000000000005</v>
      </c>
    </row>
    <row r="9099" spans="1:4" hidden="1">
      <c r="A9099" s="25">
        <v>43221</v>
      </c>
      <c r="B9099" s="24" t="s">
        <v>233</v>
      </c>
      <c r="C9099" s="24" t="s">
        <v>79</v>
      </c>
      <c r="D9099" s="24">
        <v>131.88849999999999</v>
      </c>
    </row>
    <row r="9100" spans="1:4" hidden="1">
      <c r="A9100" s="25">
        <v>43221</v>
      </c>
      <c r="B9100" s="24" t="s">
        <v>233</v>
      </c>
      <c r="C9100" s="24" t="s">
        <v>244</v>
      </c>
      <c r="D9100" s="24">
        <v>1290.373</v>
      </c>
    </row>
    <row r="9101" spans="1:4" hidden="1">
      <c r="A9101" s="25">
        <v>43221</v>
      </c>
      <c r="B9101" s="24" t="s">
        <v>233</v>
      </c>
      <c r="C9101" s="24" t="s">
        <v>251</v>
      </c>
      <c r="D9101" s="24">
        <v>9.7356999999999996</v>
      </c>
    </row>
    <row r="9102" spans="1:4" hidden="1">
      <c r="A9102" s="25">
        <v>43221</v>
      </c>
      <c r="B9102" s="24" t="s">
        <v>233</v>
      </c>
      <c r="C9102" s="24" t="s">
        <v>249</v>
      </c>
      <c r="D9102" s="24">
        <v>22.636399999999998</v>
      </c>
    </row>
    <row r="9103" spans="1:4" hidden="1">
      <c r="A9103" s="25">
        <v>43221</v>
      </c>
      <c r="B9103" s="24" t="s">
        <v>233</v>
      </c>
      <c r="C9103" s="24" t="s">
        <v>252</v>
      </c>
      <c r="D9103" s="24">
        <v>4.7382</v>
      </c>
    </row>
    <row r="9104" spans="1:4" hidden="1">
      <c r="A9104" s="25">
        <v>43221</v>
      </c>
      <c r="B9104" s="24" t="s">
        <v>233</v>
      </c>
      <c r="C9104" s="24" t="s">
        <v>236</v>
      </c>
      <c r="D9104" s="24">
        <v>9.6931999999999992</v>
      </c>
    </row>
    <row r="9105" spans="1:4" hidden="1">
      <c r="A9105" s="25">
        <v>43221</v>
      </c>
      <c r="B9105" s="24" t="s">
        <v>233</v>
      </c>
      <c r="C9105" s="24" t="s">
        <v>245</v>
      </c>
      <c r="D9105" s="24">
        <v>1.7145999999999999</v>
      </c>
    </row>
    <row r="9106" spans="1:4" hidden="1">
      <c r="A9106" s="25">
        <v>43221</v>
      </c>
      <c r="B9106" s="24" t="s">
        <v>233</v>
      </c>
      <c r="C9106" s="24" t="s">
        <v>260</v>
      </c>
      <c r="D9106" s="24">
        <v>4.2610000000000001</v>
      </c>
    </row>
    <row r="9107" spans="1:4" hidden="1">
      <c r="A9107" s="25">
        <v>43221</v>
      </c>
      <c r="B9107" s="24" t="s">
        <v>233</v>
      </c>
      <c r="C9107" s="24" t="s">
        <v>261</v>
      </c>
      <c r="D9107" s="24">
        <v>76.136399999999995</v>
      </c>
    </row>
    <row r="9108" spans="1:4" hidden="1">
      <c r="A9108" s="25">
        <v>43221</v>
      </c>
      <c r="B9108" s="24" t="s">
        <v>233</v>
      </c>
      <c r="C9108" s="24" t="s">
        <v>237</v>
      </c>
      <c r="D9108" s="24">
        <v>10.606199999999999</v>
      </c>
    </row>
    <row r="9109" spans="1:4" hidden="1">
      <c r="A9109" s="25">
        <v>43221</v>
      </c>
      <c r="B9109" s="24" t="s">
        <v>233</v>
      </c>
      <c r="C9109" s="24" t="s">
        <v>253</v>
      </c>
      <c r="D9109" s="24">
        <v>1.6008</v>
      </c>
    </row>
    <row r="9110" spans="1:4" hidden="1">
      <c r="A9110" s="25">
        <v>43221</v>
      </c>
      <c r="B9110" s="24" t="s">
        <v>233</v>
      </c>
      <c r="C9110" s="24" t="s">
        <v>262</v>
      </c>
      <c r="D9110" s="24">
        <v>4.9153000000000002</v>
      </c>
    </row>
    <row r="9111" spans="1:4" hidden="1">
      <c r="A9111" s="25">
        <v>43221</v>
      </c>
      <c r="B9111" s="24" t="s">
        <v>233</v>
      </c>
      <c r="C9111" s="24" t="s">
        <v>246</v>
      </c>
      <c r="D9111" s="24">
        <v>35.707000000000001</v>
      </c>
    </row>
    <row r="9112" spans="1:4" hidden="1">
      <c r="A9112" s="25">
        <v>43221</v>
      </c>
      <c r="B9112" s="24" t="s">
        <v>233</v>
      </c>
      <c r="C9112" s="24" t="s">
        <v>238</v>
      </c>
      <c r="D9112" s="24">
        <v>1.2030000000000001</v>
      </c>
    </row>
    <row r="9113" spans="1:4" hidden="1">
      <c r="A9113" s="25">
        <v>43221</v>
      </c>
      <c r="B9113" s="24" t="s">
        <v>233</v>
      </c>
      <c r="C9113" s="24" t="s">
        <v>239</v>
      </c>
      <c r="D9113" s="24">
        <v>15.1242</v>
      </c>
    </row>
    <row r="9114" spans="1:4" hidden="1">
      <c r="A9114" s="25">
        <v>43221</v>
      </c>
      <c r="B9114" s="24" t="s">
        <v>263</v>
      </c>
      <c r="C9114" s="24" t="s">
        <v>238</v>
      </c>
      <c r="D9114" s="24">
        <v>0.48320000000000002</v>
      </c>
    </row>
    <row r="9115" spans="1:4" hidden="1">
      <c r="A9115" s="25">
        <v>43221</v>
      </c>
      <c r="B9115" s="24" t="s">
        <v>234</v>
      </c>
      <c r="C9115" s="24" t="s">
        <v>230</v>
      </c>
      <c r="D9115" s="24">
        <v>5.0244</v>
      </c>
    </row>
    <row r="9116" spans="1:4" hidden="1">
      <c r="A9116" s="25">
        <v>43221</v>
      </c>
      <c r="B9116" s="24" t="s">
        <v>234</v>
      </c>
      <c r="C9116" s="24" t="s">
        <v>240</v>
      </c>
      <c r="D9116" s="24">
        <v>1.8216000000000001</v>
      </c>
    </row>
    <row r="9117" spans="1:4" hidden="1">
      <c r="A9117" s="25">
        <v>43221</v>
      </c>
      <c r="B9117" s="24" t="s">
        <v>234</v>
      </c>
      <c r="C9117" s="24" t="s">
        <v>241</v>
      </c>
      <c r="D9117" s="24">
        <v>1.7579</v>
      </c>
    </row>
    <row r="9118" spans="1:4" hidden="1">
      <c r="A9118" s="25">
        <v>43221</v>
      </c>
      <c r="B9118" s="24" t="s">
        <v>234</v>
      </c>
      <c r="C9118" s="24" t="s">
        <v>231</v>
      </c>
      <c r="D9118" s="24">
        <v>1.3595999999999999</v>
      </c>
    </row>
    <row r="9119" spans="1:4" hidden="1">
      <c r="A9119" s="25">
        <v>43221</v>
      </c>
      <c r="B9119" s="24" t="s">
        <v>234</v>
      </c>
      <c r="C9119" s="24" t="s">
        <v>242</v>
      </c>
      <c r="D9119" s="24">
        <v>8.6723999999999997</v>
      </c>
    </row>
    <row r="9120" spans="1:4" hidden="1">
      <c r="A9120" s="25">
        <v>43221</v>
      </c>
      <c r="B9120" s="24" t="s">
        <v>234</v>
      </c>
      <c r="C9120" s="24" t="s">
        <v>254</v>
      </c>
      <c r="D9120" s="24">
        <v>29.170999999999999</v>
      </c>
    </row>
    <row r="9121" spans="1:4" hidden="1">
      <c r="A9121" s="25">
        <v>43221</v>
      </c>
      <c r="B9121" s="24" t="s">
        <v>234</v>
      </c>
      <c r="C9121" s="24" t="s">
        <v>232</v>
      </c>
      <c r="D9121" s="24">
        <v>8.4718</v>
      </c>
    </row>
    <row r="9122" spans="1:4" hidden="1">
      <c r="A9122" s="25">
        <v>43221</v>
      </c>
      <c r="B9122" s="24" t="s">
        <v>234</v>
      </c>
      <c r="C9122" s="24" t="s">
        <v>233</v>
      </c>
      <c r="D9122" s="24">
        <v>1.137</v>
      </c>
    </row>
    <row r="9123" spans="1:4" hidden="1">
      <c r="A9123" s="25">
        <v>43221</v>
      </c>
      <c r="B9123" s="24" t="s">
        <v>234</v>
      </c>
      <c r="C9123" s="24" t="s">
        <v>243</v>
      </c>
      <c r="D9123" s="24">
        <v>10.7364</v>
      </c>
    </row>
    <row r="9124" spans="1:4" hidden="1">
      <c r="A9124" s="25">
        <v>43221</v>
      </c>
      <c r="B9124" s="24" t="s">
        <v>234</v>
      </c>
      <c r="C9124" s="24" t="s">
        <v>235</v>
      </c>
      <c r="D9124" s="24">
        <v>0.97040000000000004</v>
      </c>
    </row>
    <row r="9125" spans="1:4" hidden="1">
      <c r="A9125" s="25">
        <v>43221</v>
      </c>
      <c r="B9125" s="24" t="s">
        <v>234</v>
      </c>
      <c r="C9125" s="24" t="s">
        <v>79</v>
      </c>
      <c r="D9125" s="24">
        <v>149.9468</v>
      </c>
    </row>
    <row r="9126" spans="1:4" hidden="1">
      <c r="A9126" s="25">
        <v>43221</v>
      </c>
      <c r="B9126" s="24" t="s">
        <v>234</v>
      </c>
      <c r="C9126" s="24" t="s">
        <v>244</v>
      </c>
      <c r="D9126" s="24">
        <v>1467.2307000000001</v>
      </c>
    </row>
    <row r="9127" spans="1:4" hidden="1">
      <c r="A9127" s="25">
        <v>43221</v>
      </c>
      <c r="B9127" s="24" t="s">
        <v>234</v>
      </c>
      <c r="C9127" s="24" t="s">
        <v>249</v>
      </c>
      <c r="D9127" s="24">
        <v>25.739000000000001</v>
      </c>
    </row>
    <row r="9128" spans="1:4" hidden="1">
      <c r="A9128" s="25">
        <v>43221</v>
      </c>
      <c r="B9128" s="24" t="s">
        <v>234</v>
      </c>
      <c r="C9128" s="24" t="s">
        <v>252</v>
      </c>
      <c r="D9128" s="24">
        <v>5.3875999999999999</v>
      </c>
    </row>
    <row r="9129" spans="1:4" hidden="1">
      <c r="A9129" s="25">
        <v>43221</v>
      </c>
      <c r="B9129" s="24" t="s">
        <v>234</v>
      </c>
      <c r="C9129" s="24" t="s">
        <v>236</v>
      </c>
      <c r="D9129" s="24">
        <v>11.0219</v>
      </c>
    </row>
    <row r="9130" spans="1:4" hidden="1">
      <c r="A9130" s="25">
        <v>43221</v>
      </c>
      <c r="B9130" s="24" t="s">
        <v>234</v>
      </c>
      <c r="C9130" s="24" t="s">
        <v>245</v>
      </c>
      <c r="D9130" s="24">
        <v>1.9496</v>
      </c>
    </row>
    <row r="9131" spans="1:4" hidden="1">
      <c r="A9131" s="25">
        <v>43221</v>
      </c>
      <c r="B9131" s="24" t="s">
        <v>234</v>
      </c>
      <c r="C9131" s="24" t="s">
        <v>237</v>
      </c>
      <c r="D9131" s="24">
        <v>12.06</v>
      </c>
    </row>
    <row r="9132" spans="1:4" hidden="1">
      <c r="A9132" s="25">
        <v>43221</v>
      </c>
      <c r="B9132" s="24" t="s">
        <v>234</v>
      </c>
      <c r="C9132" s="24" t="s">
        <v>253</v>
      </c>
      <c r="D9132" s="24">
        <v>1.8202</v>
      </c>
    </row>
    <row r="9133" spans="1:4" hidden="1">
      <c r="A9133" s="25">
        <v>43221</v>
      </c>
      <c r="B9133" s="24" t="s">
        <v>234</v>
      </c>
      <c r="C9133" s="24" t="s">
        <v>246</v>
      </c>
      <c r="D9133" s="24">
        <v>40.600999999999999</v>
      </c>
    </row>
    <row r="9134" spans="1:4" hidden="1">
      <c r="A9134" s="25">
        <v>43221</v>
      </c>
      <c r="B9134" s="24" t="s">
        <v>234</v>
      </c>
      <c r="C9134" s="24" t="s">
        <v>238</v>
      </c>
      <c r="D9134" s="24">
        <v>1.3678999999999999</v>
      </c>
    </row>
    <row r="9135" spans="1:4" hidden="1">
      <c r="A9135" s="25">
        <v>43221</v>
      </c>
      <c r="B9135" s="24" t="s">
        <v>234</v>
      </c>
      <c r="C9135" s="24" t="s">
        <v>239</v>
      </c>
      <c r="D9135" s="24">
        <v>17.197299999999998</v>
      </c>
    </row>
    <row r="9136" spans="1:4" hidden="1">
      <c r="A9136" s="25">
        <v>43221</v>
      </c>
      <c r="B9136" s="24" t="s">
        <v>243</v>
      </c>
      <c r="C9136" s="24" t="s">
        <v>240</v>
      </c>
      <c r="D9136" s="24">
        <v>0.1696</v>
      </c>
    </row>
    <row r="9137" spans="1:4" hidden="1">
      <c r="A9137" s="25">
        <v>43221</v>
      </c>
      <c r="B9137" s="24" t="s">
        <v>243</v>
      </c>
      <c r="C9137" s="24" t="s">
        <v>241</v>
      </c>
      <c r="D9137" s="24">
        <v>0.1638</v>
      </c>
    </row>
    <row r="9138" spans="1:4" hidden="1">
      <c r="A9138" s="25">
        <v>43221</v>
      </c>
      <c r="B9138" s="24" t="s">
        <v>243</v>
      </c>
      <c r="C9138" s="24" t="s">
        <v>231</v>
      </c>
      <c r="D9138" s="24">
        <v>0.12659999999999999</v>
      </c>
    </row>
    <row r="9139" spans="1:4" hidden="1">
      <c r="A9139" s="25">
        <v>43221</v>
      </c>
      <c r="B9139" s="24" t="s">
        <v>243</v>
      </c>
      <c r="C9139" s="24" t="s">
        <v>242</v>
      </c>
      <c r="D9139" s="24">
        <v>0.80779999999999996</v>
      </c>
    </row>
    <row r="9140" spans="1:4" hidden="1">
      <c r="A9140" s="25">
        <v>43221</v>
      </c>
      <c r="B9140" s="24" t="s">
        <v>243</v>
      </c>
      <c r="C9140" s="24" t="s">
        <v>233</v>
      </c>
      <c r="D9140" s="24">
        <v>0.10589999999999999</v>
      </c>
    </row>
    <row r="9141" spans="1:4" hidden="1">
      <c r="A9141" s="25">
        <v>43221</v>
      </c>
      <c r="B9141" s="24" t="s">
        <v>243</v>
      </c>
      <c r="C9141" s="24" t="s">
        <v>234</v>
      </c>
      <c r="D9141" s="24">
        <v>9.3200000000000005E-2</v>
      </c>
    </row>
    <row r="9142" spans="1:4" hidden="1">
      <c r="A9142" s="25">
        <v>43221</v>
      </c>
      <c r="B9142" s="24" t="s">
        <v>243</v>
      </c>
      <c r="C9142" s="24" t="s">
        <v>79</v>
      </c>
      <c r="D9142" s="24">
        <v>13.9642</v>
      </c>
    </row>
    <row r="9143" spans="1:4" hidden="1">
      <c r="A9143" s="25">
        <v>43221</v>
      </c>
      <c r="B9143" s="24" t="s">
        <v>243</v>
      </c>
      <c r="C9143" s="24" t="s">
        <v>244</v>
      </c>
      <c r="D9143" s="24">
        <v>136.6601</v>
      </c>
    </row>
    <row r="9144" spans="1:4" hidden="1">
      <c r="A9144" s="25">
        <v>43221</v>
      </c>
      <c r="B9144" s="24" t="s">
        <v>243</v>
      </c>
      <c r="C9144" s="24" t="s">
        <v>251</v>
      </c>
      <c r="D9144" s="24">
        <v>1.0310999999999999</v>
      </c>
    </row>
    <row r="9145" spans="1:4" hidden="1">
      <c r="A9145" s="25">
        <v>43221</v>
      </c>
      <c r="B9145" s="24" t="s">
        <v>243</v>
      </c>
      <c r="C9145" s="24" t="s">
        <v>252</v>
      </c>
      <c r="D9145" s="24">
        <v>0.50180000000000002</v>
      </c>
    </row>
    <row r="9146" spans="1:4" hidden="1">
      <c r="A9146" s="25">
        <v>43221</v>
      </c>
      <c r="B9146" s="24" t="s">
        <v>243</v>
      </c>
      <c r="C9146" s="24" t="s">
        <v>236</v>
      </c>
      <c r="D9146" s="24">
        <v>1.0266</v>
      </c>
    </row>
    <row r="9147" spans="1:4" hidden="1">
      <c r="A9147" s="25">
        <v>43221</v>
      </c>
      <c r="B9147" s="24" t="s">
        <v>243</v>
      </c>
      <c r="C9147" s="24" t="s">
        <v>245</v>
      </c>
      <c r="D9147" s="24">
        <v>0.18160000000000001</v>
      </c>
    </row>
    <row r="9148" spans="1:4" hidden="1">
      <c r="A9148" s="25">
        <v>43221</v>
      </c>
      <c r="B9148" s="24" t="s">
        <v>243</v>
      </c>
      <c r="C9148" s="24" t="s">
        <v>253</v>
      </c>
      <c r="D9148" s="24">
        <v>0.1696</v>
      </c>
    </row>
    <row r="9149" spans="1:4" hidden="1">
      <c r="A9149" s="25">
        <v>43221</v>
      </c>
      <c r="B9149" s="24" t="s">
        <v>243</v>
      </c>
      <c r="C9149" s="24" t="s">
        <v>246</v>
      </c>
      <c r="D9149" s="24">
        <v>3.7816000000000001</v>
      </c>
    </row>
    <row r="9150" spans="1:4" hidden="1">
      <c r="A9150" s="25">
        <v>43221</v>
      </c>
      <c r="B9150" s="24" t="s">
        <v>243</v>
      </c>
      <c r="C9150" s="24" t="s">
        <v>238</v>
      </c>
      <c r="D9150" s="24">
        <v>0.12740000000000001</v>
      </c>
    </row>
    <row r="9151" spans="1:4" hidden="1">
      <c r="A9151" s="25">
        <v>43221</v>
      </c>
      <c r="B9151" s="24" t="s">
        <v>256</v>
      </c>
      <c r="C9151" s="24" t="s">
        <v>233</v>
      </c>
      <c r="D9151" s="24">
        <v>0.13519999999999999</v>
      </c>
    </row>
    <row r="9152" spans="1:4" hidden="1">
      <c r="A9152" s="25">
        <v>43221</v>
      </c>
      <c r="B9152" s="24" t="s">
        <v>256</v>
      </c>
      <c r="C9152" s="24" t="s">
        <v>238</v>
      </c>
      <c r="D9152" s="24">
        <v>0.16270000000000001</v>
      </c>
    </row>
    <row r="9153" spans="1:4" hidden="1">
      <c r="A9153" s="25">
        <v>43221</v>
      </c>
      <c r="B9153" s="24" t="s">
        <v>257</v>
      </c>
      <c r="C9153" s="24" t="s">
        <v>233</v>
      </c>
      <c r="D9153" s="24">
        <v>3.2000000000000002E-3</v>
      </c>
    </row>
    <row r="9154" spans="1:4" hidden="1">
      <c r="A9154" s="25">
        <v>43221</v>
      </c>
      <c r="B9154" s="24" t="s">
        <v>258</v>
      </c>
      <c r="C9154" s="24" t="s">
        <v>233</v>
      </c>
      <c r="D9154" s="24">
        <v>0.23050000000000001</v>
      </c>
    </row>
    <row r="9155" spans="1:4" hidden="1">
      <c r="A9155" s="25">
        <v>43221</v>
      </c>
      <c r="B9155" s="24" t="s">
        <v>258</v>
      </c>
      <c r="C9155" s="24" t="s">
        <v>238</v>
      </c>
      <c r="D9155" s="24">
        <v>0.2772</v>
      </c>
    </row>
    <row r="9156" spans="1:4" hidden="1">
      <c r="A9156" s="25">
        <v>43221</v>
      </c>
      <c r="B9156" s="24" t="s">
        <v>259</v>
      </c>
      <c r="C9156" s="24" t="s">
        <v>233</v>
      </c>
      <c r="D9156" s="24">
        <v>8.3000000000000001E-3</v>
      </c>
    </row>
    <row r="9157" spans="1:4" hidden="1">
      <c r="A9157" s="25">
        <v>43221</v>
      </c>
      <c r="B9157" s="24" t="s">
        <v>259</v>
      </c>
      <c r="C9157" s="24" t="s">
        <v>238</v>
      </c>
      <c r="D9157" s="24">
        <v>0.01</v>
      </c>
    </row>
    <row r="9158" spans="1:4" hidden="1">
      <c r="A9158" s="25">
        <v>43221</v>
      </c>
      <c r="B9158" s="24" t="s">
        <v>235</v>
      </c>
      <c r="C9158" s="24" t="s">
        <v>230</v>
      </c>
      <c r="D9158" s="24">
        <v>5.1776</v>
      </c>
    </row>
    <row r="9159" spans="1:4" hidden="1">
      <c r="A9159" s="25">
        <v>43221</v>
      </c>
      <c r="B9159" s="24" t="s">
        <v>235</v>
      </c>
      <c r="C9159" s="24" t="s">
        <v>231</v>
      </c>
      <c r="D9159" s="24">
        <v>1.4011</v>
      </c>
    </row>
    <row r="9160" spans="1:4" hidden="1">
      <c r="A9160" s="25">
        <v>43221</v>
      </c>
      <c r="B9160" s="24" t="s">
        <v>235</v>
      </c>
      <c r="C9160" s="24" t="s">
        <v>232</v>
      </c>
      <c r="D9160" s="24">
        <v>8.7302</v>
      </c>
    </row>
    <row r="9161" spans="1:4" hidden="1">
      <c r="A9161" s="25">
        <v>43221</v>
      </c>
      <c r="B9161" s="24" t="s">
        <v>235</v>
      </c>
      <c r="C9161" s="24" t="s">
        <v>233</v>
      </c>
      <c r="D9161" s="24">
        <v>1.1718</v>
      </c>
    </row>
    <row r="9162" spans="1:4" hidden="1">
      <c r="A9162" s="25">
        <v>43221</v>
      </c>
      <c r="B9162" s="24" t="s">
        <v>235</v>
      </c>
      <c r="C9162" s="24" t="s">
        <v>234</v>
      </c>
      <c r="D9162" s="24">
        <v>1.0305</v>
      </c>
    </row>
    <row r="9163" spans="1:4" hidden="1">
      <c r="A9163" s="25">
        <v>43221</v>
      </c>
      <c r="B9163" s="24" t="s">
        <v>235</v>
      </c>
      <c r="C9163" s="24" t="s">
        <v>236</v>
      </c>
      <c r="D9163" s="24">
        <v>11.3582</v>
      </c>
    </row>
    <row r="9164" spans="1:4" hidden="1">
      <c r="A9164" s="25">
        <v>43221</v>
      </c>
      <c r="B9164" s="24" t="s">
        <v>235</v>
      </c>
      <c r="C9164" s="24" t="s">
        <v>237</v>
      </c>
      <c r="D9164" s="24">
        <v>12.427899999999999</v>
      </c>
    </row>
    <row r="9165" spans="1:4" hidden="1">
      <c r="A9165" s="25">
        <v>43221</v>
      </c>
      <c r="B9165" s="24" t="s">
        <v>235</v>
      </c>
      <c r="C9165" s="24" t="s">
        <v>238</v>
      </c>
      <c r="D9165" s="24">
        <v>1.4096</v>
      </c>
    </row>
    <row r="9166" spans="1:4" hidden="1">
      <c r="A9166" s="25">
        <v>43221</v>
      </c>
      <c r="B9166" s="24" t="s">
        <v>79</v>
      </c>
      <c r="C9166" s="24" t="s">
        <v>240</v>
      </c>
      <c r="D9166" s="24">
        <v>1.2200000000000001E-2</v>
      </c>
    </row>
    <row r="9167" spans="1:4" hidden="1">
      <c r="A9167" s="25">
        <v>43221</v>
      </c>
      <c r="B9167" s="24" t="s">
        <v>79</v>
      </c>
      <c r="C9167" s="24" t="s">
        <v>241</v>
      </c>
      <c r="D9167" s="24">
        <v>1.17E-2</v>
      </c>
    </row>
    <row r="9168" spans="1:4" hidden="1">
      <c r="A9168" s="25">
        <v>43221</v>
      </c>
      <c r="B9168" s="24" t="s">
        <v>79</v>
      </c>
      <c r="C9168" s="24" t="s">
        <v>231</v>
      </c>
      <c r="D9168" s="24">
        <v>9.1000000000000004E-3</v>
      </c>
    </row>
    <row r="9169" spans="1:4" hidden="1">
      <c r="A9169" s="25">
        <v>43221</v>
      </c>
      <c r="B9169" s="24" t="s">
        <v>79</v>
      </c>
      <c r="C9169" s="24" t="s">
        <v>242</v>
      </c>
      <c r="D9169" s="24">
        <v>5.7799999999999997E-2</v>
      </c>
    </row>
    <row r="9170" spans="1:4" hidden="1">
      <c r="A9170" s="25">
        <v>43221</v>
      </c>
      <c r="B9170" s="24" t="s">
        <v>79</v>
      </c>
      <c r="C9170" s="24" t="s">
        <v>233</v>
      </c>
      <c r="D9170" s="24">
        <v>7.6E-3</v>
      </c>
    </row>
    <row r="9171" spans="1:4" hidden="1">
      <c r="A9171" s="25">
        <v>43221</v>
      </c>
      <c r="B9171" s="24" t="s">
        <v>79</v>
      </c>
      <c r="C9171" s="24" t="s">
        <v>234</v>
      </c>
      <c r="D9171" s="24">
        <v>6.7000000000000002E-3</v>
      </c>
    </row>
    <row r="9172" spans="1:4" hidden="1">
      <c r="A9172" s="25">
        <v>43221</v>
      </c>
      <c r="B9172" s="24" t="s">
        <v>79</v>
      </c>
      <c r="C9172" s="24" t="s">
        <v>243</v>
      </c>
      <c r="D9172" s="24">
        <v>7.1599999999999997E-2</v>
      </c>
    </row>
    <row r="9173" spans="1:4" hidden="1">
      <c r="A9173" s="25">
        <v>43221</v>
      </c>
      <c r="B9173" s="24" t="s">
        <v>79</v>
      </c>
      <c r="C9173" s="24" t="s">
        <v>244</v>
      </c>
      <c r="D9173" s="24">
        <v>9.7864000000000004</v>
      </c>
    </row>
    <row r="9174" spans="1:4" hidden="1">
      <c r="A9174" s="25">
        <v>43221</v>
      </c>
      <c r="B9174" s="24" t="s">
        <v>79</v>
      </c>
      <c r="C9174" s="24" t="s">
        <v>251</v>
      </c>
      <c r="D9174" s="24">
        <v>7.3800000000000004E-2</v>
      </c>
    </row>
    <row r="9175" spans="1:4" hidden="1">
      <c r="A9175" s="25">
        <v>43221</v>
      </c>
      <c r="B9175" s="24" t="s">
        <v>79</v>
      </c>
      <c r="C9175" s="24" t="s">
        <v>236</v>
      </c>
      <c r="D9175" s="24">
        <v>7.3499999999999996E-2</v>
      </c>
    </row>
    <row r="9176" spans="1:4" hidden="1">
      <c r="A9176" s="25">
        <v>43221</v>
      </c>
      <c r="B9176" s="24" t="s">
        <v>79</v>
      </c>
      <c r="C9176" s="24" t="s">
        <v>245</v>
      </c>
      <c r="D9176" s="24">
        <v>1.2999999999999999E-2</v>
      </c>
    </row>
    <row r="9177" spans="1:4" hidden="1">
      <c r="A9177" s="25">
        <v>43221</v>
      </c>
      <c r="B9177" s="24" t="s">
        <v>79</v>
      </c>
      <c r="C9177" s="24" t="s">
        <v>246</v>
      </c>
      <c r="D9177" s="24">
        <v>0.27079999999999999</v>
      </c>
    </row>
    <row r="9178" spans="1:4" hidden="1">
      <c r="A9178" s="25">
        <v>43221</v>
      </c>
      <c r="B9178" s="24" t="s">
        <v>79</v>
      </c>
      <c r="C9178" s="24" t="s">
        <v>238</v>
      </c>
      <c r="D9178" s="24">
        <v>9.1000000000000004E-3</v>
      </c>
    </row>
    <row r="9179" spans="1:4" hidden="1">
      <c r="A9179" s="25">
        <v>43221</v>
      </c>
      <c r="B9179" s="24" t="s">
        <v>244</v>
      </c>
      <c r="C9179" s="24" t="s">
        <v>240</v>
      </c>
      <c r="D9179" s="24">
        <v>1.1999999999999999E-3</v>
      </c>
    </row>
    <row r="9180" spans="1:4" hidden="1">
      <c r="A9180" s="25">
        <v>43221</v>
      </c>
      <c r="B9180" s="24" t="s">
        <v>244</v>
      </c>
      <c r="C9180" s="24" t="s">
        <v>242</v>
      </c>
      <c r="D9180" s="24">
        <v>5.8999999999999999E-3</v>
      </c>
    </row>
    <row r="9181" spans="1:4" hidden="1">
      <c r="A9181" s="25">
        <v>43221</v>
      </c>
      <c r="B9181" s="24" t="s">
        <v>244</v>
      </c>
      <c r="C9181" s="24" t="s">
        <v>233</v>
      </c>
      <c r="D9181" s="24">
        <v>8.0000000000000004E-4</v>
      </c>
    </row>
    <row r="9182" spans="1:4" hidden="1">
      <c r="A9182" s="25">
        <v>43221</v>
      </c>
      <c r="B9182" s="24" t="s">
        <v>244</v>
      </c>
      <c r="C9182" s="24" t="s">
        <v>234</v>
      </c>
      <c r="D9182" s="24">
        <v>6.9999999999999999E-4</v>
      </c>
    </row>
    <row r="9183" spans="1:4" hidden="1">
      <c r="A9183" s="25">
        <v>43221</v>
      </c>
      <c r="B9183" s="24" t="s">
        <v>244</v>
      </c>
      <c r="C9183" s="24" t="s">
        <v>243</v>
      </c>
      <c r="D9183" s="24">
        <v>7.3000000000000001E-3</v>
      </c>
    </row>
    <row r="9184" spans="1:4" hidden="1">
      <c r="A9184" s="25">
        <v>43221</v>
      </c>
      <c r="B9184" s="24" t="s">
        <v>244</v>
      </c>
      <c r="C9184" s="24" t="s">
        <v>79</v>
      </c>
      <c r="D9184" s="24">
        <v>0.1022</v>
      </c>
    </row>
    <row r="9185" spans="1:4" hidden="1">
      <c r="A9185" s="25">
        <v>43221</v>
      </c>
      <c r="B9185" s="24" t="s">
        <v>244</v>
      </c>
      <c r="C9185" s="24" t="s">
        <v>236</v>
      </c>
      <c r="D9185" s="24">
        <v>7.4999999999999997E-3</v>
      </c>
    </row>
    <row r="9186" spans="1:4" hidden="1">
      <c r="A9186" s="25">
        <v>43221</v>
      </c>
      <c r="B9186" s="24" t="s">
        <v>244</v>
      </c>
      <c r="C9186" s="24" t="s">
        <v>246</v>
      </c>
      <c r="D9186" s="24">
        <v>2.76E-2</v>
      </c>
    </row>
    <row r="9187" spans="1:4" hidden="1">
      <c r="A9187" s="25">
        <v>43221</v>
      </c>
      <c r="B9187" s="24" t="s">
        <v>244</v>
      </c>
      <c r="C9187" s="24" t="s">
        <v>238</v>
      </c>
      <c r="D9187" s="24">
        <v>8.9999999999999998E-4</v>
      </c>
    </row>
    <row r="9188" spans="1:4" hidden="1">
      <c r="A9188" s="25">
        <v>43221</v>
      </c>
      <c r="B9188" s="24" t="s">
        <v>251</v>
      </c>
      <c r="C9188" s="24" t="s">
        <v>242</v>
      </c>
      <c r="D9188" s="24">
        <v>0.78349999999999997</v>
      </c>
    </row>
    <row r="9189" spans="1:4" hidden="1">
      <c r="A9189" s="25">
        <v>43221</v>
      </c>
      <c r="B9189" s="24" t="s">
        <v>251</v>
      </c>
      <c r="C9189" s="24" t="s">
        <v>233</v>
      </c>
      <c r="D9189" s="24">
        <v>0.1028</v>
      </c>
    </row>
    <row r="9190" spans="1:4" hidden="1">
      <c r="A9190" s="25">
        <v>43221</v>
      </c>
      <c r="B9190" s="24" t="s">
        <v>251</v>
      </c>
      <c r="C9190" s="24" t="s">
        <v>243</v>
      </c>
      <c r="D9190" s="24">
        <v>0.97</v>
      </c>
    </row>
    <row r="9191" spans="1:4" hidden="1">
      <c r="A9191" s="25">
        <v>43221</v>
      </c>
      <c r="B9191" s="24" t="s">
        <v>251</v>
      </c>
      <c r="C9191" s="24" t="s">
        <v>79</v>
      </c>
      <c r="D9191" s="24">
        <v>13.544700000000001</v>
      </c>
    </row>
    <row r="9192" spans="1:4" hidden="1">
      <c r="A9192" s="25">
        <v>43221</v>
      </c>
      <c r="B9192" s="24" t="s">
        <v>251</v>
      </c>
      <c r="C9192" s="24" t="s">
        <v>236</v>
      </c>
      <c r="D9192" s="24">
        <v>0.99580000000000002</v>
      </c>
    </row>
    <row r="9193" spans="1:4" hidden="1">
      <c r="A9193" s="25">
        <v>43221</v>
      </c>
      <c r="B9193" s="24" t="s">
        <v>251</v>
      </c>
      <c r="C9193" s="24" t="s">
        <v>238</v>
      </c>
      <c r="D9193" s="24">
        <v>0.1236</v>
      </c>
    </row>
    <row r="9194" spans="1:4" hidden="1">
      <c r="A9194" s="25">
        <v>43221</v>
      </c>
      <c r="B9194" s="24" t="s">
        <v>249</v>
      </c>
      <c r="C9194" s="24" t="s">
        <v>241</v>
      </c>
      <c r="D9194" s="24">
        <v>6.83E-2</v>
      </c>
    </row>
    <row r="9195" spans="1:4" hidden="1">
      <c r="A9195" s="25">
        <v>43221</v>
      </c>
      <c r="B9195" s="24" t="s">
        <v>249</v>
      </c>
      <c r="C9195" s="24" t="s">
        <v>233</v>
      </c>
      <c r="D9195" s="24">
        <v>4.4200000000000003E-2</v>
      </c>
    </row>
    <row r="9196" spans="1:4" hidden="1">
      <c r="A9196" s="25">
        <v>43221</v>
      </c>
      <c r="B9196" s="24" t="s">
        <v>249</v>
      </c>
      <c r="C9196" s="24" t="s">
        <v>234</v>
      </c>
      <c r="D9196" s="24">
        <v>3.8800000000000001E-2</v>
      </c>
    </row>
    <row r="9197" spans="1:4" hidden="1">
      <c r="A9197" s="25">
        <v>43221</v>
      </c>
      <c r="B9197" s="24" t="s">
        <v>249</v>
      </c>
      <c r="C9197" s="24" t="s">
        <v>238</v>
      </c>
      <c r="D9197" s="24">
        <v>5.3199999999999997E-2</v>
      </c>
    </row>
    <row r="9198" spans="1:4" hidden="1">
      <c r="A9198" s="25">
        <v>43221</v>
      </c>
      <c r="B9198" s="24" t="s">
        <v>252</v>
      </c>
      <c r="C9198" s="24" t="s">
        <v>242</v>
      </c>
      <c r="D9198" s="24">
        <v>1.6095999999999999</v>
      </c>
    </row>
    <row r="9199" spans="1:4" hidden="1">
      <c r="A9199" s="25">
        <v>43221</v>
      </c>
      <c r="B9199" s="24" t="s">
        <v>252</v>
      </c>
      <c r="C9199" s="24" t="s">
        <v>233</v>
      </c>
      <c r="D9199" s="24">
        <v>0.21099999999999999</v>
      </c>
    </row>
    <row r="9200" spans="1:4" hidden="1">
      <c r="A9200" s="25">
        <v>43221</v>
      </c>
      <c r="B9200" s="24" t="s">
        <v>252</v>
      </c>
      <c r="C9200" s="24" t="s">
        <v>234</v>
      </c>
      <c r="D9200" s="24">
        <v>0.18559999999999999</v>
      </c>
    </row>
    <row r="9201" spans="1:4" hidden="1">
      <c r="A9201" s="25">
        <v>43221</v>
      </c>
      <c r="B9201" s="24" t="s">
        <v>252</v>
      </c>
      <c r="C9201" s="24" t="s">
        <v>243</v>
      </c>
      <c r="D9201" s="24">
        <v>1.9927999999999999</v>
      </c>
    </row>
    <row r="9202" spans="1:4" hidden="1">
      <c r="A9202" s="25">
        <v>43221</v>
      </c>
      <c r="B9202" s="24" t="s">
        <v>252</v>
      </c>
      <c r="C9202" s="24" t="s">
        <v>238</v>
      </c>
      <c r="D9202" s="24">
        <v>0.25390000000000001</v>
      </c>
    </row>
    <row r="9203" spans="1:4" hidden="1">
      <c r="A9203" s="25">
        <v>43221</v>
      </c>
      <c r="B9203" s="24" t="s">
        <v>236</v>
      </c>
      <c r="C9203" s="24" t="s">
        <v>230</v>
      </c>
      <c r="D9203" s="24">
        <v>0.45579999999999998</v>
      </c>
    </row>
    <row r="9204" spans="1:4" hidden="1">
      <c r="A9204" s="25">
        <v>43221</v>
      </c>
      <c r="B9204" s="24" t="s">
        <v>236</v>
      </c>
      <c r="C9204" s="24" t="s">
        <v>240</v>
      </c>
      <c r="D9204" s="24">
        <v>0.16520000000000001</v>
      </c>
    </row>
    <row r="9205" spans="1:4" hidden="1">
      <c r="A9205" s="25">
        <v>43221</v>
      </c>
      <c r="B9205" s="24" t="s">
        <v>236</v>
      </c>
      <c r="C9205" s="24" t="s">
        <v>241</v>
      </c>
      <c r="D9205" s="24">
        <v>0.15939999999999999</v>
      </c>
    </row>
    <row r="9206" spans="1:4" hidden="1">
      <c r="A9206" s="25">
        <v>43221</v>
      </c>
      <c r="B9206" s="24" t="s">
        <v>236</v>
      </c>
      <c r="C9206" s="24" t="s">
        <v>231</v>
      </c>
      <c r="D9206" s="24">
        <v>0.1234</v>
      </c>
    </row>
    <row r="9207" spans="1:4" hidden="1">
      <c r="A9207" s="25">
        <v>43221</v>
      </c>
      <c r="B9207" s="24" t="s">
        <v>236</v>
      </c>
      <c r="C9207" s="24" t="s">
        <v>242</v>
      </c>
      <c r="D9207" s="24">
        <v>0.78680000000000005</v>
      </c>
    </row>
    <row r="9208" spans="1:4" hidden="1">
      <c r="A9208" s="25">
        <v>43221</v>
      </c>
      <c r="B9208" s="24" t="s">
        <v>236</v>
      </c>
      <c r="C9208" s="24" t="s">
        <v>232</v>
      </c>
      <c r="D9208" s="24">
        <v>0.76859999999999995</v>
      </c>
    </row>
    <row r="9209" spans="1:4" hidden="1">
      <c r="A9209" s="25">
        <v>43221</v>
      </c>
      <c r="B9209" s="24" t="s">
        <v>236</v>
      </c>
      <c r="C9209" s="24" t="s">
        <v>233</v>
      </c>
      <c r="D9209" s="24">
        <v>0.1032</v>
      </c>
    </row>
    <row r="9210" spans="1:4" hidden="1">
      <c r="A9210" s="25">
        <v>43221</v>
      </c>
      <c r="B9210" s="24" t="s">
        <v>236</v>
      </c>
      <c r="C9210" s="24" t="s">
        <v>234</v>
      </c>
      <c r="D9210" s="24">
        <v>9.0800000000000006E-2</v>
      </c>
    </row>
    <row r="9211" spans="1:4" hidden="1">
      <c r="A9211" s="25">
        <v>43221</v>
      </c>
      <c r="B9211" s="24" t="s">
        <v>236</v>
      </c>
      <c r="C9211" s="24" t="s">
        <v>243</v>
      </c>
      <c r="D9211" s="24">
        <v>0.97409999999999997</v>
      </c>
    </row>
    <row r="9212" spans="1:4" hidden="1">
      <c r="A9212" s="25">
        <v>43221</v>
      </c>
      <c r="B9212" s="24" t="s">
        <v>236</v>
      </c>
      <c r="C9212" s="24" t="s">
        <v>235</v>
      </c>
      <c r="D9212" s="24">
        <v>8.7999999999999995E-2</v>
      </c>
    </row>
    <row r="9213" spans="1:4" hidden="1">
      <c r="A9213" s="25">
        <v>43221</v>
      </c>
      <c r="B9213" s="24" t="s">
        <v>236</v>
      </c>
      <c r="C9213" s="24" t="s">
        <v>79</v>
      </c>
      <c r="D9213" s="24">
        <v>13.602399999999999</v>
      </c>
    </row>
    <row r="9214" spans="1:4" hidden="1">
      <c r="A9214" s="25">
        <v>43221</v>
      </c>
      <c r="B9214" s="24" t="s">
        <v>236</v>
      </c>
      <c r="C9214" s="24" t="s">
        <v>244</v>
      </c>
      <c r="D9214" s="24">
        <v>133.1198</v>
      </c>
    </row>
    <row r="9215" spans="1:4" hidden="1">
      <c r="A9215" s="25">
        <v>43221</v>
      </c>
      <c r="B9215" s="24" t="s">
        <v>236</v>
      </c>
      <c r="C9215" s="24" t="s">
        <v>251</v>
      </c>
      <c r="D9215" s="24">
        <v>1.0044</v>
      </c>
    </row>
    <row r="9216" spans="1:4" hidden="1">
      <c r="A9216" s="25">
        <v>43221</v>
      </c>
      <c r="B9216" s="24" t="s">
        <v>236</v>
      </c>
      <c r="C9216" s="24" t="s">
        <v>237</v>
      </c>
      <c r="D9216" s="24">
        <v>1.0942000000000001</v>
      </c>
    </row>
    <row r="9217" spans="1:4" hidden="1">
      <c r="A9217" s="25">
        <v>43221</v>
      </c>
      <c r="B9217" s="24" t="s">
        <v>236</v>
      </c>
      <c r="C9217" s="24" t="s">
        <v>238</v>
      </c>
      <c r="D9217" s="24">
        <v>0.1241</v>
      </c>
    </row>
    <row r="9218" spans="1:4" hidden="1">
      <c r="A9218" s="25">
        <v>43221</v>
      </c>
      <c r="B9218" s="24" t="s">
        <v>245</v>
      </c>
      <c r="C9218" s="24" t="s">
        <v>240</v>
      </c>
      <c r="D9218" s="24">
        <v>0.93440000000000001</v>
      </c>
    </row>
    <row r="9219" spans="1:4" hidden="1">
      <c r="A9219" s="25">
        <v>43221</v>
      </c>
      <c r="B9219" s="24" t="s">
        <v>245</v>
      </c>
      <c r="C9219" s="24" t="s">
        <v>242</v>
      </c>
      <c r="D9219" s="24">
        <v>4.4482999999999997</v>
      </c>
    </row>
    <row r="9220" spans="1:4" hidden="1">
      <c r="A9220" s="25">
        <v>43221</v>
      </c>
      <c r="B9220" s="24" t="s">
        <v>245</v>
      </c>
      <c r="C9220" s="24" t="s">
        <v>233</v>
      </c>
      <c r="D9220" s="24">
        <v>0.58320000000000005</v>
      </c>
    </row>
    <row r="9221" spans="1:4" hidden="1">
      <c r="A9221" s="25">
        <v>43221</v>
      </c>
      <c r="B9221" s="24" t="s">
        <v>245</v>
      </c>
      <c r="C9221" s="24" t="s">
        <v>234</v>
      </c>
      <c r="D9221" s="24">
        <v>0.51290000000000002</v>
      </c>
    </row>
    <row r="9222" spans="1:4" hidden="1">
      <c r="A9222" s="25">
        <v>43221</v>
      </c>
      <c r="B9222" s="24" t="s">
        <v>245</v>
      </c>
      <c r="C9222" s="24" t="s">
        <v>243</v>
      </c>
      <c r="D9222" s="24">
        <v>5.5069999999999997</v>
      </c>
    </row>
    <row r="9223" spans="1:4" hidden="1">
      <c r="A9223" s="25">
        <v>43221</v>
      </c>
      <c r="B9223" s="24" t="s">
        <v>245</v>
      </c>
      <c r="C9223" s="24" t="s">
        <v>79</v>
      </c>
      <c r="D9223" s="24">
        <v>76.900999999999996</v>
      </c>
    </row>
    <row r="9224" spans="1:4" hidden="1">
      <c r="A9224" s="25">
        <v>43221</v>
      </c>
      <c r="B9224" s="24" t="s">
        <v>245</v>
      </c>
      <c r="C9224" s="24" t="s">
        <v>238</v>
      </c>
      <c r="D9224" s="24">
        <v>0.7016</v>
      </c>
    </row>
    <row r="9225" spans="1:4" hidden="1">
      <c r="A9225" s="25">
        <v>43221</v>
      </c>
      <c r="B9225" s="24" t="s">
        <v>264</v>
      </c>
      <c r="C9225" s="24" t="s">
        <v>238</v>
      </c>
      <c r="D9225" s="24">
        <v>1.9300000000000001E-2</v>
      </c>
    </row>
    <row r="9226" spans="1:4" hidden="1">
      <c r="A9226" s="25">
        <v>43221</v>
      </c>
      <c r="B9226" s="24" t="s">
        <v>260</v>
      </c>
      <c r="C9226" s="24" t="s">
        <v>233</v>
      </c>
      <c r="D9226" s="24">
        <v>0.23469999999999999</v>
      </c>
    </row>
    <row r="9227" spans="1:4" hidden="1">
      <c r="A9227" s="25">
        <v>43221</v>
      </c>
      <c r="B9227" s="24" t="s">
        <v>260</v>
      </c>
      <c r="C9227" s="24" t="s">
        <v>238</v>
      </c>
      <c r="D9227" s="24">
        <v>0.28239999999999998</v>
      </c>
    </row>
    <row r="9228" spans="1:4" hidden="1">
      <c r="A9228" s="25">
        <v>43221</v>
      </c>
      <c r="B9228" s="24" t="s">
        <v>261</v>
      </c>
      <c r="C9228" s="24" t="s">
        <v>233</v>
      </c>
      <c r="D9228" s="24">
        <v>1.3100000000000001E-2</v>
      </c>
    </row>
    <row r="9229" spans="1:4" hidden="1">
      <c r="A9229" s="25">
        <v>43221</v>
      </c>
      <c r="B9229" s="24" t="s">
        <v>261</v>
      </c>
      <c r="C9229" s="24" t="s">
        <v>238</v>
      </c>
      <c r="D9229" s="24">
        <v>1.5800000000000002E-2</v>
      </c>
    </row>
    <row r="9230" spans="1:4" hidden="1">
      <c r="A9230" s="25">
        <v>43221</v>
      </c>
      <c r="B9230" s="24" t="s">
        <v>237</v>
      </c>
      <c r="C9230" s="24" t="s">
        <v>230</v>
      </c>
      <c r="D9230" s="24">
        <v>0.41660000000000003</v>
      </c>
    </row>
    <row r="9231" spans="1:4" hidden="1">
      <c r="A9231" s="25">
        <v>43221</v>
      </c>
      <c r="B9231" s="24" t="s">
        <v>237</v>
      </c>
      <c r="C9231" s="24" t="s">
        <v>240</v>
      </c>
      <c r="D9231" s="24">
        <v>0.151</v>
      </c>
    </row>
    <row r="9232" spans="1:4" hidden="1">
      <c r="A9232" s="25">
        <v>43221</v>
      </c>
      <c r="B9232" s="24" t="s">
        <v>237</v>
      </c>
      <c r="C9232" s="24" t="s">
        <v>231</v>
      </c>
      <c r="D9232" s="24">
        <v>0.1128</v>
      </c>
    </row>
    <row r="9233" spans="1:4" hidden="1">
      <c r="A9233" s="25">
        <v>43221</v>
      </c>
      <c r="B9233" s="24" t="s">
        <v>237</v>
      </c>
      <c r="C9233" s="24" t="s">
        <v>232</v>
      </c>
      <c r="D9233" s="24">
        <v>0.70250000000000001</v>
      </c>
    </row>
    <row r="9234" spans="1:4" hidden="1">
      <c r="A9234" s="25">
        <v>43221</v>
      </c>
      <c r="B9234" s="24" t="s">
        <v>237</v>
      </c>
      <c r="C9234" s="24" t="s">
        <v>233</v>
      </c>
      <c r="D9234" s="24">
        <v>9.4299999999999995E-2</v>
      </c>
    </row>
    <row r="9235" spans="1:4" hidden="1">
      <c r="A9235" s="25">
        <v>43221</v>
      </c>
      <c r="B9235" s="24" t="s">
        <v>237</v>
      </c>
      <c r="C9235" s="24" t="s">
        <v>234</v>
      </c>
      <c r="D9235" s="24">
        <v>8.3000000000000004E-2</v>
      </c>
    </row>
    <row r="9236" spans="1:4" hidden="1">
      <c r="A9236" s="25">
        <v>43221</v>
      </c>
      <c r="B9236" s="24" t="s">
        <v>237</v>
      </c>
      <c r="C9236" s="24" t="s">
        <v>235</v>
      </c>
      <c r="D9236" s="24">
        <v>8.0399999999999999E-2</v>
      </c>
    </row>
    <row r="9237" spans="1:4" hidden="1">
      <c r="A9237" s="25">
        <v>43221</v>
      </c>
      <c r="B9237" s="24" t="s">
        <v>237</v>
      </c>
      <c r="C9237" s="24" t="s">
        <v>236</v>
      </c>
      <c r="D9237" s="24">
        <v>0.91390000000000005</v>
      </c>
    </row>
    <row r="9238" spans="1:4" hidden="1">
      <c r="A9238" s="25">
        <v>43221</v>
      </c>
      <c r="B9238" s="24" t="s">
        <v>237</v>
      </c>
      <c r="C9238" s="24" t="s">
        <v>262</v>
      </c>
      <c r="D9238" s="24">
        <v>0.46339999999999998</v>
      </c>
    </row>
    <row r="9239" spans="1:4" hidden="1">
      <c r="A9239" s="25">
        <v>43221</v>
      </c>
      <c r="B9239" s="24" t="s">
        <v>237</v>
      </c>
      <c r="C9239" s="24" t="s">
        <v>238</v>
      </c>
      <c r="D9239" s="24">
        <v>0.1134</v>
      </c>
    </row>
    <row r="9240" spans="1:4" hidden="1">
      <c r="A9240" s="25">
        <v>43221</v>
      </c>
      <c r="B9240" s="24" t="s">
        <v>253</v>
      </c>
      <c r="C9240" s="24" t="s">
        <v>242</v>
      </c>
      <c r="D9240" s="24">
        <v>4.7643000000000004</v>
      </c>
    </row>
    <row r="9241" spans="1:4" hidden="1">
      <c r="A9241" s="25">
        <v>43221</v>
      </c>
      <c r="B9241" s="24" t="s">
        <v>253</v>
      </c>
      <c r="C9241" s="24" t="s">
        <v>233</v>
      </c>
      <c r="D9241" s="24">
        <v>0.62470000000000003</v>
      </c>
    </row>
    <row r="9242" spans="1:4" hidden="1">
      <c r="A9242" s="25">
        <v>43221</v>
      </c>
      <c r="B9242" s="24" t="s">
        <v>253</v>
      </c>
      <c r="C9242" s="24" t="s">
        <v>234</v>
      </c>
      <c r="D9242" s="24">
        <v>0.5494</v>
      </c>
    </row>
    <row r="9243" spans="1:4" hidden="1">
      <c r="A9243" s="25">
        <v>43221</v>
      </c>
      <c r="B9243" s="24" t="s">
        <v>253</v>
      </c>
      <c r="C9243" s="24" t="s">
        <v>243</v>
      </c>
      <c r="D9243" s="24">
        <v>5.8982000000000001</v>
      </c>
    </row>
    <row r="9244" spans="1:4" hidden="1">
      <c r="A9244" s="25">
        <v>43221</v>
      </c>
      <c r="B9244" s="24" t="s">
        <v>253</v>
      </c>
      <c r="C9244" s="24" t="s">
        <v>238</v>
      </c>
      <c r="D9244" s="24">
        <v>0.75149999999999995</v>
      </c>
    </row>
    <row r="9245" spans="1:4" hidden="1">
      <c r="A9245" s="25">
        <v>43221</v>
      </c>
      <c r="B9245" s="24" t="s">
        <v>265</v>
      </c>
      <c r="C9245" s="24" t="s">
        <v>238</v>
      </c>
      <c r="D9245" s="24">
        <v>3.1600000000000003E-2</v>
      </c>
    </row>
    <row r="9246" spans="1:4" hidden="1">
      <c r="A9246" s="25">
        <v>43221</v>
      </c>
      <c r="B9246" s="24" t="s">
        <v>262</v>
      </c>
      <c r="C9246" s="24" t="s">
        <v>233</v>
      </c>
      <c r="D9246" s="24">
        <v>0.2034</v>
      </c>
    </row>
    <row r="9247" spans="1:4" hidden="1">
      <c r="A9247" s="25">
        <v>43221</v>
      </c>
      <c r="B9247" s="24" t="s">
        <v>262</v>
      </c>
      <c r="C9247" s="24" t="s">
        <v>237</v>
      </c>
      <c r="D9247" s="24">
        <v>2.1577999999999999</v>
      </c>
    </row>
    <row r="9248" spans="1:4" hidden="1">
      <c r="A9248" s="25">
        <v>43221</v>
      </c>
      <c r="B9248" s="24" t="s">
        <v>262</v>
      </c>
      <c r="C9248" s="24" t="s">
        <v>238</v>
      </c>
      <c r="D9248" s="24">
        <v>0.24479999999999999</v>
      </c>
    </row>
    <row r="9249" spans="1:4" hidden="1">
      <c r="A9249" s="25">
        <v>43221</v>
      </c>
      <c r="B9249" s="24" t="s">
        <v>246</v>
      </c>
      <c r="C9249" s="24" t="s">
        <v>240</v>
      </c>
      <c r="D9249" s="24">
        <v>4.48E-2</v>
      </c>
    </row>
    <row r="9250" spans="1:4" hidden="1">
      <c r="A9250" s="25">
        <v>43221</v>
      </c>
      <c r="B9250" s="24" t="s">
        <v>246</v>
      </c>
      <c r="C9250" s="24" t="s">
        <v>248</v>
      </c>
      <c r="D9250" s="24">
        <v>0.2132</v>
      </c>
    </row>
    <row r="9251" spans="1:4" hidden="1">
      <c r="A9251" s="25">
        <v>43221</v>
      </c>
      <c r="B9251" s="24" t="s">
        <v>246</v>
      </c>
      <c r="C9251" s="24" t="s">
        <v>242</v>
      </c>
      <c r="D9251" s="24">
        <v>0.21360000000000001</v>
      </c>
    </row>
    <row r="9252" spans="1:4" hidden="1">
      <c r="A9252" s="25">
        <v>43221</v>
      </c>
      <c r="B9252" s="24" t="s">
        <v>246</v>
      </c>
      <c r="C9252" s="24" t="s">
        <v>233</v>
      </c>
      <c r="D9252" s="24">
        <v>2.8000000000000001E-2</v>
      </c>
    </row>
    <row r="9253" spans="1:4" hidden="1">
      <c r="A9253" s="25">
        <v>43221</v>
      </c>
      <c r="B9253" s="24" t="s">
        <v>246</v>
      </c>
      <c r="C9253" s="24" t="s">
        <v>234</v>
      </c>
      <c r="D9253" s="24">
        <v>2.46E-2</v>
      </c>
    </row>
    <row r="9254" spans="1:4" hidden="1">
      <c r="A9254" s="25">
        <v>43221</v>
      </c>
      <c r="B9254" s="24" t="s">
        <v>246</v>
      </c>
      <c r="C9254" s="24" t="s">
        <v>243</v>
      </c>
      <c r="D9254" s="24">
        <v>0.26440000000000002</v>
      </c>
    </row>
    <row r="9255" spans="1:4" hidden="1">
      <c r="A9255" s="25">
        <v>43221</v>
      </c>
      <c r="B9255" s="24" t="s">
        <v>246</v>
      </c>
      <c r="C9255" s="24" t="s">
        <v>79</v>
      </c>
      <c r="D9255" s="24">
        <v>3.6926000000000001</v>
      </c>
    </row>
    <row r="9256" spans="1:4" hidden="1">
      <c r="A9256" s="25">
        <v>43221</v>
      </c>
      <c r="B9256" s="24" t="s">
        <v>246</v>
      </c>
      <c r="C9256" s="24" t="s">
        <v>244</v>
      </c>
      <c r="D9256" s="24">
        <v>36.137799999999999</v>
      </c>
    </row>
    <row r="9257" spans="1:4" hidden="1">
      <c r="A9257" s="25">
        <v>43221</v>
      </c>
      <c r="B9257" s="24" t="s">
        <v>246</v>
      </c>
      <c r="C9257" s="24" t="s">
        <v>238</v>
      </c>
      <c r="D9257" s="24">
        <v>3.3700000000000001E-2</v>
      </c>
    </row>
    <row r="9258" spans="1:4" hidden="1">
      <c r="A9258" s="25">
        <v>43221</v>
      </c>
      <c r="B9258" s="24" t="s">
        <v>266</v>
      </c>
      <c r="C9258" s="24" t="s">
        <v>238</v>
      </c>
      <c r="D9258" s="24">
        <v>3.7999999999999999E-2</v>
      </c>
    </row>
    <row r="9259" spans="1:4" hidden="1">
      <c r="A9259" s="25">
        <v>43221</v>
      </c>
      <c r="B9259" s="24" t="s">
        <v>238</v>
      </c>
      <c r="C9259" s="24" t="s">
        <v>230</v>
      </c>
      <c r="D9259" s="24">
        <v>3.6730999999999998</v>
      </c>
    </row>
    <row r="9260" spans="1:4" hidden="1">
      <c r="A9260" s="25">
        <v>43221</v>
      </c>
      <c r="B9260" s="24" t="s">
        <v>238</v>
      </c>
      <c r="C9260" s="24" t="s">
        <v>240</v>
      </c>
      <c r="D9260" s="24">
        <v>1.3317000000000001</v>
      </c>
    </row>
    <row r="9261" spans="1:4" hidden="1">
      <c r="A9261" s="25">
        <v>43221</v>
      </c>
      <c r="B9261" s="24" t="s">
        <v>238</v>
      </c>
      <c r="C9261" s="24" t="s">
        <v>247</v>
      </c>
      <c r="D9261" s="24">
        <v>1.7892999999999999</v>
      </c>
    </row>
    <row r="9262" spans="1:4" hidden="1">
      <c r="A9262" s="25">
        <v>43221</v>
      </c>
      <c r="B9262" s="24" t="s">
        <v>238</v>
      </c>
      <c r="C9262" s="24" t="s">
        <v>241</v>
      </c>
      <c r="D9262" s="24">
        <v>1.2850999999999999</v>
      </c>
    </row>
    <row r="9263" spans="1:4" hidden="1">
      <c r="A9263" s="25">
        <v>43221</v>
      </c>
      <c r="B9263" s="24" t="s">
        <v>238</v>
      </c>
      <c r="C9263" s="24" t="s">
        <v>250</v>
      </c>
      <c r="D9263" s="24">
        <v>1592.8707999999999</v>
      </c>
    </row>
    <row r="9264" spans="1:4" hidden="1">
      <c r="A9264" s="25">
        <v>43221</v>
      </c>
      <c r="B9264" s="24" t="s">
        <v>238</v>
      </c>
      <c r="C9264" s="24" t="s">
        <v>231</v>
      </c>
      <c r="D9264" s="24">
        <v>0.99399999999999999</v>
      </c>
    </row>
    <row r="9265" spans="1:4" hidden="1">
      <c r="A9265" s="25">
        <v>43221</v>
      </c>
      <c r="B9265" s="24" t="s">
        <v>238</v>
      </c>
      <c r="C9265" s="24" t="s">
        <v>248</v>
      </c>
      <c r="D9265" s="24">
        <v>6.3277999999999999</v>
      </c>
    </row>
    <row r="9266" spans="1:4" hidden="1">
      <c r="A9266" s="25">
        <v>43221</v>
      </c>
      <c r="B9266" s="24" t="s">
        <v>238</v>
      </c>
      <c r="C9266" s="24" t="s">
        <v>242</v>
      </c>
      <c r="D9266" s="24">
        <v>6.34</v>
      </c>
    </row>
    <row r="9267" spans="1:4" hidden="1">
      <c r="A9267" s="25">
        <v>43221</v>
      </c>
      <c r="B9267" s="24" t="s">
        <v>238</v>
      </c>
      <c r="C9267" s="24" t="s">
        <v>254</v>
      </c>
      <c r="D9267" s="24">
        <v>21.325600000000001</v>
      </c>
    </row>
    <row r="9268" spans="1:4" hidden="1">
      <c r="A9268" s="25">
        <v>43221</v>
      </c>
      <c r="B9268" s="24" t="s">
        <v>238</v>
      </c>
      <c r="C9268" s="24" t="s">
        <v>232</v>
      </c>
      <c r="D9268" s="24">
        <v>6.1932</v>
      </c>
    </row>
    <row r="9269" spans="1:4" hidden="1">
      <c r="A9269" s="25">
        <v>43221</v>
      </c>
      <c r="B9269" s="24" t="s">
        <v>238</v>
      </c>
      <c r="C9269" s="24" t="s">
        <v>233</v>
      </c>
      <c r="D9269" s="24">
        <v>0.83120000000000005</v>
      </c>
    </row>
    <row r="9270" spans="1:4" hidden="1">
      <c r="A9270" s="25">
        <v>43221</v>
      </c>
      <c r="B9270" s="24" t="s">
        <v>238</v>
      </c>
      <c r="C9270" s="24" t="s">
        <v>263</v>
      </c>
      <c r="D9270" s="24">
        <v>2.0693999999999999</v>
      </c>
    </row>
    <row r="9271" spans="1:4" hidden="1">
      <c r="A9271" s="25">
        <v>43221</v>
      </c>
      <c r="B9271" s="24" t="s">
        <v>238</v>
      </c>
      <c r="C9271" s="24" t="s">
        <v>234</v>
      </c>
      <c r="D9271" s="24">
        <v>0.73099999999999998</v>
      </c>
    </row>
    <row r="9272" spans="1:4" hidden="1">
      <c r="A9272" s="25">
        <v>43221</v>
      </c>
      <c r="B9272" s="24" t="s">
        <v>238</v>
      </c>
      <c r="C9272" s="24" t="s">
        <v>243</v>
      </c>
      <c r="D9272" s="24">
        <v>7.8487999999999998</v>
      </c>
    </row>
    <row r="9273" spans="1:4" hidden="1">
      <c r="A9273" s="25">
        <v>43221</v>
      </c>
      <c r="B9273" s="24" t="s">
        <v>238</v>
      </c>
      <c r="C9273" s="24" t="s">
        <v>256</v>
      </c>
      <c r="D9273" s="24">
        <v>6.1467999999999998</v>
      </c>
    </row>
    <row r="9274" spans="1:4" hidden="1">
      <c r="A9274" s="25">
        <v>43221</v>
      </c>
      <c r="B9274" s="24" t="s">
        <v>238</v>
      </c>
      <c r="C9274" s="24" t="s">
        <v>258</v>
      </c>
      <c r="D9274" s="24">
        <v>3.6067</v>
      </c>
    </row>
    <row r="9275" spans="1:4" hidden="1">
      <c r="A9275" s="25">
        <v>43221</v>
      </c>
      <c r="B9275" s="24" t="s">
        <v>238</v>
      </c>
      <c r="C9275" s="24" t="s">
        <v>259</v>
      </c>
      <c r="D9275" s="24">
        <v>100.47669999999999</v>
      </c>
    </row>
    <row r="9276" spans="1:4" hidden="1">
      <c r="A9276" s="25">
        <v>43221</v>
      </c>
      <c r="B9276" s="24" t="s">
        <v>238</v>
      </c>
      <c r="C9276" s="24" t="s">
        <v>235</v>
      </c>
      <c r="D9276" s="24">
        <v>0.70940000000000003</v>
      </c>
    </row>
    <row r="9277" spans="1:4">
      <c r="A9277" s="25">
        <v>43221</v>
      </c>
      <c r="B9277" s="24" t="s">
        <v>238</v>
      </c>
      <c r="C9277" s="24" t="s">
        <v>79</v>
      </c>
      <c r="D9277" s="24">
        <v>109.6024</v>
      </c>
    </row>
    <row r="9278" spans="1:4" hidden="1">
      <c r="A9278" s="25">
        <v>43221</v>
      </c>
      <c r="B9278" s="24" t="s">
        <v>238</v>
      </c>
      <c r="C9278" s="24" t="s">
        <v>244</v>
      </c>
      <c r="D9278" s="24">
        <v>1072.6203</v>
      </c>
    </row>
    <row r="9279" spans="1:4" hidden="1">
      <c r="A9279" s="25">
        <v>43221</v>
      </c>
      <c r="B9279" s="24" t="s">
        <v>238</v>
      </c>
      <c r="C9279" s="24" t="s">
        <v>251</v>
      </c>
      <c r="D9279" s="24">
        <v>8.0928000000000004</v>
      </c>
    </row>
    <row r="9280" spans="1:4" hidden="1">
      <c r="A9280" s="25">
        <v>43221</v>
      </c>
      <c r="B9280" s="24" t="s">
        <v>238</v>
      </c>
      <c r="C9280" s="24" t="s">
        <v>249</v>
      </c>
      <c r="D9280" s="24">
        <v>18.816500000000001</v>
      </c>
    </row>
    <row r="9281" spans="1:4" hidden="1">
      <c r="A9281" s="25">
        <v>43221</v>
      </c>
      <c r="B9281" s="24" t="s">
        <v>238</v>
      </c>
      <c r="C9281" s="24" t="s">
        <v>252</v>
      </c>
      <c r="D9281" s="24">
        <v>3.9386000000000001</v>
      </c>
    </row>
    <row r="9282" spans="1:4" hidden="1">
      <c r="A9282" s="25">
        <v>43221</v>
      </c>
      <c r="B9282" s="24" t="s">
        <v>238</v>
      </c>
      <c r="C9282" s="24" t="s">
        <v>236</v>
      </c>
      <c r="D9282" s="24">
        <v>8.0576000000000008</v>
      </c>
    </row>
    <row r="9283" spans="1:4" hidden="1">
      <c r="A9283" s="25">
        <v>43221</v>
      </c>
      <c r="B9283" s="24" t="s">
        <v>238</v>
      </c>
      <c r="C9283" s="24" t="s">
        <v>245</v>
      </c>
      <c r="D9283" s="24">
        <v>1.4252</v>
      </c>
    </row>
    <row r="9284" spans="1:4" hidden="1">
      <c r="A9284" s="25">
        <v>43221</v>
      </c>
      <c r="B9284" s="24" t="s">
        <v>238</v>
      </c>
      <c r="C9284" s="24" t="s">
        <v>264</v>
      </c>
      <c r="D9284" s="24">
        <v>51.789099999999998</v>
      </c>
    </row>
    <row r="9285" spans="1:4" hidden="1">
      <c r="A9285" s="25">
        <v>43221</v>
      </c>
      <c r="B9285" s="24" t="s">
        <v>238</v>
      </c>
      <c r="C9285" s="24" t="s">
        <v>260</v>
      </c>
      <c r="D9285" s="24">
        <v>3.5417000000000001</v>
      </c>
    </row>
    <row r="9286" spans="1:4" hidden="1">
      <c r="A9286" s="25">
        <v>43221</v>
      </c>
      <c r="B9286" s="24" t="s">
        <v>238</v>
      </c>
      <c r="C9286" s="24" t="s">
        <v>261</v>
      </c>
      <c r="D9286" s="24">
        <v>63.2883</v>
      </c>
    </row>
    <row r="9287" spans="1:4" hidden="1">
      <c r="A9287" s="25">
        <v>43221</v>
      </c>
      <c r="B9287" s="24" t="s">
        <v>238</v>
      </c>
      <c r="C9287" s="24" t="s">
        <v>237</v>
      </c>
      <c r="D9287" s="24">
        <v>8.8163999999999998</v>
      </c>
    </row>
    <row r="9288" spans="1:4" hidden="1">
      <c r="A9288" s="25">
        <v>43221</v>
      </c>
      <c r="B9288" s="24" t="s">
        <v>238</v>
      </c>
      <c r="C9288" s="24" t="s">
        <v>253</v>
      </c>
      <c r="D9288" s="24">
        <v>1.3308</v>
      </c>
    </row>
    <row r="9289" spans="1:4" hidden="1">
      <c r="A9289" s="25">
        <v>43221</v>
      </c>
      <c r="B9289" s="24" t="s">
        <v>238</v>
      </c>
      <c r="C9289" s="24" t="s">
        <v>265</v>
      </c>
      <c r="D9289" s="24">
        <v>31.6374</v>
      </c>
    </row>
    <row r="9290" spans="1:4" hidden="1">
      <c r="A9290" s="25">
        <v>43221</v>
      </c>
      <c r="B9290" s="24" t="s">
        <v>238</v>
      </c>
      <c r="C9290" s="24" t="s">
        <v>262</v>
      </c>
      <c r="D9290" s="24">
        <v>4.0857999999999999</v>
      </c>
    </row>
    <row r="9291" spans="1:4" hidden="1">
      <c r="A9291" s="25">
        <v>43221</v>
      </c>
      <c r="B9291" s="24" t="s">
        <v>238</v>
      </c>
      <c r="C9291" s="24" t="s">
        <v>246</v>
      </c>
      <c r="D9291" s="24">
        <v>29.6814</v>
      </c>
    </row>
    <row r="9292" spans="1:4" hidden="1">
      <c r="A9292" s="25">
        <v>43221</v>
      </c>
      <c r="B9292" s="24" t="s">
        <v>238</v>
      </c>
      <c r="C9292" s="24" t="s">
        <v>266</v>
      </c>
      <c r="D9292" s="24">
        <v>26.2913</v>
      </c>
    </row>
    <row r="9293" spans="1:4" hidden="1">
      <c r="A9293" s="25">
        <v>43221</v>
      </c>
      <c r="B9293" s="24" t="s">
        <v>238</v>
      </c>
      <c r="C9293" s="24" t="s">
        <v>267</v>
      </c>
      <c r="D9293" s="24">
        <v>545.26319999999998</v>
      </c>
    </row>
    <row r="9294" spans="1:4" hidden="1">
      <c r="A9294" s="25">
        <v>43221</v>
      </c>
      <c r="B9294" s="24" t="s">
        <v>238</v>
      </c>
      <c r="C9294" s="24" t="s">
        <v>268</v>
      </c>
      <c r="D9294" s="24">
        <v>2.7</v>
      </c>
    </row>
    <row r="9295" spans="1:4" hidden="1">
      <c r="A9295" s="25">
        <v>43221</v>
      </c>
      <c r="B9295" s="24" t="s">
        <v>238</v>
      </c>
      <c r="C9295" s="24" t="s">
        <v>239</v>
      </c>
      <c r="D9295" s="24">
        <v>12.572100000000001</v>
      </c>
    </row>
    <row r="9296" spans="1:4" hidden="1">
      <c r="A9296" s="25">
        <v>43221</v>
      </c>
      <c r="B9296" s="24" t="s">
        <v>267</v>
      </c>
      <c r="C9296" s="24" t="s">
        <v>238</v>
      </c>
      <c r="D9296" s="24">
        <v>1.8E-3</v>
      </c>
    </row>
    <row r="9297" spans="1:4" hidden="1">
      <c r="A9297" s="25">
        <v>43221</v>
      </c>
      <c r="B9297" s="24" t="s">
        <v>268</v>
      </c>
      <c r="C9297" s="24" t="s">
        <v>238</v>
      </c>
      <c r="D9297" s="24">
        <v>0.37040000000000001</v>
      </c>
    </row>
    <row r="9298" spans="1:4" hidden="1">
      <c r="A9298" s="25">
        <v>43221</v>
      </c>
      <c r="B9298" s="24" t="s">
        <v>239</v>
      </c>
      <c r="C9298" s="24" t="s">
        <v>230</v>
      </c>
      <c r="D9298" s="24">
        <v>0.29220000000000002</v>
      </c>
    </row>
    <row r="9299" spans="1:4" hidden="1">
      <c r="A9299" s="25">
        <v>43221</v>
      </c>
      <c r="B9299" s="24" t="s">
        <v>239</v>
      </c>
      <c r="C9299" s="24" t="s">
        <v>233</v>
      </c>
      <c r="D9299" s="24">
        <v>6.6199999999999995E-2</v>
      </c>
    </row>
    <row r="9300" spans="1:4" hidden="1">
      <c r="A9300" s="25">
        <v>43221</v>
      </c>
      <c r="B9300" s="24" t="s">
        <v>239</v>
      </c>
      <c r="C9300" s="24" t="s">
        <v>234</v>
      </c>
      <c r="D9300" s="24">
        <v>5.8200000000000002E-2</v>
      </c>
    </row>
    <row r="9301" spans="1:4" hidden="1">
      <c r="A9301" s="25">
        <v>43221</v>
      </c>
      <c r="B9301" s="24" t="s">
        <v>239</v>
      </c>
      <c r="C9301" s="24" t="s">
        <v>238</v>
      </c>
      <c r="D9301" s="24">
        <v>7.9600000000000004E-2</v>
      </c>
    </row>
    <row r="9302" spans="1:4" hidden="1">
      <c r="A9302" s="25">
        <v>43222</v>
      </c>
      <c r="B9302" s="24" t="s">
        <v>230</v>
      </c>
      <c r="C9302" s="24" t="s">
        <v>231</v>
      </c>
      <c r="D9302" s="24">
        <v>0.27139999999999997</v>
      </c>
    </row>
    <row r="9303" spans="1:4" hidden="1">
      <c r="A9303" s="25">
        <v>43222</v>
      </c>
      <c r="B9303" s="24" t="s">
        <v>230</v>
      </c>
      <c r="C9303" s="24" t="s">
        <v>232</v>
      </c>
      <c r="D9303" s="24">
        <v>1.6920999999999999</v>
      </c>
    </row>
    <row r="9304" spans="1:4" hidden="1">
      <c r="A9304" s="25">
        <v>43222</v>
      </c>
      <c r="B9304" s="24" t="s">
        <v>230</v>
      </c>
      <c r="C9304" s="24" t="s">
        <v>233</v>
      </c>
      <c r="D9304" s="24">
        <v>0.22720000000000001</v>
      </c>
    </row>
    <row r="9305" spans="1:4" hidden="1">
      <c r="A9305" s="25">
        <v>43222</v>
      </c>
      <c r="B9305" s="24" t="s">
        <v>230</v>
      </c>
      <c r="C9305" s="24" t="s">
        <v>234</v>
      </c>
      <c r="D9305" s="24">
        <v>0.2</v>
      </c>
    </row>
    <row r="9306" spans="1:4" hidden="1">
      <c r="A9306" s="25">
        <v>43222</v>
      </c>
      <c r="B9306" s="24" t="s">
        <v>230</v>
      </c>
      <c r="C9306" s="24" t="s">
        <v>235</v>
      </c>
      <c r="D9306" s="24">
        <v>0.19320000000000001</v>
      </c>
    </row>
    <row r="9307" spans="1:4" hidden="1">
      <c r="A9307" s="25">
        <v>43222</v>
      </c>
      <c r="B9307" s="24" t="s">
        <v>230</v>
      </c>
      <c r="C9307" s="24" t="s">
        <v>236</v>
      </c>
      <c r="D9307" s="24">
        <v>2.2031999999999998</v>
      </c>
    </row>
    <row r="9308" spans="1:4" hidden="1">
      <c r="A9308" s="25">
        <v>43222</v>
      </c>
      <c r="B9308" s="24" t="s">
        <v>230</v>
      </c>
      <c r="C9308" s="24" t="s">
        <v>237</v>
      </c>
      <c r="D9308" s="24">
        <v>2.4155000000000002</v>
      </c>
    </row>
    <row r="9309" spans="1:4" hidden="1">
      <c r="A9309" s="25">
        <v>43222</v>
      </c>
      <c r="B9309" s="24" t="s">
        <v>230</v>
      </c>
      <c r="C9309" s="24" t="s">
        <v>238</v>
      </c>
      <c r="D9309" s="24">
        <v>0.2722</v>
      </c>
    </row>
    <row r="9310" spans="1:4" hidden="1">
      <c r="A9310" s="25">
        <v>43222</v>
      </c>
      <c r="B9310" s="24" t="s">
        <v>230</v>
      </c>
      <c r="C9310" s="24" t="s">
        <v>239</v>
      </c>
      <c r="D9310" s="24">
        <v>3.4443999999999999</v>
      </c>
    </row>
    <row r="9311" spans="1:4" hidden="1">
      <c r="A9311" s="25">
        <v>43222</v>
      </c>
      <c r="B9311" s="24" t="s">
        <v>240</v>
      </c>
      <c r="C9311" s="24" t="s">
        <v>241</v>
      </c>
      <c r="D9311" s="24">
        <v>0.96360000000000001</v>
      </c>
    </row>
    <row r="9312" spans="1:4" hidden="1">
      <c r="A9312" s="25">
        <v>43222</v>
      </c>
      <c r="B9312" s="24" t="s">
        <v>240</v>
      </c>
      <c r="C9312" s="24" t="s">
        <v>231</v>
      </c>
      <c r="D9312" s="24">
        <v>0.74780000000000002</v>
      </c>
    </row>
    <row r="9313" spans="1:4" hidden="1">
      <c r="A9313" s="25">
        <v>43222</v>
      </c>
      <c r="B9313" s="24" t="s">
        <v>240</v>
      </c>
      <c r="C9313" s="24" t="s">
        <v>242</v>
      </c>
      <c r="D9313" s="24">
        <v>4.7732000000000001</v>
      </c>
    </row>
    <row r="9314" spans="1:4" hidden="1">
      <c r="A9314" s="25">
        <v>43222</v>
      </c>
      <c r="B9314" s="24" t="s">
        <v>240</v>
      </c>
      <c r="C9314" s="24" t="s">
        <v>232</v>
      </c>
      <c r="D9314" s="24">
        <v>4.6622000000000003</v>
      </c>
    </row>
    <row r="9315" spans="1:4" hidden="1">
      <c r="A9315" s="25">
        <v>43222</v>
      </c>
      <c r="B9315" s="24" t="s">
        <v>240</v>
      </c>
      <c r="C9315" s="24" t="s">
        <v>233</v>
      </c>
      <c r="D9315" s="24">
        <v>0.62580000000000002</v>
      </c>
    </row>
    <row r="9316" spans="1:4" hidden="1">
      <c r="A9316" s="25">
        <v>43222</v>
      </c>
      <c r="B9316" s="24" t="s">
        <v>240</v>
      </c>
      <c r="C9316" s="24" t="s">
        <v>234</v>
      </c>
      <c r="D9316" s="24">
        <v>0.55110000000000003</v>
      </c>
    </row>
    <row r="9317" spans="1:4" hidden="1">
      <c r="A9317" s="25">
        <v>43222</v>
      </c>
      <c r="B9317" s="24" t="s">
        <v>240</v>
      </c>
      <c r="C9317" s="24" t="s">
        <v>243</v>
      </c>
      <c r="D9317" s="24">
        <v>5.8883000000000001</v>
      </c>
    </row>
    <row r="9318" spans="1:4" hidden="1">
      <c r="A9318" s="25">
        <v>43222</v>
      </c>
      <c r="B9318" s="24" t="s">
        <v>240</v>
      </c>
      <c r="C9318" s="24" t="s">
        <v>79</v>
      </c>
      <c r="D9318" s="24">
        <v>82.376000000000005</v>
      </c>
    </row>
    <row r="9319" spans="1:4" hidden="1">
      <c r="A9319" s="25">
        <v>43222</v>
      </c>
      <c r="B9319" s="24" t="s">
        <v>240</v>
      </c>
      <c r="C9319" s="24" t="s">
        <v>244</v>
      </c>
      <c r="D9319" s="24">
        <v>807.39800000000002</v>
      </c>
    </row>
    <row r="9320" spans="1:4" hidden="1">
      <c r="A9320" s="25">
        <v>43222</v>
      </c>
      <c r="B9320" s="24" t="s">
        <v>240</v>
      </c>
      <c r="C9320" s="24" t="s">
        <v>236</v>
      </c>
      <c r="D9320" s="24">
        <v>6.0705999999999998</v>
      </c>
    </row>
    <row r="9321" spans="1:4" hidden="1">
      <c r="A9321" s="25">
        <v>43222</v>
      </c>
      <c r="B9321" s="24" t="s">
        <v>240</v>
      </c>
      <c r="C9321" s="24" t="s">
        <v>245</v>
      </c>
      <c r="D9321" s="24">
        <v>1.0702</v>
      </c>
    </row>
    <row r="9322" spans="1:4" hidden="1">
      <c r="A9322" s="25">
        <v>43222</v>
      </c>
      <c r="B9322" s="24" t="s">
        <v>240</v>
      </c>
      <c r="C9322" s="24" t="s">
        <v>237</v>
      </c>
      <c r="D9322" s="24">
        <v>6.6554000000000002</v>
      </c>
    </row>
    <row r="9323" spans="1:4" hidden="1">
      <c r="A9323" s="25">
        <v>43222</v>
      </c>
      <c r="B9323" s="24" t="s">
        <v>240</v>
      </c>
      <c r="C9323" s="24" t="s">
        <v>246</v>
      </c>
      <c r="D9323" s="24">
        <v>22.328499999999998</v>
      </c>
    </row>
    <row r="9324" spans="1:4" hidden="1">
      <c r="A9324" s="25">
        <v>43222</v>
      </c>
      <c r="B9324" s="24" t="s">
        <v>240</v>
      </c>
      <c r="C9324" s="24" t="s">
        <v>238</v>
      </c>
      <c r="D9324" s="24">
        <v>0.75019999999999998</v>
      </c>
    </row>
    <row r="9325" spans="1:4" hidden="1">
      <c r="A9325" s="25">
        <v>43222</v>
      </c>
      <c r="B9325" s="24" t="s">
        <v>247</v>
      </c>
      <c r="C9325" s="24" t="s">
        <v>238</v>
      </c>
      <c r="D9325" s="24">
        <v>0.55930000000000002</v>
      </c>
    </row>
    <row r="9326" spans="1:4" hidden="1">
      <c r="A9326" s="25">
        <v>43222</v>
      </c>
      <c r="B9326" s="24" t="s">
        <v>241</v>
      </c>
      <c r="C9326" s="24" t="s">
        <v>240</v>
      </c>
      <c r="D9326" s="24">
        <v>1.0378000000000001</v>
      </c>
    </row>
    <row r="9327" spans="1:4" hidden="1">
      <c r="A9327" s="25">
        <v>43222</v>
      </c>
      <c r="B9327" s="24" t="s">
        <v>241</v>
      </c>
      <c r="C9327" s="24" t="s">
        <v>231</v>
      </c>
      <c r="D9327" s="24">
        <v>0.77600000000000002</v>
      </c>
    </row>
    <row r="9328" spans="1:4" hidden="1">
      <c r="A9328" s="25">
        <v>43222</v>
      </c>
      <c r="B9328" s="24" t="s">
        <v>241</v>
      </c>
      <c r="C9328" s="24" t="s">
        <v>248</v>
      </c>
      <c r="D9328" s="24">
        <v>4.9515000000000002</v>
      </c>
    </row>
    <row r="9329" spans="1:4" hidden="1">
      <c r="A9329" s="25">
        <v>43222</v>
      </c>
      <c r="B9329" s="24" t="s">
        <v>241</v>
      </c>
      <c r="C9329" s="24" t="s">
        <v>242</v>
      </c>
      <c r="D9329" s="24">
        <v>4.9535999999999998</v>
      </c>
    </row>
    <row r="9330" spans="1:4" hidden="1">
      <c r="A9330" s="25">
        <v>43222</v>
      </c>
      <c r="B9330" s="24" t="s">
        <v>241</v>
      </c>
      <c r="C9330" s="24" t="s">
        <v>233</v>
      </c>
      <c r="D9330" s="24">
        <v>0.64949999999999997</v>
      </c>
    </row>
    <row r="9331" spans="1:4" hidden="1">
      <c r="A9331" s="25">
        <v>43222</v>
      </c>
      <c r="B9331" s="24" t="s">
        <v>241</v>
      </c>
      <c r="C9331" s="24" t="s">
        <v>234</v>
      </c>
      <c r="D9331" s="24">
        <v>0.57189999999999996</v>
      </c>
    </row>
    <row r="9332" spans="1:4" hidden="1">
      <c r="A9332" s="25">
        <v>43222</v>
      </c>
      <c r="B9332" s="24" t="s">
        <v>241</v>
      </c>
      <c r="C9332" s="24" t="s">
        <v>243</v>
      </c>
      <c r="D9332" s="24">
        <v>6.1108000000000002</v>
      </c>
    </row>
    <row r="9333" spans="1:4" hidden="1">
      <c r="A9333" s="25">
        <v>43222</v>
      </c>
      <c r="B9333" s="24" t="s">
        <v>241</v>
      </c>
      <c r="C9333" s="24" t="s">
        <v>79</v>
      </c>
      <c r="D9333" s="24">
        <v>85.488299999999995</v>
      </c>
    </row>
    <row r="9334" spans="1:4" hidden="1">
      <c r="A9334" s="25">
        <v>43222</v>
      </c>
      <c r="B9334" s="24" t="s">
        <v>241</v>
      </c>
      <c r="C9334" s="24" t="s">
        <v>249</v>
      </c>
      <c r="D9334" s="24">
        <v>14.7921</v>
      </c>
    </row>
    <row r="9335" spans="1:4" hidden="1">
      <c r="A9335" s="25">
        <v>43222</v>
      </c>
      <c r="B9335" s="24" t="s">
        <v>241</v>
      </c>
      <c r="C9335" s="24" t="s">
        <v>236</v>
      </c>
      <c r="D9335" s="24">
        <v>6.3</v>
      </c>
    </row>
    <row r="9336" spans="1:4" hidden="1">
      <c r="A9336" s="25">
        <v>43222</v>
      </c>
      <c r="B9336" s="24" t="s">
        <v>241</v>
      </c>
      <c r="C9336" s="24" t="s">
        <v>238</v>
      </c>
      <c r="D9336" s="24">
        <v>0.77839999999999998</v>
      </c>
    </row>
    <row r="9337" spans="1:4" hidden="1">
      <c r="A9337" s="25">
        <v>43222</v>
      </c>
      <c r="B9337" s="24" t="s">
        <v>250</v>
      </c>
      <c r="C9337" s="24" t="s">
        <v>238</v>
      </c>
      <c r="D9337" s="24">
        <v>5.9999999999999995E-4</v>
      </c>
    </row>
    <row r="9338" spans="1:4" hidden="1">
      <c r="A9338" s="25">
        <v>43222</v>
      </c>
      <c r="B9338" s="24" t="s">
        <v>231</v>
      </c>
      <c r="C9338" s="24" t="s">
        <v>230</v>
      </c>
      <c r="D9338" s="24">
        <v>3.6846000000000001</v>
      </c>
    </row>
    <row r="9339" spans="1:4" hidden="1">
      <c r="A9339" s="25">
        <v>43222</v>
      </c>
      <c r="B9339" s="24" t="s">
        <v>231</v>
      </c>
      <c r="C9339" s="24" t="s">
        <v>240</v>
      </c>
      <c r="D9339" s="24">
        <v>1.3372999999999999</v>
      </c>
    </row>
    <row r="9340" spans="1:4" hidden="1">
      <c r="A9340" s="25">
        <v>43222</v>
      </c>
      <c r="B9340" s="24" t="s">
        <v>231</v>
      </c>
      <c r="C9340" s="24" t="s">
        <v>241</v>
      </c>
      <c r="D9340" s="24">
        <v>1.2886</v>
      </c>
    </row>
    <row r="9341" spans="1:4" hidden="1">
      <c r="A9341" s="25">
        <v>43222</v>
      </c>
      <c r="B9341" s="24" t="s">
        <v>231</v>
      </c>
      <c r="C9341" s="24" t="s">
        <v>232</v>
      </c>
      <c r="D9341" s="24">
        <v>6.2347999999999999</v>
      </c>
    </row>
    <row r="9342" spans="1:4" hidden="1">
      <c r="A9342" s="25">
        <v>43222</v>
      </c>
      <c r="B9342" s="24" t="s">
        <v>231</v>
      </c>
      <c r="C9342" s="24" t="s">
        <v>233</v>
      </c>
      <c r="D9342" s="24">
        <v>0.83689999999999998</v>
      </c>
    </row>
    <row r="9343" spans="1:4" hidden="1">
      <c r="A9343" s="25">
        <v>43222</v>
      </c>
      <c r="B9343" s="24" t="s">
        <v>231</v>
      </c>
      <c r="C9343" s="24" t="s">
        <v>234</v>
      </c>
      <c r="D9343" s="24">
        <v>0.73699999999999999</v>
      </c>
    </row>
    <row r="9344" spans="1:4" hidden="1">
      <c r="A9344" s="25">
        <v>43222</v>
      </c>
      <c r="B9344" s="24" t="s">
        <v>231</v>
      </c>
      <c r="C9344" s="24" t="s">
        <v>243</v>
      </c>
      <c r="D9344" s="24">
        <v>7.8745000000000003</v>
      </c>
    </row>
    <row r="9345" spans="1:4" hidden="1">
      <c r="A9345" s="25">
        <v>43222</v>
      </c>
      <c r="B9345" s="24" t="s">
        <v>231</v>
      </c>
      <c r="C9345" s="24" t="s">
        <v>235</v>
      </c>
      <c r="D9345" s="24">
        <v>0.71160000000000001</v>
      </c>
    </row>
    <row r="9346" spans="1:4" hidden="1">
      <c r="A9346" s="25">
        <v>43222</v>
      </c>
      <c r="B9346" s="24" t="s">
        <v>231</v>
      </c>
      <c r="C9346" s="24" t="s">
        <v>79</v>
      </c>
      <c r="D9346" s="24">
        <v>110.194</v>
      </c>
    </row>
    <row r="9347" spans="1:4" hidden="1">
      <c r="A9347" s="25">
        <v>43222</v>
      </c>
      <c r="B9347" s="24" t="s">
        <v>231</v>
      </c>
      <c r="C9347" s="24" t="s">
        <v>236</v>
      </c>
      <c r="D9347" s="24">
        <v>8.1182999999999996</v>
      </c>
    </row>
    <row r="9348" spans="1:4" hidden="1">
      <c r="A9348" s="25">
        <v>43222</v>
      </c>
      <c r="B9348" s="24" t="s">
        <v>231</v>
      </c>
      <c r="C9348" s="24" t="s">
        <v>237</v>
      </c>
      <c r="D9348" s="24">
        <v>8.9002999999999997</v>
      </c>
    </row>
    <row r="9349" spans="1:4" hidden="1">
      <c r="A9349" s="25">
        <v>43222</v>
      </c>
      <c r="B9349" s="24" t="s">
        <v>231</v>
      </c>
      <c r="C9349" s="24" t="s">
        <v>238</v>
      </c>
      <c r="D9349" s="24">
        <v>1.0032000000000001</v>
      </c>
    </row>
    <row r="9350" spans="1:4" hidden="1">
      <c r="A9350" s="25">
        <v>43222</v>
      </c>
      <c r="B9350" s="24" t="s">
        <v>248</v>
      </c>
      <c r="C9350" s="24" t="s">
        <v>241</v>
      </c>
      <c r="D9350" s="24">
        <v>0.20200000000000001</v>
      </c>
    </row>
    <row r="9351" spans="1:4" hidden="1">
      <c r="A9351" s="25">
        <v>43222</v>
      </c>
      <c r="B9351" s="24" t="s">
        <v>248</v>
      </c>
      <c r="C9351" s="24" t="s">
        <v>233</v>
      </c>
      <c r="D9351" s="24">
        <v>0.13120000000000001</v>
      </c>
    </row>
    <row r="9352" spans="1:4" hidden="1">
      <c r="A9352" s="25">
        <v>43222</v>
      </c>
      <c r="B9352" s="24" t="s">
        <v>248</v>
      </c>
      <c r="C9352" s="24" t="s">
        <v>246</v>
      </c>
      <c r="D9352" s="24">
        <v>4.6798000000000002</v>
      </c>
    </row>
    <row r="9353" spans="1:4" hidden="1">
      <c r="A9353" s="25">
        <v>43222</v>
      </c>
      <c r="B9353" s="24" t="s">
        <v>248</v>
      </c>
      <c r="C9353" s="24" t="s">
        <v>238</v>
      </c>
      <c r="D9353" s="24">
        <v>0.15720000000000001</v>
      </c>
    </row>
    <row r="9354" spans="1:4" hidden="1">
      <c r="A9354" s="25">
        <v>43222</v>
      </c>
      <c r="B9354" s="24" t="s">
        <v>242</v>
      </c>
      <c r="C9354" s="24" t="s">
        <v>240</v>
      </c>
      <c r="D9354" s="24">
        <v>0.20949999999999999</v>
      </c>
    </row>
    <row r="9355" spans="1:4" hidden="1">
      <c r="A9355" s="25">
        <v>43222</v>
      </c>
      <c r="B9355" s="24" t="s">
        <v>242</v>
      </c>
      <c r="C9355" s="24" t="s">
        <v>241</v>
      </c>
      <c r="D9355" s="24">
        <v>0.20180000000000001</v>
      </c>
    </row>
    <row r="9356" spans="1:4" hidden="1">
      <c r="A9356" s="25">
        <v>43222</v>
      </c>
      <c r="B9356" s="24" t="s">
        <v>242</v>
      </c>
      <c r="C9356" s="24" t="s">
        <v>232</v>
      </c>
      <c r="D9356" s="24">
        <v>0.97670000000000001</v>
      </c>
    </row>
    <row r="9357" spans="1:4" hidden="1">
      <c r="A9357" s="25">
        <v>43222</v>
      </c>
      <c r="B9357" s="24" t="s">
        <v>242</v>
      </c>
      <c r="C9357" s="24" t="s">
        <v>233</v>
      </c>
      <c r="D9357" s="24">
        <v>0.13120000000000001</v>
      </c>
    </row>
    <row r="9358" spans="1:4" hidden="1">
      <c r="A9358" s="25">
        <v>43222</v>
      </c>
      <c r="B9358" s="24" t="s">
        <v>242</v>
      </c>
      <c r="C9358" s="24" t="s">
        <v>234</v>
      </c>
      <c r="D9358" s="24">
        <v>0.1154</v>
      </c>
    </row>
    <row r="9359" spans="1:4" hidden="1">
      <c r="A9359" s="25">
        <v>43222</v>
      </c>
      <c r="B9359" s="24" t="s">
        <v>242</v>
      </c>
      <c r="C9359" s="24" t="s">
        <v>243</v>
      </c>
      <c r="D9359" s="24">
        <v>1.2336</v>
      </c>
    </row>
    <row r="9360" spans="1:4" hidden="1">
      <c r="A9360" s="25">
        <v>43222</v>
      </c>
      <c r="B9360" s="24" t="s">
        <v>242</v>
      </c>
      <c r="C9360" s="24" t="s">
        <v>79</v>
      </c>
      <c r="D9360" s="24">
        <v>17.2578</v>
      </c>
    </row>
    <row r="9361" spans="1:4" hidden="1">
      <c r="A9361" s="25">
        <v>43222</v>
      </c>
      <c r="B9361" s="24" t="s">
        <v>242</v>
      </c>
      <c r="C9361" s="24" t="s">
        <v>244</v>
      </c>
      <c r="D9361" s="24">
        <v>169.1514</v>
      </c>
    </row>
    <row r="9362" spans="1:4" hidden="1">
      <c r="A9362" s="25">
        <v>43222</v>
      </c>
      <c r="B9362" s="24" t="s">
        <v>242</v>
      </c>
      <c r="C9362" s="24" t="s">
        <v>251</v>
      </c>
      <c r="D9362" s="24">
        <v>1.2730999999999999</v>
      </c>
    </row>
    <row r="9363" spans="1:4" hidden="1">
      <c r="A9363" s="25">
        <v>43222</v>
      </c>
      <c r="B9363" s="24" t="s">
        <v>242</v>
      </c>
      <c r="C9363" s="24" t="s">
        <v>252</v>
      </c>
      <c r="D9363" s="24">
        <v>0.6179</v>
      </c>
    </row>
    <row r="9364" spans="1:4" hidden="1">
      <c r="A9364" s="25">
        <v>43222</v>
      </c>
      <c r="B9364" s="24" t="s">
        <v>242</v>
      </c>
      <c r="C9364" s="24" t="s">
        <v>236</v>
      </c>
      <c r="D9364" s="24">
        <v>1.2718</v>
      </c>
    </row>
    <row r="9365" spans="1:4" hidden="1">
      <c r="A9365" s="25">
        <v>43222</v>
      </c>
      <c r="B9365" s="24" t="s">
        <v>242</v>
      </c>
      <c r="C9365" s="24" t="s">
        <v>245</v>
      </c>
      <c r="D9365" s="24">
        <v>0.22420000000000001</v>
      </c>
    </row>
    <row r="9366" spans="1:4" hidden="1">
      <c r="A9366" s="25">
        <v>43222</v>
      </c>
      <c r="B9366" s="24" t="s">
        <v>242</v>
      </c>
      <c r="C9366" s="24" t="s">
        <v>253</v>
      </c>
      <c r="D9366" s="24">
        <v>0.20979999999999999</v>
      </c>
    </row>
    <row r="9367" spans="1:4" hidden="1">
      <c r="A9367" s="25">
        <v>43222</v>
      </c>
      <c r="B9367" s="24" t="s">
        <v>242</v>
      </c>
      <c r="C9367" s="24" t="s">
        <v>246</v>
      </c>
      <c r="D9367" s="24">
        <v>4.6779000000000002</v>
      </c>
    </row>
    <row r="9368" spans="1:4" hidden="1">
      <c r="A9368" s="25">
        <v>43222</v>
      </c>
      <c r="B9368" s="24" t="s">
        <v>242</v>
      </c>
      <c r="C9368" s="24" t="s">
        <v>238</v>
      </c>
      <c r="D9368" s="24">
        <v>0.15720000000000001</v>
      </c>
    </row>
    <row r="9369" spans="1:4" hidden="1">
      <c r="A9369" s="25">
        <v>43222</v>
      </c>
      <c r="B9369" s="24" t="s">
        <v>254</v>
      </c>
      <c r="C9369" s="24" t="s">
        <v>233</v>
      </c>
      <c r="D9369" s="24">
        <v>3.9E-2</v>
      </c>
    </row>
    <row r="9370" spans="1:4" hidden="1">
      <c r="A9370" s="25">
        <v>43222</v>
      </c>
      <c r="B9370" s="24" t="s">
        <v>254</v>
      </c>
      <c r="C9370" s="24" t="s">
        <v>234</v>
      </c>
      <c r="D9370" s="24">
        <v>3.44E-2</v>
      </c>
    </row>
    <row r="9371" spans="1:4" hidden="1">
      <c r="A9371" s="25">
        <v>43222</v>
      </c>
      <c r="B9371" s="24" t="s">
        <v>254</v>
      </c>
      <c r="C9371" s="24" t="s">
        <v>238</v>
      </c>
      <c r="D9371" s="24">
        <v>4.6800000000000001E-2</v>
      </c>
    </row>
    <row r="9372" spans="1:4" hidden="1">
      <c r="A9372" s="25">
        <v>43222</v>
      </c>
      <c r="B9372" s="24" t="s">
        <v>232</v>
      </c>
      <c r="C9372" s="24" t="s">
        <v>230</v>
      </c>
      <c r="D9372" s="24">
        <v>0.59099999999999997</v>
      </c>
    </row>
    <row r="9373" spans="1:4" hidden="1">
      <c r="A9373" s="25">
        <v>43222</v>
      </c>
      <c r="B9373" s="24" t="s">
        <v>232</v>
      </c>
      <c r="C9373" s="24" t="s">
        <v>240</v>
      </c>
      <c r="D9373" s="24">
        <v>0.21440000000000001</v>
      </c>
    </row>
    <row r="9374" spans="1:4" hidden="1">
      <c r="A9374" s="25">
        <v>43222</v>
      </c>
      <c r="B9374" s="24" t="s">
        <v>232</v>
      </c>
      <c r="C9374" s="24" t="s">
        <v>231</v>
      </c>
      <c r="D9374" s="24">
        <v>0.16039999999999999</v>
      </c>
    </row>
    <row r="9375" spans="1:4" hidden="1">
      <c r="A9375" s="25">
        <v>43222</v>
      </c>
      <c r="B9375" s="24" t="s">
        <v>232</v>
      </c>
      <c r="C9375" s="24" t="s">
        <v>242</v>
      </c>
      <c r="D9375" s="24">
        <v>1.0238</v>
      </c>
    </row>
    <row r="9376" spans="1:4" hidden="1">
      <c r="A9376" s="25">
        <v>43222</v>
      </c>
      <c r="B9376" s="24" t="s">
        <v>232</v>
      </c>
      <c r="C9376" s="24" t="s">
        <v>233</v>
      </c>
      <c r="D9376" s="24">
        <v>0.13420000000000001</v>
      </c>
    </row>
    <row r="9377" spans="1:4" hidden="1">
      <c r="A9377" s="25">
        <v>43222</v>
      </c>
      <c r="B9377" s="24" t="s">
        <v>232</v>
      </c>
      <c r="C9377" s="24" t="s">
        <v>234</v>
      </c>
      <c r="D9377" s="24">
        <v>0.1182</v>
      </c>
    </row>
    <row r="9378" spans="1:4" hidden="1">
      <c r="A9378" s="25">
        <v>43222</v>
      </c>
      <c r="B9378" s="24" t="s">
        <v>232</v>
      </c>
      <c r="C9378" s="24" t="s">
        <v>235</v>
      </c>
      <c r="D9378" s="24">
        <v>0.11409999999999999</v>
      </c>
    </row>
    <row r="9379" spans="1:4" hidden="1">
      <c r="A9379" s="25">
        <v>43222</v>
      </c>
      <c r="B9379" s="24" t="s">
        <v>232</v>
      </c>
      <c r="C9379" s="24" t="s">
        <v>236</v>
      </c>
      <c r="D9379" s="24">
        <v>1.3021</v>
      </c>
    </row>
    <row r="9380" spans="1:4" hidden="1">
      <c r="A9380" s="25">
        <v>43222</v>
      </c>
      <c r="B9380" s="24" t="s">
        <v>232</v>
      </c>
      <c r="C9380" s="24" t="s">
        <v>237</v>
      </c>
      <c r="D9380" s="24">
        <v>1.4275</v>
      </c>
    </row>
    <row r="9381" spans="1:4" hidden="1">
      <c r="A9381" s="25">
        <v>43222</v>
      </c>
      <c r="B9381" s="24" t="s">
        <v>232</v>
      </c>
      <c r="C9381" s="24" t="s">
        <v>238</v>
      </c>
      <c r="D9381" s="24">
        <v>0.16089999999999999</v>
      </c>
    </row>
    <row r="9382" spans="1:4" hidden="1">
      <c r="A9382" s="25">
        <v>43222</v>
      </c>
      <c r="B9382" s="24" t="s">
        <v>255</v>
      </c>
      <c r="C9382" s="24" t="s">
        <v>233</v>
      </c>
      <c r="D9382" s="24">
        <v>5.5599999999999997E-2</v>
      </c>
    </row>
    <row r="9383" spans="1:4" hidden="1">
      <c r="A9383" s="25">
        <v>43222</v>
      </c>
      <c r="B9383" s="24" t="s">
        <v>233</v>
      </c>
      <c r="C9383" s="24" t="s">
        <v>230</v>
      </c>
      <c r="D9383" s="24">
        <v>4.4025999999999996</v>
      </c>
    </row>
    <row r="9384" spans="1:4" hidden="1">
      <c r="A9384" s="25">
        <v>43222</v>
      </c>
      <c r="B9384" s="24" t="s">
        <v>233</v>
      </c>
      <c r="C9384" s="24" t="s">
        <v>240</v>
      </c>
      <c r="D9384" s="24">
        <v>1.5978000000000001</v>
      </c>
    </row>
    <row r="9385" spans="1:4" hidden="1">
      <c r="A9385" s="25">
        <v>43222</v>
      </c>
      <c r="B9385" s="24" t="s">
        <v>233</v>
      </c>
      <c r="C9385" s="24" t="s">
        <v>241</v>
      </c>
      <c r="D9385" s="24">
        <v>1.5397000000000001</v>
      </c>
    </row>
    <row r="9386" spans="1:4" hidden="1">
      <c r="A9386" s="25">
        <v>43222</v>
      </c>
      <c r="B9386" s="24" t="s">
        <v>233</v>
      </c>
      <c r="C9386" s="24" t="s">
        <v>231</v>
      </c>
      <c r="D9386" s="24">
        <v>1.1948000000000001</v>
      </c>
    </row>
    <row r="9387" spans="1:4" hidden="1">
      <c r="A9387" s="25">
        <v>43222</v>
      </c>
      <c r="B9387" s="24" t="s">
        <v>233</v>
      </c>
      <c r="C9387" s="24" t="s">
        <v>248</v>
      </c>
      <c r="D9387" s="24">
        <v>7.6238999999999999</v>
      </c>
    </row>
    <row r="9388" spans="1:4" hidden="1">
      <c r="A9388" s="25">
        <v>43222</v>
      </c>
      <c r="B9388" s="24" t="s">
        <v>233</v>
      </c>
      <c r="C9388" s="24" t="s">
        <v>242</v>
      </c>
      <c r="D9388" s="24">
        <v>7.6272000000000002</v>
      </c>
    </row>
    <row r="9389" spans="1:4" hidden="1">
      <c r="A9389" s="25">
        <v>43222</v>
      </c>
      <c r="B9389" s="24" t="s">
        <v>233</v>
      </c>
      <c r="C9389" s="24" t="s">
        <v>254</v>
      </c>
      <c r="D9389" s="24">
        <v>25.6172</v>
      </c>
    </row>
    <row r="9390" spans="1:4" hidden="1">
      <c r="A9390" s="25">
        <v>43222</v>
      </c>
      <c r="B9390" s="24" t="s">
        <v>233</v>
      </c>
      <c r="C9390" s="24" t="s">
        <v>232</v>
      </c>
      <c r="D9390" s="24">
        <v>7.4496000000000002</v>
      </c>
    </row>
    <row r="9391" spans="1:4" hidden="1">
      <c r="A9391" s="25">
        <v>43222</v>
      </c>
      <c r="B9391" s="24" t="s">
        <v>233</v>
      </c>
      <c r="C9391" s="24" t="s">
        <v>255</v>
      </c>
      <c r="D9391" s="24">
        <v>17.979500000000002</v>
      </c>
    </row>
    <row r="9392" spans="1:4" hidden="1">
      <c r="A9392" s="25">
        <v>43222</v>
      </c>
      <c r="B9392" s="24" t="s">
        <v>233</v>
      </c>
      <c r="C9392" s="24" t="s">
        <v>234</v>
      </c>
      <c r="D9392" s="24">
        <v>0.88060000000000005</v>
      </c>
    </row>
    <row r="9393" spans="1:4" hidden="1">
      <c r="A9393" s="25">
        <v>43222</v>
      </c>
      <c r="B9393" s="24" t="s">
        <v>233</v>
      </c>
      <c r="C9393" s="24" t="s">
        <v>243</v>
      </c>
      <c r="D9393" s="24">
        <v>9.4090000000000007</v>
      </c>
    </row>
    <row r="9394" spans="1:4" hidden="1">
      <c r="A9394" s="25">
        <v>43222</v>
      </c>
      <c r="B9394" s="24" t="s">
        <v>233</v>
      </c>
      <c r="C9394" s="24" t="s">
        <v>256</v>
      </c>
      <c r="D9394" s="24">
        <v>7.4118000000000004</v>
      </c>
    </row>
    <row r="9395" spans="1:4" hidden="1">
      <c r="A9395" s="25">
        <v>43222</v>
      </c>
      <c r="B9395" s="24" t="s">
        <v>233</v>
      </c>
      <c r="C9395" s="24" t="s">
        <v>257</v>
      </c>
      <c r="D9395" s="24">
        <v>314.14640000000003</v>
      </c>
    </row>
    <row r="9396" spans="1:4" hidden="1">
      <c r="A9396" s="25">
        <v>43222</v>
      </c>
      <c r="B9396" s="24" t="s">
        <v>233</v>
      </c>
      <c r="C9396" s="24" t="s">
        <v>258</v>
      </c>
      <c r="D9396" s="24">
        <v>4.3330000000000002</v>
      </c>
    </row>
    <row r="9397" spans="1:4" hidden="1">
      <c r="A9397" s="25">
        <v>43222</v>
      </c>
      <c r="B9397" s="24" t="s">
        <v>233</v>
      </c>
      <c r="C9397" s="24" t="s">
        <v>259</v>
      </c>
      <c r="D9397" s="24">
        <v>122.1284</v>
      </c>
    </row>
    <row r="9398" spans="1:4" hidden="1">
      <c r="A9398" s="25">
        <v>43222</v>
      </c>
      <c r="B9398" s="24" t="s">
        <v>233</v>
      </c>
      <c r="C9398" s="24" t="s">
        <v>235</v>
      </c>
      <c r="D9398" s="24">
        <v>0.85019999999999996</v>
      </c>
    </row>
    <row r="9399" spans="1:4" hidden="1">
      <c r="A9399" s="25">
        <v>43222</v>
      </c>
      <c r="B9399" s="24" t="s">
        <v>233</v>
      </c>
      <c r="C9399" s="24" t="s">
        <v>79</v>
      </c>
      <c r="D9399" s="24">
        <v>131.6602</v>
      </c>
    </row>
    <row r="9400" spans="1:4" hidden="1">
      <c r="A9400" s="25">
        <v>43222</v>
      </c>
      <c r="B9400" s="24" t="s">
        <v>233</v>
      </c>
      <c r="C9400" s="24" t="s">
        <v>244</v>
      </c>
      <c r="D9400" s="24">
        <v>1290.1410000000001</v>
      </c>
    </row>
    <row r="9401" spans="1:4" hidden="1">
      <c r="A9401" s="25">
        <v>43222</v>
      </c>
      <c r="B9401" s="24" t="s">
        <v>233</v>
      </c>
      <c r="C9401" s="24" t="s">
        <v>251</v>
      </c>
      <c r="D9401" s="24">
        <v>9.7103000000000002</v>
      </c>
    </row>
    <row r="9402" spans="1:4" hidden="1">
      <c r="A9402" s="25">
        <v>43222</v>
      </c>
      <c r="B9402" s="24" t="s">
        <v>233</v>
      </c>
      <c r="C9402" s="24" t="s">
        <v>249</v>
      </c>
      <c r="D9402" s="24">
        <v>22.775700000000001</v>
      </c>
    </row>
    <row r="9403" spans="1:4" hidden="1">
      <c r="A9403" s="25">
        <v>43222</v>
      </c>
      <c r="B9403" s="24" t="s">
        <v>233</v>
      </c>
      <c r="C9403" s="24" t="s">
        <v>252</v>
      </c>
      <c r="D9403" s="24">
        <v>4.7127999999999997</v>
      </c>
    </row>
    <row r="9404" spans="1:4" hidden="1">
      <c r="A9404" s="25">
        <v>43222</v>
      </c>
      <c r="B9404" s="24" t="s">
        <v>233</v>
      </c>
      <c r="C9404" s="24" t="s">
        <v>236</v>
      </c>
      <c r="D9404" s="24">
        <v>9.7002000000000006</v>
      </c>
    </row>
    <row r="9405" spans="1:4" hidden="1">
      <c r="A9405" s="25">
        <v>43222</v>
      </c>
      <c r="B9405" s="24" t="s">
        <v>233</v>
      </c>
      <c r="C9405" s="24" t="s">
        <v>245</v>
      </c>
      <c r="D9405" s="24">
        <v>1.71</v>
      </c>
    </row>
    <row r="9406" spans="1:4" hidden="1">
      <c r="A9406" s="25">
        <v>43222</v>
      </c>
      <c r="B9406" s="24" t="s">
        <v>233</v>
      </c>
      <c r="C9406" s="24" t="s">
        <v>260</v>
      </c>
      <c r="D9406" s="24">
        <v>4.2708000000000004</v>
      </c>
    </row>
    <row r="9407" spans="1:4" hidden="1">
      <c r="A9407" s="25">
        <v>43222</v>
      </c>
      <c r="B9407" s="24" t="s">
        <v>233</v>
      </c>
      <c r="C9407" s="24" t="s">
        <v>261</v>
      </c>
      <c r="D9407" s="24">
        <v>76.381699999999995</v>
      </c>
    </row>
    <row r="9408" spans="1:4" hidden="1">
      <c r="A9408" s="25">
        <v>43222</v>
      </c>
      <c r="B9408" s="24" t="s">
        <v>233</v>
      </c>
      <c r="C9408" s="24" t="s">
        <v>237</v>
      </c>
      <c r="D9408" s="24">
        <v>10.634399999999999</v>
      </c>
    </row>
    <row r="9409" spans="1:4" hidden="1">
      <c r="A9409" s="25">
        <v>43222</v>
      </c>
      <c r="B9409" s="24" t="s">
        <v>233</v>
      </c>
      <c r="C9409" s="24" t="s">
        <v>253</v>
      </c>
      <c r="D9409" s="24">
        <v>1.6002000000000001</v>
      </c>
    </row>
    <row r="9410" spans="1:4" hidden="1">
      <c r="A9410" s="25">
        <v>43222</v>
      </c>
      <c r="B9410" s="24" t="s">
        <v>233</v>
      </c>
      <c r="C9410" s="24" t="s">
        <v>262</v>
      </c>
      <c r="D9410" s="24">
        <v>4.9638</v>
      </c>
    </row>
    <row r="9411" spans="1:4" hidden="1">
      <c r="A9411" s="25">
        <v>43222</v>
      </c>
      <c r="B9411" s="24" t="s">
        <v>233</v>
      </c>
      <c r="C9411" s="24" t="s">
        <v>246</v>
      </c>
      <c r="D9411" s="24">
        <v>35.678699999999999</v>
      </c>
    </row>
    <row r="9412" spans="1:4" hidden="1">
      <c r="A9412" s="25">
        <v>43222</v>
      </c>
      <c r="B9412" s="24" t="s">
        <v>233</v>
      </c>
      <c r="C9412" s="24" t="s">
        <v>238</v>
      </c>
      <c r="D9412" s="24">
        <v>1.1986000000000001</v>
      </c>
    </row>
    <row r="9413" spans="1:4" hidden="1">
      <c r="A9413" s="25">
        <v>43222</v>
      </c>
      <c r="B9413" s="24" t="s">
        <v>233</v>
      </c>
      <c r="C9413" s="24" t="s">
        <v>239</v>
      </c>
      <c r="D9413" s="24">
        <v>15.1645</v>
      </c>
    </row>
    <row r="9414" spans="1:4" hidden="1">
      <c r="A9414" s="25">
        <v>43222</v>
      </c>
      <c r="B9414" s="24" t="s">
        <v>263</v>
      </c>
      <c r="C9414" s="24" t="s">
        <v>238</v>
      </c>
      <c r="D9414" s="24">
        <v>0.48299999999999998</v>
      </c>
    </row>
    <row r="9415" spans="1:4" hidden="1">
      <c r="A9415" s="25">
        <v>43222</v>
      </c>
      <c r="B9415" s="24" t="s">
        <v>234</v>
      </c>
      <c r="C9415" s="24" t="s">
        <v>230</v>
      </c>
      <c r="D9415" s="24">
        <v>4.9996</v>
      </c>
    </row>
    <row r="9416" spans="1:4" hidden="1">
      <c r="A9416" s="25">
        <v>43222</v>
      </c>
      <c r="B9416" s="24" t="s">
        <v>234</v>
      </c>
      <c r="C9416" s="24" t="s">
        <v>240</v>
      </c>
      <c r="D9416" s="24">
        <v>1.8145</v>
      </c>
    </row>
    <row r="9417" spans="1:4" hidden="1">
      <c r="A9417" s="25">
        <v>43222</v>
      </c>
      <c r="B9417" s="24" t="s">
        <v>234</v>
      </c>
      <c r="C9417" s="24" t="s">
        <v>241</v>
      </c>
      <c r="D9417" s="24">
        <v>1.7484</v>
      </c>
    </row>
    <row r="9418" spans="1:4" hidden="1">
      <c r="A9418" s="25">
        <v>43222</v>
      </c>
      <c r="B9418" s="24" t="s">
        <v>234</v>
      </c>
      <c r="C9418" s="24" t="s">
        <v>231</v>
      </c>
      <c r="D9418" s="24">
        <v>1.3568</v>
      </c>
    </row>
    <row r="9419" spans="1:4" hidden="1">
      <c r="A9419" s="25">
        <v>43222</v>
      </c>
      <c r="B9419" s="24" t="s">
        <v>234</v>
      </c>
      <c r="C9419" s="24" t="s">
        <v>242</v>
      </c>
      <c r="D9419" s="24">
        <v>8.6611999999999991</v>
      </c>
    </row>
    <row r="9420" spans="1:4" hidden="1">
      <c r="A9420" s="25">
        <v>43222</v>
      </c>
      <c r="B9420" s="24" t="s">
        <v>234</v>
      </c>
      <c r="C9420" s="24" t="s">
        <v>254</v>
      </c>
      <c r="D9420" s="24">
        <v>29.090299999999999</v>
      </c>
    </row>
    <row r="9421" spans="1:4" hidden="1">
      <c r="A9421" s="25">
        <v>43222</v>
      </c>
      <c r="B9421" s="24" t="s">
        <v>234</v>
      </c>
      <c r="C9421" s="24" t="s">
        <v>232</v>
      </c>
      <c r="D9421" s="24">
        <v>8.4596</v>
      </c>
    </row>
    <row r="9422" spans="1:4" hidden="1">
      <c r="A9422" s="25">
        <v>43222</v>
      </c>
      <c r="B9422" s="24" t="s">
        <v>234</v>
      </c>
      <c r="C9422" s="24" t="s">
        <v>233</v>
      </c>
      <c r="D9422" s="24">
        <v>1.1355999999999999</v>
      </c>
    </row>
    <row r="9423" spans="1:4" hidden="1">
      <c r="A9423" s="25">
        <v>43222</v>
      </c>
      <c r="B9423" s="24" t="s">
        <v>234</v>
      </c>
      <c r="C9423" s="24" t="s">
        <v>243</v>
      </c>
      <c r="D9423" s="24">
        <v>10.6845</v>
      </c>
    </row>
    <row r="9424" spans="1:4" hidden="1">
      <c r="A9424" s="25">
        <v>43222</v>
      </c>
      <c r="B9424" s="24" t="s">
        <v>234</v>
      </c>
      <c r="C9424" s="24" t="s">
        <v>235</v>
      </c>
      <c r="D9424" s="24">
        <v>0.96550000000000002</v>
      </c>
    </row>
    <row r="9425" spans="1:4" hidden="1">
      <c r="A9425" s="25">
        <v>43222</v>
      </c>
      <c r="B9425" s="24" t="s">
        <v>234</v>
      </c>
      <c r="C9425" s="24" t="s">
        <v>79</v>
      </c>
      <c r="D9425" s="24">
        <v>149.49539999999999</v>
      </c>
    </row>
    <row r="9426" spans="1:4" hidden="1">
      <c r="A9426" s="25">
        <v>43222</v>
      </c>
      <c r="B9426" s="24" t="s">
        <v>234</v>
      </c>
      <c r="C9426" s="24" t="s">
        <v>244</v>
      </c>
      <c r="D9426" s="24">
        <v>1465.0504000000001</v>
      </c>
    </row>
    <row r="9427" spans="1:4" hidden="1">
      <c r="A9427" s="25">
        <v>43222</v>
      </c>
      <c r="B9427" s="24" t="s">
        <v>234</v>
      </c>
      <c r="C9427" s="24" t="s">
        <v>249</v>
      </c>
      <c r="D9427" s="24">
        <v>25.863499999999998</v>
      </c>
    </row>
    <row r="9428" spans="1:4" hidden="1">
      <c r="A9428" s="25">
        <v>43222</v>
      </c>
      <c r="B9428" s="24" t="s">
        <v>234</v>
      </c>
      <c r="C9428" s="24" t="s">
        <v>252</v>
      </c>
      <c r="D9428" s="24">
        <v>5.3517000000000001</v>
      </c>
    </row>
    <row r="9429" spans="1:4" hidden="1">
      <c r="A9429" s="25">
        <v>43222</v>
      </c>
      <c r="B9429" s="24" t="s">
        <v>234</v>
      </c>
      <c r="C9429" s="24" t="s">
        <v>236</v>
      </c>
      <c r="D9429" s="24">
        <v>11.0153</v>
      </c>
    </row>
    <row r="9430" spans="1:4" hidden="1">
      <c r="A9430" s="25">
        <v>43222</v>
      </c>
      <c r="B9430" s="24" t="s">
        <v>234</v>
      </c>
      <c r="C9430" s="24" t="s">
        <v>245</v>
      </c>
      <c r="D9430" s="24">
        <v>1.9418</v>
      </c>
    </row>
    <row r="9431" spans="1:4" hidden="1">
      <c r="A9431" s="25">
        <v>43222</v>
      </c>
      <c r="B9431" s="24" t="s">
        <v>234</v>
      </c>
      <c r="C9431" s="24" t="s">
        <v>237</v>
      </c>
      <c r="D9431" s="24">
        <v>12.0764</v>
      </c>
    </row>
    <row r="9432" spans="1:4" hidden="1">
      <c r="A9432" s="25">
        <v>43222</v>
      </c>
      <c r="B9432" s="24" t="s">
        <v>234</v>
      </c>
      <c r="C9432" s="24" t="s">
        <v>253</v>
      </c>
      <c r="D9432" s="24">
        <v>1.8171999999999999</v>
      </c>
    </row>
    <row r="9433" spans="1:4" hidden="1">
      <c r="A9433" s="25">
        <v>43222</v>
      </c>
      <c r="B9433" s="24" t="s">
        <v>234</v>
      </c>
      <c r="C9433" s="24" t="s">
        <v>246</v>
      </c>
      <c r="D9433" s="24">
        <v>40.515799999999999</v>
      </c>
    </row>
    <row r="9434" spans="1:4" hidden="1">
      <c r="A9434" s="25">
        <v>43222</v>
      </c>
      <c r="B9434" s="24" t="s">
        <v>234</v>
      </c>
      <c r="C9434" s="24" t="s">
        <v>238</v>
      </c>
      <c r="D9434" s="24">
        <v>1.3611</v>
      </c>
    </row>
    <row r="9435" spans="1:4" hidden="1">
      <c r="A9435" s="25">
        <v>43222</v>
      </c>
      <c r="B9435" s="24" t="s">
        <v>234</v>
      </c>
      <c r="C9435" s="24" t="s">
        <v>239</v>
      </c>
      <c r="D9435" s="24">
        <v>17.220500000000001</v>
      </c>
    </row>
    <row r="9436" spans="1:4" hidden="1">
      <c r="A9436" s="25">
        <v>43222</v>
      </c>
      <c r="B9436" s="24" t="s">
        <v>243</v>
      </c>
      <c r="C9436" s="24" t="s">
        <v>240</v>
      </c>
      <c r="D9436" s="24">
        <v>0.16980000000000001</v>
      </c>
    </row>
    <row r="9437" spans="1:4" hidden="1">
      <c r="A9437" s="25">
        <v>43222</v>
      </c>
      <c r="B9437" s="24" t="s">
        <v>243</v>
      </c>
      <c r="C9437" s="24" t="s">
        <v>241</v>
      </c>
      <c r="D9437" s="24">
        <v>0.1636</v>
      </c>
    </row>
    <row r="9438" spans="1:4" hidden="1">
      <c r="A9438" s="25">
        <v>43222</v>
      </c>
      <c r="B9438" s="24" t="s">
        <v>243</v>
      </c>
      <c r="C9438" s="24" t="s">
        <v>231</v>
      </c>
      <c r="D9438" s="24">
        <v>0.127</v>
      </c>
    </row>
    <row r="9439" spans="1:4" hidden="1">
      <c r="A9439" s="25">
        <v>43222</v>
      </c>
      <c r="B9439" s="24" t="s">
        <v>243</v>
      </c>
      <c r="C9439" s="24" t="s">
        <v>242</v>
      </c>
      <c r="D9439" s="24">
        <v>0.81059999999999999</v>
      </c>
    </row>
    <row r="9440" spans="1:4" hidden="1">
      <c r="A9440" s="25">
        <v>43222</v>
      </c>
      <c r="B9440" s="24" t="s">
        <v>243</v>
      </c>
      <c r="C9440" s="24" t="s">
        <v>233</v>
      </c>
      <c r="D9440" s="24">
        <v>0.10630000000000001</v>
      </c>
    </row>
    <row r="9441" spans="1:4" hidden="1">
      <c r="A9441" s="25">
        <v>43222</v>
      </c>
      <c r="B9441" s="24" t="s">
        <v>243</v>
      </c>
      <c r="C9441" s="24" t="s">
        <v>234</v>
      </c>
      <c r="D9441" s="24">
        <v>9.3600000000000003E-2</v>
      </c>
    </row>
    <row r="9442" spans="1:4" hidden="1">
      <c r="A9442" s="25">
        <v>43222</v>
      </c>
      <c r="B9442" s="24" t="s">
        <v>243</v>
      </c>
      <c r="C9442" s="24" t="s">
        <v>79</v>
      </c>
      <c r="D9442" s="24">
        <v>13.989800000000001</v>
      </c>
    </row>
    <row r="9443" spans="1:4" hidden="1">
      <c r="A9443" s="25">
        <v>43222</v>
      </c>
      <c r="B9443" s="24" t="s">
        <v>243</v>
      </c>
      <c r="C9443" s="24" t="s">
        <v>244</v>
      </c>
      <c r="D9443" s="24">
        <v>137.11959999999999</v>
      </c>
    </row>
    <row r="9444" spans="1:4" hidden="1">
      <c r="A9444" s="25">
        <v>43222</v>
      </c>
      <c r="B9444" s="24" t="s">
        <v>243</v>
      </c>
      <c r="C9444" s="24" t="s">
        <v>251</v>
      </c>
      <c r="D9444" s="24">
        <v>1.032</v>
      </c>
    </row>
    <row r="9445" spans="1:4" hidden="1">
      <c r="A9445" s="25">
        <v>43222</v>
      </c>
      <c r="B9445" s="24" t="s">
        <v>243</v>
      </c>
      <c r="C9445" s="24" t="s">
        <v>252</v>
      </c>
      <c r="D9445" s="24">
        <v>0.50090000000000001</v>
      </c>
    </row>
    <row r="9446" spans="1:4" hidden="1">
      <c r="A9446" s="25">
        <v>43222</v>
      </c>
      <c r="B9446" s="24" t="s">
        <v>243</v>
      </c>
      <c r="C9446" s="24" t="s">
        <v>236</v>
      </c>
      <c r="D9446" s="24">
        <v>1.0309999999999999</v>
      </c>
    </row>
    <row r="9447" spans="1:4" hidden="1">
      <c r="A9447" s="25">
        <v>43222</v>
      </c>
      <c r="B9447" s="24" t="s">
        <v>243</v>
      </c>
      <c r="C9447" s="24" t="s">
        <v>245</v>
      </c>
      <c r="D9447" s="24">
        <v>0.18179999999999999</v>
      </c>
    </row>
    <row r="9448" spans="1:4" hidden="1">
      <c r="A9448" s="25">
        <v>43222</v>
      </c>
      <c r="B9448" s="24" t="s">
        <v>243</v>
      </c>
      <c r="C9448" s="24" t="s">
        <v>253</v>
      </c>
      <c r="D9448" s="24">
        <v>0.1701</v>
      </c>
    </row>
    <row r="9449" spans="1:4" hidden="1">
      <c r="A9449" s="25">
        <v>43222</v>
      </c>
      <c r="B9449" s="24" t="s">
        <v>243</v>
      </c>
      <c r="C9449" s="24" t="s">
        <v>246</v>
      </c>
      <c r="D9449" s="24">
        <v>3.7919999999999998</v>
      </c>
    </row>
    <row r="9450" spans="1:4" hidden="1">
      <c r="A9450" s="25">
        <v>43222</v>
      </c>
      <c r="B9450" s="24" t="s">
        <v>243</v>
      </c>
      <c r="C9450" s="24" t="s">
        <v>238</v>
      </c>
      <c r="D9450" s="24">
        <v>0.12740000000000001</v>
      </c>
    </row>
    <row r="9451" spans="1:4" hidden="1">
      <c r="A9451" s="25">
        <v>43222</v>
      </c>
      <c r="B9451" s="24" t="s">
        <v>256</v>
      </c>
      <c r="C9451" s="24" t="s">
        <v>233</v>
      </c>
      <c r="D9451" s="24">
        <v>0.13489999999999999</v>
      </c>
    </row>
    <row r="9452" spans="1:4" hidden="1">
      <c r="A9452" s="25">
        <v>43222</v>
      </c>
      <c r="B9452" s="24" t="s">
        <v>256</v>
      </c>
      <c r="C9452" s="24" t="s">
        <v>238</v>
      </c>
      <c r="D9452" s="24">
        <v>0.16170000000000001</v>
      </c>
    </row>
    <row r="9453" spans="1:4" hidden="1">
      <c r="A9453" s="25">
        <v>43222</v>
      </c>
      <c r="B9453" s="24" t="s">
        <v>257</v>
      </c>
      <c r="C9453" s="24" t="s">
        <v>233</v>
      </c>
      <c r="D9453" s="24">
        <v>3.2000000000000002E-3</v>
      </c>
    </row>
    <row r="9454" spans="1:4" hidden="1">
      <c r="A9454" s="25">
        <v>43222</v>
      </c>
      <c r="B9454" s="24" t="s">
        <v>258</v>
      </c>
      <c r="C9454" s="24" t="s">
        <v>233</v>
      </c>
      <c r="D9454" s="24">
        <v>0.23080000000000001</v>
      </c>
    </row>
    <row r="9455" spans="1:4" hidden="1">
      <c r="A9455" s="25">
        <v>43222</v>
      </c>
      <c r="B9455" s="24" t="s">
        <v>258</v>
      </c>
      <c r="C9455" s="24" t="s">
        <v>238</v>
      </c>
      <c r="D9455" s="24">
        <v>0.27660000000000001</v>
      </c>
    </row>
    <row r="9456" spans="1:4" hidden="1">
      <c r="A9456" s="25">
        <v>43222</v>
      </c>
      <c r="B9456" s="24" t="s">
        <v>259</v>
      </c>
      <c r="C9456" s="24" t="s">
        <v>233</v>
      </c>
      <c r="D9456" s="24">
        <v>8.2000000000000007E-3</v>
      </c>
    </row>
    <row r="9457" spans="1:4" hidden="1">
      <c r="A9457" s="25">
        <v>43222</v>
      </c>
      <c r="B9457" s="24" t="s">
        <v>259</v>
      </c>
      <c r="C9457" s="24" t="s">
        <v>238</v>
      </c>
      <c r="D9457" s="24">
        <v>9.7999999999999997E-3</v>
      </c>
    </row>
    <row r="9458" spans="1:4" hidden="1">
      <c r="A9458" s="25">
        <v>43222</v>
      </c>
      <c r="B9458" s="24" t="s">
        <v>235</v>
      </c>
      <c r="C9458" s="24" t="s">
        <v>230</v>
      </c>
      <c r="D9458" s="24">
        <v>5.1782000000000004</v>
      </c>
    </row>
    <row r="9459" spans="1:4" hidden="1">
      <c r="A9459" s="25">
        <v>43222</v>
      </c>
      <c r="B9459" s="24" t="s">
        <v>235</v>
      </c>
      <c r="C9459" s="24" t="s">
        <v>231</v>
      </c>
      <c r="D9459" s="24">
        <v>1.4053</v>
      </c>
    </row>
    <row r="9460" spans="1:4" hidden="1">
      <c r="A9460" s="25">
        <v>43222</v>
      </c>
      <c r="B9460" s="24" t="s">
        <v>235</v>
      </c>
      <c r="C9460" s="24" t="s">
        <v>232</v>
      </c>
      <c r="D9460" s="24">
        <v>8.7617999999999991</v>
      </c>
    </row>
    <row r="9461" spans="1:4" hidden="1">
      <c r="A9461" s="25">
        <v>43222</v>
      </c>
      <c r="B9461" s="24" t="s">
        <v>235</v>
      </c>
      <c r="C9461" s="24" t="s">
        <v>233</v>
      </c>
      <c r="D9461" s="24">
        <v>1.1761999999999999</v>
      </c>
    </row>
    <row r="9462" spans="1:4" hidden="1">
      <c r="A9462" s="25">
        <v>43222</v>
      </c>
      <c r="B9462" s="24" t="s">
        <v>235</v>
      </c>
      <c r="C9462" s="24" t="s">
        <v>234</v>
      </c>
      <c r="D9462" s="24">
        <v>1.0358000000000001</v>
      </c>
    </row>
    <row r="9463" spans="1:4" hidden="1">
      <c r="A9463" s="25">
        <v>43222</v>
      </c>
      <c r="B9463" s="24" t="s">
        <v>235</v>
      </c>
      <c r="C9463" s="24" t="s">
        <v>236</v>
      </c>
      <c r="D9463" s="24">
        <v>11.408799999999999</v>
      </c>
    </row>
    <row r="9464" spans="1:4" hidden="1">
      <c r="A9464" s="25">
        <v>43222</v>
      </c>
      <c r="B9464" s="24" t="s">
        <v>235</v>
      </c>
      <c r="C9464" s="24" t="s">
        <v>237</v>
      </c>
      <c r="D9464" s="24">
        <v>12.5078</v>
      </c>
    </row>
    <row r="9465" spans="1:4" hidden="1">
      <c r="A9465" s="25">
        <v>43222</v>
      </c>
      <c r="B9465" s="24" t="s">
        <v>235</v>
      </c>
      <c r="C9465" s="24" t="s">
        <v>238</v>
      </c>
      <c r="D9465" s="24">
        <v>1.4097999999999999</v>
      </c>
    </row>
    <row r="9466" spans="1:4" hidden="1">
      <c r="A9466" s="25">
        <v>43222</v>
      </c>
      <c r="B9466" s="24" t="s">
        <v>79</v>
      </c>
      <c r="C9466" s="24" t="s">
        <v>240</v>
      </c>
      <c r="D9466" s="24">
        <v>1.21E-2</v>
      </c>
    </row>
    <row r="9467" spans="1:4" hidden="1">
      <c r="A9467" s="25">
        <v>43222</v>
      </c>
      <c r="B9467" s="24" t="s">
        <v>79</v>
      </c>
      <c r="C9467" s="24" t="s">
        <v>241</v>
      </c>
      <c r="D9467" s="24">
        <v>1.17E-2</v>
      </c>
    </row>
    <row r="9468" spans="1:4" hidden="1">
      <c r="A9468" s="25">
        <v>43222</v>
      </c>
      <c r="B9468" s="24" t="s">
        <v>79</v>
      </c>
      <c r="C9468" s="24" t="s">
        <v>231</v>
      </c>
      <c r="D9468" s="24">
        <v>9.1000000000000004E-3</v>
      </c>
    </row>
    <row r="9469" spans="1:4" hidden="1">
      <c r="A9469" s="25">
        <v>43222</v>
      </c>
      <c r="B9469" s="24" t="s">
        <v>79</v>
      </c>
      <c r="C9469" s="24" t="s">
        <v>242</v>
      </c>
      <c r="D9469" s="24">
        <v>5.8000000000000003E-2</v>
      </c>
    </row>
    <row r="9470" spans="1:4" hidden="1">
      <c r="A9470" s="25">
        <v>43222</v>
      </c>
      <c r="B9470" s="24" t="s">
        <v>79</v>
      </c>
      <c r="C9470" s="24" t="s">
        <v>233</v>
      </c>
      <c r="D9470" s="24">
        <v>7.6E-3</v>
      </c>
    </row>
    <row r="9471" spans="1:4" hidden="1">
      <c r="A9471" s="25">
        <v>43222</v>
      </c>
      <c r="B9471" s="24" t="s">
        <v>79</v>
      </c>
      <c r="C9471" s="24" t="s">
        <v>234</v>
      </c>
      <c r="D9471" s="24">
        <v>6.7000000000000002E-3</v>
      </c>
    </row>
    <row r="9472" spans="1:4" hidden="1">
      <c r="A9472" s="25">
        <v>43222</v>
      </c>
      <c r="B9472" s="24" t="s">
        <v>79</v>
      </c>
      <c r="C9472" s="24" t="s">
        <v>243</v>
      </c>
      <c r="D9472" s="24">
        <v>7.1499999999999994E-2</v>
      </c>
    </row>
    <row r="9473" spans="1:4" hidden="1">
      <c r="A9473" s="25">
        <v>43222</v>
      </c>
      <c r="B9473" s="24" t="s">
        <v>79</v>
      </c>
      <c r="C9473" s="24" t="s">
        <v>244</v>
      </c>
      <c r="D9473" s="24">
        <v>9.8013999999999992</v>
      </c>
    </row>
    <row r="9474" spans="1:4" hidden="1">
      <c r="A9474" s="25">
        <v>43222</v>
      </c>
      <c r="B9474" s="24" t="s">
        <v>79</v>
      </c>
      <c r="C9474" s="24" t="s">
        <v>251</v>
      </c>
      <c r="D9474" s="24">
        <v>7.3800000000000004E-2</v>
      </c>
    </row>
    <row r="9475" spans="1:4" hidden="1">
      <c r="A9475" s="25">
        <v>43222</v>
      </c>
      <c r="B9475" s="24" t="s">
        <v>79</v>
      </c>
      <c r="C9475" s="24" t="s">
        <v>236</v>
      </c>
      <c r="D9475" s="24">
        <v>7.3700000000000002E-2</v>
      </c>
    </row>
    <row r="9476" spans="1:4" hidden="1">
      <c r="A9476" s="25">
        <v>43222</v>
      </c>
      <c r="B9476" s="24" t="s">
        <v>79</v>
      </c>
      <c r="C9476" s="24" t="s">
        <v>245</v>
      </c>
      <c r="D9476" s="24">
        <v>1.2999999999999999E-2</v>
      </c>
    </row>
    <row r="9477" spans="1:4" hidden="1">
      <c r="A9477" s="25">
        <v>43222</v>
      </c>
      <c r="B9477" s="24" t="s">
        <v>79</v>
      </c>
      <c r="C9477" s="24" t="s">
        <v>246</v>
      </c>
      <c r="D9477" s="24">
        <v>0.27100000000000002</v>
      </c>
    </row>
    <row r="9478" spans="1:4" hidden="1">
      <c r="A9478" s="25">
        <v>43222</v>
      </c>
      <c r="B9478" s="24" t="s">
        <v>79</v>
      </c>
      <c r="C9478" s="24" t="s">
        <v>238</v>
      </c>
      <c r="D9478" s="24">
        <v>9.1000000000000004E-3</v>
      </c>
    </row>
    <row r="9479" spans="1:4" hidden="1">
      <c r="A9479" s="25">
        <v>43222</v>
      </c>
      <c r="B9479" s="24" t="s">
        <v>244</v>
      </c>
      <c r="C9479" s="24" t="s">
        <v>240</v>
      </c>
      <c r="D9479" s="24">
        <v>1.1999999999999999E-3</v>
      </c>
    </row>
    <row r="9480" spans="1:4" hidden="1">
      <c r="A9480" s="25">
        <v>43222</v>
      </c>
      <c r="B9480" s="24" t="s">
        <v>244</v>
      </c>
      <c r="C9480" s="24" t="s">
        <v>242</v>
      </c>
      <c r="D9480" s="24">
        <v>5.8999999999999999E-3</v>
      </c>
    </row>
    <row r="9481" spans="1:4" hidden="1">
      <c r="A9481" s="25">
        <v>43222</v>
      </c>
      <c r="B9481" s="24" t="s">
        <v>244</v>
      </c>
      <c r="C9481" s="24" t="s">
        <v>233</v>
      </c>
      <c r="D9481" s="24">
        <v>8.0000000000000004E-4</v>
      </c>
    </row>
    <row r="9482" spans="1:4" hidden="1">
      <c r="A9482" s="25">
        <v>43222</v>
      </c>
      <c r="B9482" s="24" t="s">
        <v>244</v>
      </c>
      <c r="C9482" s="24" t="s">
        <v>234</v>
      </c>
      <c r="D9482" s="24">
        <v>6.9999999999999999E-4</v>
      </c>
    </row>
    <row r="9483" spans="1:4" hidden="1">
      <c r="A9483" s="25">
        <v>43222</v>
      </c>
      <c r="B9483" s="24" t="s">
        <v>244</v>
      </c>
      <c r="C9483" s="24" t="s">
        <v>243</v>
      </c>
      <c r="D9483" s="24">
        <v>7.3000000000000001E-3</v>
      </c>
    </row>
    <row r="9484" spans="1:4" hidden="1">
      <c r="A9484" s="25">
        <v>43222</v>
      </c>
      <c r="B9484" s="24" t="s">
        <v>244</v>
      </c>
      <c r="C9484" s="24" t="s">
        <v>79</v>
      </c>
      <c r="D9484" s="24">
        <v>0.10199999999999999</v>
      </c>
    </row>
    <row r="9485" spans="1:4" hidden="1">
      <c r="A9485" s="25">
        <v>43222</v>
      </c>
      <c r="B9485" s="24" t="s">
        <v>244</v>
      </c>
      <c r="C9485" s="24" t="s">
        <v>236</v>
      </c>
      <c r="D9485" s="24">
        <v>7.4999999999999997E-3</v>
      </c>
    </row>
    <row r="9486" spans="1:4" hidden="1">
      <c r="A9486" s="25">
        <v>43222</v>
      </c>
      <c r="B9486" s="24" t="s">
        <v>244</v>
      </c>
      <c r="C9486" s="24" t="s">
        <v>246</v>
      </c>
      <c r="D9486" s="24">
        <v>2.76E-2</v>
      </c>
    </row>
    <row r="9487" spans="1:4" hidden="1">
      <c r="A9487" s="25">
        <v>43222</v>
      </c>
      <c r="B9487" s="24" t="s">
        <v>244</v>
      </c>
      <c r="C9487" s="24" t="s">
        <v>238</v>
      </c>
      <c r="D9487" s="24">
        <v>8.9999999999999998E-4</v>
      </c>
    </row>
    <row r="9488" spans="1:4" hidden="1">
      <c r="A9488" s="25">
        <v>43222</v>
      </c>
      <c r="B9488" s="24" t="s">
        <v>251</v>
      </c>
      <c r="C9488" s="24" t="s">
        <v>242</v>
      </c>
      <c r="D9488" s="24">
        <v>0.78559999999999997</v>
      </c>
    </row>
    <row r="9489" spans="1:4" hidden="1">
      <c r="A9489" s="25">
        <v>43222</v>
      </c>
      <c r="B9489" s="24" t="s">
        <v>251</v>
      </c>
      <c r="C9489" s="24" t="s">
        <v>233</v>
      </c>
      <c r="D9489" s="24">
        <v>0.10299999999999999</v>
      </c>
    </row>
    <row r="9490" spans="1:4" hidden="1">
      <c r="A9490" s="25">
        <v>43222</v>
      </c>
      <c r="B9490" s="24" t="s">
        <v>251</v>
      </c>
      <c r="C9490" s="24" t="s">
        <v>243</v>
      </c>
      <c r="D9490" s="24">
        <v>0.96899999999999997</v>
      </c>
    </row>
    <row r="9491" spans="1:4" hidden="1">
      <c r="A9491" s="25">
        <v>43222</v>
      </c>
      <c r="B9491" s="24" t="s">
        <v>251</v>
      </c>
      <c r="C9491" s="24" t="s">
        <v>79</v>
      </c>
      <c r="D9491" s="24">
        <v>13.557</v>
      </c>
    </row>
    <row r="9492" spans="1:4" hidden="1">
      <c r="A9492" s="25">
        <v>43222</v>
      </c>
      <c r="B9492" s="24" t="s">
        <v>251</v>
      </c>
      <c r="C9492" s="24" t="s">
        <v>236</v>
      </c>
      <c r="D9492" s="24">
        <v>0.999</v>
      </c>
    </row>
    <row r="9493" spans="1:4" hidden="1">
      <c r="A9493" s="25">
        <v>43222</v>
      </c>
      <c r="B9493" s="24" t="s">
        <v>251</v>
      </c>
      <c r="C9493" s="24" t="s">
        <v>238</v>
      </c>
      <c r="D9493" s="24">
        <v>0.1234</v>
      </c>
    </row>
    <row r="9494" spans="1:4" hidden="1">
      <c r="A9494" s="25">
        <v>43222</v>
      </c>
      <c r="B9494" s="24" t="s">
        <v>249</v>
      </c>
      <c r="C9494" s="24" t="s">
        <v>241</v>
      </c>
      <c r="D9494" s="24">
        <v>6.7599999999999993E-2</v>
      </c>
    </row>
    <row r="9495" spans="1:4" hidden="1">
      <c r="A9495" s="25">
        <v>43222</v>
      </c>
      <c r="B9495" s="24" t="s">
        <v>249</v>
      </c>
      <c r="C9495" s="24" t="s">
        <v>233</v>
      </c>
      <c r="D9495" s="24">
        <v>4.3900000000000002E-2</v>
      </c>
    </row>
    <row r="9496" spans="1:4" hidden="1">
      <c r="A9496" s="25">
        <v>43222</v>
      </c>
      <c r="B9496" s="24" t="s">
        <v>249</v>
      </c>
      <c r="C9496" s="24" t="s">
        <v>234</v>
      </c>
      <c r="D9496" s="24">
        <v>3.8699999999999998E-2</v>
      </c>
    </row>
    <row r="9497" spans="1:4" hidden="1">
      <c r="A9497" s="25">
        <v>43222</v>
      </c>
      <c r="B9497" s="24" t="s">
        <v>249</v>
      </c>
      <c r="C9497" s="24" t="s">
        <v>238</v>
      </c>
      <c r="D9497" s="24">
        <v>5.2600000000000001E-2</v>
      </c>
    </row>
    <row r="9498" spans="1:4" hidden="1">
      <c r="A9498" s="25">
        <v>43222</v>
      </c>
      <c r="B9498" s="24" t="s">
        <v>252</v>
      </c>
      <c r="C9498" s="24" t="s">
        <v>242</v>
      </c>
      <c r="D9498" s="24">
        <v>1.6184000000000001</v>
      </c>
    </row>
    <row r="9499" spans="1:4" hidden="1">
      <c r="A9499" s="25">
        <v>43222</v>
      </c>
      <c r="B9499" s="24" t="s">
        <v>252</v>
      </c>
      <c r="C9499" s="24" t="s">
        <v>233</v>
      </c>
      <c r="D9499" s="24">
        <v>0.2122</v>
      </c>
    </row>
    <row r="9500" spans="1:4" hidden="1">
      <c r="A9500" s="25">
        <v>43222</v>
      </c>
      <c r="B9500" s="24" t="s">
        <v>252</v>
      </c>
      <c r="C9500" s="24" t="s">
        <v>234</v>
      </c>
      <c r="D9500" s="24">
        <v>0.18679999999999999</v>
      </c>
    </row>
    <row r="9501" spans="1:4" hidden="1">
      <c r="A9501" s="25">
        <v>43222</v>
      </c>
      <c r="B9501" s="24" t="s">
        <v>252</v>
      </c>
      <c r="C9501" s="24" t="s">
        <v>243</v>
      </c>
      <c r="D9501" s="24">
        <v>1.9964999999999999</v>
      </c>
    </row>
    <row r="9502" spans="1:4" hidden="1">
      <c r="A9502" s="25">
        <v>43222</v>
      </c>
      <c r="B9502" s="24" t="s">
        <v>252</v>
      </c>
      <c r="C9502" s="24" t="s">
        <v>238</v>
      </c>
      <c r="D9502" s="24">
        <v>0.25440000000000002</v>
      </c>
    </row>
    <row r="9503" spans="1:4" hidden="1">
      <c r="A9503" s="25">
        <v>43222</v>
      </c>
      <c r="B9503" s="24" t="s">
        <v>236</v>
      </c>
      <c r="C9503" s="24" t="s">
        <v>230</v>
      </c>
      <c r="D9503" s="24">
        <v>0.45390000000000003</v>
      </c>
    </row>
    <row r="9504" spans="1:4" hidden="1">
      <c r="A9504" s="25">
        <v>43222</v>
      </c>
      <c r="B9504" s="24" t="s">
        <v>236</v>
      </c>
      <c r="C9504" s="24" t="s">
        <v>240</v>
      </c>
      <c r="D9504" s="24">
        <v>0.1648</v>
      </c>
    </row>
    <row r="9505" spans="1:4" hidden="1">
      <c r="A9505" s="25">
        <v>43222</v>
      </c>
      <c r="B9505" s="24" t="s">
        <v>236</v>
      </c>
      <c r="C9505" s="24" t="s">
        <v>241</v>
      </c>
      <c r="D9505" s="24">
        <v>0.1588</v>
      </c>
    </row>
    <row r="9506" spans="1:4" hidden="1">
      <c r="A9506" s="25">
        <v>43222</v>
      </c>
      <c r="B9506" s="24" t="s">
        <v>236</v>
      </c>
      <c r="C9506" s="24" t="s">
        <v>231</v>
      </c>
      <c r="D9506" s="24">
        <v>0.1232</v>
      </c>
    </row>
    <row r="9507" spans="1:4" hidden="1">
      <c r="A9507" s="25">
        <v>43222</v>
      </c>
      <c r="B9507" s="24" t="s">
        <v>236</v>
      </c>
      <c r="C9507" s="24" t="s">
        <v>242</v>
      </c>
      <c r="D9507" s="24">
        <v>0.7863</v>
      </c>
    </row>
    <row r="9508" spans="1:4" hidden="1">
      <c r="A9508" s="25">
        <v>43222</v>
      </c>
      <c r="B9508" s="24" t="s">
        <v>236</v>
      </c>
      <c r="C9508" s="24" t="s">
        <v>232</v>
      </c>
      <c r="D9508" s="24">
        <v>0.76800000000000002</v>
      </c>
    </row>
    <row r="9509" spans="1:4" hidden="1">
      <c r="A9509" s="25">
        <v>43222</v>
      </c>
      <c r="B9509" s="24" t="s">
        <v>236</v>
      </c>
      <c r="C9509" s="24" t="s">
        <v>233</v>
      </c>
      <c r="D9509" s="24">
        <v>0.1031</v>
      </c>
    </row>
    <row r="9510" spans="1:4" hidden="1">
      <c r="A9510" s="25">
        <v>43222</v>
      </c>
      <c r="B9510" s="24" t="s">
        <v>236</v>
      </c>
      <c r="C9510" s="24" t="s">
        <v>234</v>
      </c>
      <c r="D9510" s="24">
        <v>9.0800000000000006E-2</v>
      </c>
    </row>
    <row r="9511" spans="1:4" hidden="1">
      <c r="A9511" s="25">
        <v>43222</v>
      </c>
      <c r="B9511" s="24" t="s">
        <v>236</v>
      </c>
      <c r="C9511" s="24" t="s">
        <v>243</v>
      </c>
      <c r="D9511" s="24">
        <v>0.97</v>
      </c>
    </row>
    <row r="9512" spans="1:4" hidden="1">
      <c r="A9512" s="25">
        <v>43222</v>
      </c>
      <c r="B9512" s="24" t="s">
        <v>236</v>
      </c>
      <c r="C9512" s="24" t="s">
        <v>235</v>
      </c>
      <c r="D9512" s="24">
        <v>8.7599999999999997E-2</v>
      </c>
    </row>
    <row r="9513" spans="1:4" hidden="1">
      <c r="A9513" s="25">
        <v>43222</v>
      </c>
      <c r="B9513" s="24" t="s">
        <v>236</v>
      </c>
      <c r="C9513" s="24" t="s">
        <v>79</v>
      </c>
      <c r="D9513" s="24">
        <v>13.569599999999999</v>
      </c>
    </row>
    <row r="9514" spans="1:4" hidden="1">
      <c r="A9514" s="25">
        <v>43222</v>
      </c>
      <c r="B9514" s="24" t="s">
        <v>236</v>
      </c>
      <c r="C9514" s="24" t="s">
        <v>244</v>
      </c>
      <c r="D9514" s="24">
        <v>133.0018</v>
      </c>
    </row>
    <row r="9515" spans="1:4" hidden="1">
      <c r="A9515" s="25">
        <v>43222</v>
      </c>
      <c r="B9515" s="24" t="s">
        <v>236</v>
      </c>
      <c r="C9515" s="24" t="s">
        <v>251</v>
      </c>
      <c r="D9515" s="24">
        <v>1.0009999999999999</v>
      </c>
    </row>
    <row r="9516" spans="1:4" hidden="1">
      <c r="A9516" s="25">
        <v>43222</v>
      </c>
      <c r="B9516" s="24" t="s">
        <v>236</v>
      </c>
      <c r="C9516" s="24" t="s">
        <v>237</v>
      </c>
      <c r="D9516" s="24">
        <v>1.0963000000000001</v>
      </c>
    </row>
    <row r="9517" spans="1:4" hidden="1">
      <c r="A9517" s="25">
        <v>43222</v>
      </c>
      <c r="B9517" s="24" t="s">
        <v>236</v>
      </c>
      <c r="C9517" s="24" t="s">
        <v>238</v>
      </c>
      <c r="D9517" s="24">
        <v>0.1236</v>
      </c>
    </row>
    <row r="9518" spans="1:4" hidden="1">
      <c r="A9518" s="25">
        <v>43222</v>
      </c>
      <c r="B9518" s="24" t="s">
        <v>245</v>
      </c>
      <c r="C9518" s="24" t="s">
        <v>240</v>
      </c>
      <c r="D9518" s="24">
        <v>0.93440000000000001</v>
      </c>
    </row>
    <row r="9519" spans="1:4" hidden="1">
      <c r="A9519" s="25">
        <v>43222</v>
      </c>
      <c r="B9519" s="24" t="s">
        <v>245</v>
      </c>
      <c r="C9519" s="24" t="s">
        <v>242</v>
      </c>
      <c r="D9519" s="24">
        <v>4.4602000000000004</v>
      </c>
    </row>
    <row r="9520" spans="1:4" hidden="1">
      <c r="A9520" s="25">
        <v>43222</v>
      </c>
      <c r="B9520" s="24" t="s">
        <v>245</v>
      </c>
      <c r="C9520" s="24" t="s">
        <v>233</v>
      </c>
      <c r="D9520" s="24">
        <v>0.58479999999999999</v>
      </c>
    </row>
    <row r="9521" spans="1:4" hidden="1">
      <c r="A9521" s="25">
        <v>43222</v>
      </c>
      <c r="B9521" s="24" t="s">
        <v>245</v>
      </c>
      <c r="C9521" s="24" t="s">
        <v>234</v>
      </c>
      <c r="D9521" s="24">
        <v>0.51500000000000001</v>
      </c>
    </row>
    <row r="9522" spans="1:4" hidden="1">
      <c r="A9522" s="25">
        <v>43222</v>
      </c>
      <c r="B9522" s="24" t="s">
        <v>245</v>
      </c>
      <c r="C9522" s="24" t="s">
        <v>243</v>
      </c>
      <c r="D9522" s="24">
        <v>5.5022000000000002</v>
      </c>
    </row>
    <row r="9523" spans="1:4" hidden="1">
      <c r="A9523" s="25">
        <v>43222</v>
      </c>
      <c r="B9523" s="24" t="s">
        <v>245</v>
      </c>
      <c r="C9523" s="24" t="s">
        <v>79</v>
      </c>
      <c r="D9523" s="24">
        <v>76.974800000000002</v>
      </c>
    </row>
    <row r="9524" spans="1:4" hidden="1">
      <c r="A9524" s="25">
        <v>43222</v>
      </c>
      <c r="B9524" s="24" t="s">
        <v>245</v>
      </c>
      <c r="C9524" s="24" t="s">
        <v>238</v>
      </c>
      <c r="D9524" s="24">
        <v>0.70099999999999996</v>
      </c>
    </row>
    <row r="9525" spans="1:4" hidden="1">
      <c r="A9525" s="25">
        <v>43222</v>
      </c>
      <c r="B9525" s="24" t="s">
        <v>264</v>
      </c>
      <c r="C9525" s="24" t="s">
        <v>238</v>
      </c>
      <c r="D9525" s="24">
        <v>1.9300000000000001E-2</v>
      </c>
    </row>
    <row r="9526" spans="1:4" hidden="1">
      <c r="A9526" s="25">
        <v>43222</v>
      </c>
      <c r="B9526" s="24" t="s">
        <v>260</v>
      </c>
      <c r="C9526" s="24" t="s">
        <v>233</v>
      </c>
      <c r="D9526" s="24">
        <v>0.23419999999999999</v>
      </c>
    </row>
    <row r="9527" spans="1:4" hidden="1">
      <c r="A9527" s="25">
        <v>43222</v>
      </c>
      <c r="B9527" s="24" t="s">
        <v>260</v>
      </c>
      <c r="C9527" s="24" t="s">
        <v>238</v>
      </c>
      <c r="D9527" s="24">
        <v>0.28070000000000001</v>
      </c>
    </row>
    <row r="9528" spans="1:4" hidden="1">
      <c r="A9528" s="25">
        <v>43222</v>
      </c>
      <c r="B9528" s="24" t="s">
        <v>261</v>
      </c>
      <c r="C9528" s="24" t="s">
        <v>233</v>
      </c>
      <c r="D9528" s="24">
        <v>1.3100000000000001E-2</v>
      </c>
    </row>
    <row r="9529" spans="1:4" hidden="1">
      <c r="A9529" s="25">
        <v>43222</v>
      </c>
      <c r="B9529" s="24" t="s">
        <v>261</v>
      </c>
      <c r="C9529" s="24" t="s">
        <v>238</v>
      </c>
      <c r="D9529" s="24">
        <v>1.5699999999999999E-2</v>
      </c>
    </row>
    <row r="9530" spans="1:4" hidden="1">
      <c r="A9530" s="25">
        <v>43222</v>
      </c>
      <c r="B9530" s="24" t="s">
        <v>237</v>
      </c>
      <c r="C9530" s="24" t="s">
        <v>230</v>
      </c>
      <c r="D9530" s="24">
        <v>0.41399999999999998</v>
      </c>
    </row>
    <row r="9531" spans="1:4" hidden="1">
      <c r="A9531" s="25">
        <v>43222</v>
      </c>
      <c r="B9531" s="24" t="s">
        <v>237</v>
      </c>
      <c r="C9531" s="24" t="s">
        <v>240</v>
      </c>
      <c r="D9531" s="24">
        <v>0.1502</v>
      </c>
    </row>
    <row r="9532" spans="1:4" hidden="1">
      <c r="A9532" s="25">
        <v>43222</v>
      </c>
      <c r="B9532" s="24" t="s">
        <v>237</v>
      </c>
      <c r="C9532" s="24" t="s">
        <v>231</v>
      </c>
      <c r="D9532" s="24">
        <v>0.1124</v>
      </c>
    </row>
    <row r="9533" spans="1:4" hidden="1">
      <c r="A9533" s="25">
        <v>43222</v>
      </c>
      <c r="B9533" s="24" t="s">
        <v>237</v>
      </c>
      <c r="C9533" s="24" t="s">
        <v>232</v>
      </c>
      <c r="D9533" s="24">
        <v>0.70050000000000001</v>
      </c>
    </row>
    <row r="9534" spans="1:4" hidden="1">
      <c r="A9534" s="25">
        <v>43222</v>
      </c>
      <c r="B9534" s="24" t="s">
        <v>237</v>
      </c>
      <c r="C9534" s="24" t="s">
        <v>233</v>
      </c>
      <c r="D9534" s="24">
        <v>9.4E-2</v>
      </c>
    </row>
    <row r="9535" spans="1:4" hidden="1">
      <c r="A9535" s="25">
        <v>43222</v>
      </c>
      <c r="B9535" s="24" t="s">
        <v>237</v>
      </c>
      <c r="C9535" s="24" t="s">
        <v>234</v>
      </c>
      <c r="D9535" s="24">
        <v>8.2799999999999999E-2</v>
      </c>
    </row>
    <row r="9536" spans="1:4" hidden="1">
      <c r="A9536" s="25">
        <v>43222</v>
      </c>
      <c r="B9536" s="24" t="s">
        <v>237</v>
      </c>
      <c r="C9536" s="24" t="s">
        <v>235</v>
      </c>
      <c r="D9536" s="24">
        <v>0.08</v>
      </c>
    </row>
    <row r="9537" spans="1:4" hidden="1">
      <c r="A9537" s="25">
        <v>43222</v>
      </c>
      <c r="B9537" s="24" t="s">
        <v>237</v>
      </c>
      <c r="C9537" s="24" t="s">
        <v>236</v>
      </c>
      <c r="D9537" s="24">
        <v>0.91220000000000001</v>
      </c>
    </row>
    <row r="9538" spans="1:4" hidden="1">
      <c r="A9538" s="25">
        <v>43222</v>
      </c>
      <c r="B9538" s="24" t="s">
        <v>237</v>
      </c>
      <c r="C9538" s="24" t="s">
        <v>262</v>
      </c>
      <c r="D9538" s="24">
        <v>0.46679999999999999</v>
      </c>
    </row>
    <row r="9539" spans="1:4" hidden="1">
      <c r="A9539" s="25">
        <v>43222</v>
      </c>
      <c r="B9539" s="24" t="s">
        <v>237</v>
      </c>
      <c r="C9539" s="24" t="s">
        <v>238</v>
      </c>
      <c r="D9539" s="24">
        <v>0.11269999999999999</v>
      </c>
    </row>
    <row r="9540" spans="1:4" hidden="1">
      <c r="A9540" s="25">
        <v>43222</v>
      </c>
      <c r="B9540" s="24" t="s">
        <v>253</v>
      </c>
      <c r="C9540" s="24" t="s">
        <v>242</v>
      </c>
      <c r="D9540" s="24">
        <v>4.7662000000000004</v>
      </c>
    </row>
    <row r="9541" spans="1:4" hidden="1">
      <c r="A9541" s="25">
        <v>43222</v>
      </c>
      <c r="B9541" s="24" t="s">
        <v>253</v>
      </c>
      <c r="C9541" s="24" t="s">
        <v>233</v>
      </c>
      <c r="D9541" s="24">
        <v>0.62490000000000001</v>
      </c>
    </row>
    <row r="9542" spans="1:4" hidden="1">
      <c r="A9542" s="25">
        <v>43222</v>
      </c>
      <c r="B9542" s="24" t="s">
        <v>253</v>
      </c>
      <c r="C9542" s="24" t="s">
        <v>234</v>
      </c>
      <c r="D9542" s="24">
        <v>0.55030000000000001</v>
      </c>
    </row>
    <row r="9543" spans="1:4" hidden="1">
      <c r="A9543" s="25">
        <v>43222</v>
      </c>
      <c r="B9543" s="24" t="s">
        <v>253</v>
      </c>
      <c r="C9543" s="24" t="s">
        <v>243</v>
      </c>
      <c r="D9543" s="24">
        <v>5.8795999999999999</v>
      </c>
    </row>
    <row r="9544" spans="1:4" hidden="1">
      <c r="A9544" s="25">
        <v>43222</v>
      </c>
      <c r="B9544" s="24" t="s">
        <v>253</v>
      </c>
      <c r="C9544" s="24" t="s">
        <v>238</v>
      </c>
      <c r="D9544" s="24">
        <v>0.749</v>
      </c>
    </row>
    <row r="9545" spans="1:4" hidden="1">
      <c r="A9545" s="25">
        <v>43222</v>
      </c>
      <c r="B9545" s="24" t="s">
        <v>265</v>
      </c>
      <c r="C9545" s="24" t="s">
        <v>238</v>
      </c>
      <c r="D9545" s="24">
        <v>3.1600000000000003E-2</v>
      </c>
    </row>
    <row r="9546" spans="1:4" hidden="1">
      <c r="A9546" s="25">
        <v>43222</v>
      </c>
      <c r="B9546" s="24" t="s">
        <v>262</v>
      </c>
      <c r="C9546" s="24" t="s">
        <v>233</v>
      </c>
      <c r="D9546" s="24">
        <v>0.2014</v>
      </c>
    </row>
    <row r="9547" spans="1:4" hidden="1">
      <c r="A9547" s="25">
        <v>43222</v>
      </c>
      <c r="B9547" s="24" t="s">
        <v>262</v>
      </c>
      <c r="C9547" s="24" t="s">
        <v>237</v>
      </c>
      <c r="D9547" s="24">
        <v>2.1423999999999999</v>
      </c>
    </row>
    <row r="9548" spans="1:4" hidden="1">
      <c r="A9548" s="25">
        <v>43222</v>
      </c>
      <c r="B9548" s="24" t="s">
        <v>262</v>
      </c>
      <c r="C9548" s="24" t="s">
        <v>238</v>
      </c>
      <c r="D9548" s="24">
        <v>0.24149999999999999</v>
      </c>
    </row>
    <row r="9549" spans="1:4" hidden="1">
      <c r="A9549" s="25">
        <v>43222</v>
      </c>
      <c r="B9549" s="24" t="s">
        <v>246</v>
      </c>
      <c r="C9549" s="24" t="s">
        <v>240</v>
      </c>
      <c r="D9549" s="24">
        <v>4.48E-2</v>
      </c>
    </row>
    <row r="9550" spans="1:4" hidden="1">
      <c r="A9550" s="25">
        <v>43222</v>
      </c>
      <c r="B9550" s="24" t="s">
        <v>246</v>
      </c>
      <c r="C9550" s="24" t="s">
        <v>248</v>
      </c>
      <c r="D9550" s="24">
        <v>0.2137</v>
      </c>
    </row>
    <row r="9551" spans="1:4" hidden="1">
      <c r="A9551" s="25">
        <v>43222</v>
      </c>
      <c r="B9551" s="24" t="s">
        <v>246</v>
      </c>
      <c r="C9551" s="24" t="s">
        <v>242</v>
      </c>
      <c r="D9551" s="24">
        <v>0.21379999999999999</v>
      </c>
    </row>
    <row r="9552" spans="1:4" hidden="1">
      <c r="A9552" s="25">
        <v>43222</v>
      </c>
      <c r="B9552" s="24" t="s">
        <v>246</v>
      </c>
      <c r="C9552" s="24" t="s">
        <v>233</v>
      </c>
      <c r="D9552" s="24">
        <v>2.8000000000000001E-2</v>
      </c>
    </row>
    <row r="9553" spans="1:4" hidden="1">
      <c r="A9553" s="25">
        <v>43222</v>
      </c>
      <c r="B9553" s="24" t="s">
        <v>246</v>
      </c>
      <c r="C9553" s="24" t="s">
        <v>234</v>
      </c>
      <c r="D9553" s="24">
        <v>2.47E-2</v>
      </c>
    </row>
    <row r="9554" spans="1:4" hidden="1">
      <c r="A9554" s="25">
        <v>43222</v>
      </c>
      <c r="B9554" s="24" t="s">
        <v>246</v>
      </c>
      <c r="C9554" s="24" t="s">
        <v>243</v>
      </c>
      <c r="D9554" s="24">
        <v>0.26369999999999999</v>
      </c>
    </row>
    <row r="9555" spans="1:4" hidden="1">
      <c r="A9555" s="25">
        <v>43222</v>
      </c>
      <c r="B9555" s="24" t="s">
        <v>246</v>
      </c>
      <c r="C9555" s="24" t="s">
        <v>79</v>
      </c>
      <c r="D9555" s="24">
        <v>3.6892</v>
      </c>
    </row>
    <row r="9556" spans="1:4" hidden="1">
      <c r="A9556" s="25">
        <v>43222</v>
      </c>
      <c r="B9556" s="24" t="s">
        <v>246</v>
      </c>
      <c r="C9556" s="24" t="s">
        <v>244</v>
      </c>
      <c r="D9556" s="24">
        <v>36.159999999999997</v>
      </c>
    </row>
    <row r="9557" spans="1:4" hidden="1">
      <c r="A9557" s="25">
        <v>43222</v>
      </c>
      <c r="B9557" s="24" t="s">
        <v>246</v>
      </c>
      <c r="C9557" s="24" t="s">
        <v>238</v>
      </c>
      <c r="D9557" s="24">
        <v>3.3599999999999998E-2</v>
      </c>
    </row>
    <row r="9558" spans="1:4" hidden="1">
      <c r="A9558" s="25">
        <v>43222</v>
      </c>
      <c r="B9558" s="24" t="s">
        <v>266</v>
      </c>
      <c r="C9558" s="24" t="s">
        <v>238</v>
      </c>
      <c r="D9558" s="24">
        <v>3.7999999999999999E-2</v>
      </c>
    </row>
    <row r="9559" spans="1:4" hidden="1">
      <c r="A9559" s="25">
        <v>43222</v>
      </c>
      <c r="B9559" s="24" t="s">
        <v>238</v>
      </c>
      <c r="C9559" s="24" t="s">
        <v>230</v>
      </c>
      <c r="D9559" s="24">
        <v>3.673</v>
      </c>
    </row>
    <row r="9560" spans="1:4" hidden="1">
      <c r="A9560" s="25">
        <v>43222</v>
      </c>
      <c r="B9560" s="24" t="s">
        <v>238</v>
      </c>
      <c r="C9560" s="24" t="s">
        <v>240</v>
      </c>
      <c r="D9560" s="24">
        <v>1.3331</v>
      </c>
    </row>
    <row r="9561" spans="1:4" hidden="1">
      <c r="A9561" s="25">
        <v>43222</v>
      </c>
      <c r="B9561" s="24" t="s">
        <v>238</v>
      </c>
      <c r="C9561" s="24" t="s">
        <v>247</v>
      </c>
      <c r="D9561" s="24">
        <v>1.7881</v>
      </c>
    </row>
    <row r="9562" spans="1:4" hidden="1">
      <c r="A9562" s="25">
        <v>43222</v>
      </c>
      <c r="B9562" s="24" t="s">
        <v>238</v>
      </c>
      <c r="C9562" s="24" t="s">
        <v>241</v>
      </c>
      <c r="D9562" s="24">
        <v>1.2846</v>
      </c>
    </row>
    <row r="9563" spans="1:4" hidden="1">
      <c r="A9563" s="25">
        <v>43222</v>
      </c>
      <c r="B9563" s="24" t="s">
        <v>238</v>
      </c>
      <c r="C9563" s="24" t="s">
        <v>250</v>
      </c>
      <c r="D9563" s="24">
        <v>1593.1492000000001</v>
      </c>
    </row>
    <row r="9564" spans="1:4" hidden="1">
      <c r="A9564" s="25">
        <v>43222</v>
      </c>
      <c r="B9564" s="24" t="s">
        <v>238</v>
      </c>
      <c r="C9564" s="24" t="s">
        <v>231</v>
      </c>
      <c r="D9564" s="24">
        <v>0.99680000000000002</v>
      </c>
    </row>
    <row r="9565" spans="1:4" hidden="1">
      <c r="A9565" s="25">
        <v>43222</v>
      </c>
      <c r="B9565" s="24" t="s">
        <v>238</v>
      </c>
      <c r="C9565" s="24" t="s">
        <v>248</v>
      </c>
      <c r="D9565" s="24">
        <v>6.3605</v>
      </c>
    </row>
    <row r="9566" spans="1:4" hidden="1">
      <c r="A9566" s="25">
        <v>43222</v>
      </c>
      <c r="B9566" s="24" t="s">
        <v>238</v>
      </c>
      <c r="C9566" s="24" t="s">
        <v>242</v>
      </c>
      <c r="D9566" s="24">
        <v>6.3632</v>
      </c>
    </row>
    <row r="9567" spans="1:4" hidden="1">
      <c r="A9567" s="25">
        <v>43222</v>
      </c>
      <c r="B9567" s="24" t="s">
        <v>238</v>
      </c>
      <c r="C9567" s="24" t="s">
        <v>254</v>
      </c>
      <c r="D9567" s="24">
        <v>21.372</v>
      </c>
    </row>
    <row r="9568" spans="1:4" hidden="1">
      <c r="A9568" s="25">
        <v>43222</v>
      </c>
      <c r="B9568" s="24" t="s">
        <v>238</v>
      </c>
      <c r="C9568" s="24" t="s">
        <v>232</v>
      </c>
      <c r="D9568" s="24">
        <v>6.2152000000000003</v>
      </c>
    </row>
    <row r="9569" spans="1:4" hidden="1">
      <c r="A9569" s="25">
        <v>43222</v>
      </c>
      <c r="B9569" s="24" t="s">
        <v>238</v>
      </c>
      <c r="C9569" s="24" t="s">
        <v>233</v>
      </c>
      <c r="D9569" s="24">
        <v>0.83420000000000005</v>
      </c>
    </row>
    <row r="9570" spans="1:4" hidden="1">
      <c r="A9570" s="25">
        <v>43222</v>
      </c>
      <c r="B9570" s="24" t="s">
        <v>238</v>
      </c>
      <c r="C9570" s="24" t="s">
        <v>263</v>
      </c>
      <c r="D9570" s="24">
        <v>2.0701000000000001</v>
      </c>
    </row>
    <row r="9571" spans="1:4" hidden="1">
      <c r="A9571" s="25">
        <v>43222</v>
      </c>
      <c r="B9571" s="24" t="s">
        <v>238</v>
      </c>
      <c r="C9571" s="24" t="s">
        <v>234</v>
      </c>
      <c r="D9571" s="24">
        <v>0.73460000000000003</v>
      </c>
    </row>
    <row r="9572" spans="1:4" hidden="1">
      <c r="A9572" s="25">
        <v>43222</v>
      </c>
      <c r="B9572" s="24" t="s">
        <v>238</v>
      </c>
      <c r="C9572" s="24" t="s">
        <v>243</v>
      </c>
      <c r="D9572" s="24">
        <v>7.8497000000000003</v>
      </c>
    </row>
    <row r="9573" spans="1:4" hidden="1">
      <c r="A9573" s="25">
        <v>43222</v>
      </c>
      <c r="B9573" s="24" t="s">
        <v>238</v>
      </c>
      <c r="C9573" s="24" t="s">
        <v>256</v>
      </c>
      <c r="D9573" s="24">
        <v>6.1836000000000002</v>
      </c>
    </row>
    <row r="9574" spans="1:4" hidden="1">
      <c r="A9574" s="25">
        <v>43222</v>
      </c>
      <c r="B9574" s="24" t="s">
        <v>238</v>
      </c>
      <c r="C9574" s="24" t="s">
        <v>258</v>
      </c>
      <c r="D9574" s="24">
        <v>3.6150000000000002</v>
      </c>
    </row>
    <row r="9575" spans="1:4" hidden="1">
      <c r="A9575" s="25">
        <v>43222</v>
      </c>
      <c r="B9575" s="24" t="s">
        <v>238</v>
      </c>
      <c r="C9575" s="24" t="s">
        <v>259</v>
      </c>
      <c r="D9575" s="24">
        <v>101.8896</v>
      </c>
    </row>
    <row r="9576" spans="1:4" hidden="1">
      <c r="A9576" s="25">
        <v>43222</v>
      </c>
      <c r="B9576" s="24" t="s">
        <v>238</v>
      </c>
      <c r="C9576" s="24" t="s">
        <v>235</v>
      </c>
      <c r="D9576" s="24">
        <v>0.70940000000000003</v>
      </c>
    </row>
    <row r="9577" spans="1:4">
      <c r="A9577" s="25">
        <v>43222</v>
      </c>
      <c r="B9577" s="24" t="s">
        <v>238</v>
      </c>
      <c r="C9577" s="24" t="s">
        <v>79</v>
      </c>
      <c r="D9577" s="24">
        <v>109.81489999999999</v>
      </c>
    </row>
    <row r="9578" spans="1:4" hidden="1">
      <c r="A9578" s="25">
        <v>43222</v>
      </c>
      <c r="B9578" s="24" t="s">
        <v>238</v>
      </c>
      <c r="C9578" s="24" t="s">
        <v>244</v>
      </c>
      <c r="D9578" s="24">
        <v>1076.3414</v>
      </c>
    </row>
    <row r="9579" spans="1:4" hidden="1">
      <c r="A9579" s="25">
        <v>43222</v>
      </c>
      <c r="B9579" s="24" t="s">
        <v>238</v>
      </c>
      <c r="C9579" s="24" t="s">
        <v>251</v>
      </c>
      <c r="D9579" s="24">
        <v>8.1012000000000004</v>
      </c>
    </row>
    <row r="9580" spans="1:4" hidden="1">
      <c r="A9580" s="25">
        <v>43222</v>
      </c>
      <c r="B9580" s="24" t="s">
        <v>238</v>
      </c>
      <c r="C9580" s="24" t="s">
        <v>249</v>
      </c>
      <c r="D9580" s="24">
        <v>19.0014</v>
      </c>
    </row>
    <row r="9581" spans="1:4" hidden="1">
      <c r="A9581" s="25">
        <v>43222</v>
      </c>
      <c r="B9581" s="24" t="s">
        <v>238</v>
      </c>
      <c r="C9581" s="24" t="s">
        <v>252</v>
      </c>
      <c r="D9581" s="24">
        <v>3.9318</v>
      </c>
    </row>
    <row r="9582" spans="1:4" hidden="1">
      <c r="A9582" s="25">
        <v>43222</v>
      </c>
      <c r="B9582" s="24" t="s">
        <v>238</v>
      </c>
      <c r="C9582" s="24" t="s">
        <v>236</v>
      </c>
      <c r="D9582" s="24">
        <v>8.0927000000000007</v>
      </c>
    </row>
    <row r="9583" spans="1:4" hidden="1">
      <c r="A9583" s="25">
        <v>43222</v>
      </c>
      <c r="B9583" s="24" t="s">
        <v>238</v>
      </c>
      <c r="C9583" s="24" t="s">
        <v>245</v>
      </c>
      <c r="D9583" s="24">
        <v>1.4266000000000001</v>
      </c>
    </row>
    <row r="9584" spans="1:4" hidden="1">
      <c r="A9584" s="25">
        <v>43222</v>
      </c>
      <c r="B9584" s="24" t="s">
        <v>238</v>
      </c>
      <c r="C9584" s="24" t="s">
        <v>264</v>
      </c>
      <c r="D9584" s="24">
        <v>51.901400000000002</v>
      </c>
    </row>
    <row r="9585" spans="1:4" hidden="1">
      <c r="A9585" s="25">
        <v>43222</v>
      </c>
      <c r="B9585" s="24" t="s">
        <v>238</v>
      </c>
      <c r="C9585" s="24" t="s">
        <v>260</v>
      </c>
      <c r="D9585" s="24">
        <v>3.5623999999999998</v>
      </c>
    </row>
    <row r="9586" spans="1:4" hidden="1">
      <c r="A9586" s="25">
        <v>43222</v>
      </c>
      <c r="B9586" s="24" t="s">
        <v>238</v>
      </c>
      <c r="C9586" s="24" t="s">
        <v>261</v>
      </c>
      <c r="D9586" s="24">
        <v>63.7239</v>
      </c>
    </row>
    <row r="9587" spans="1:4" hidden="1">
      <c r="A9587" s="25">
        <v>43222</v>
      </c>
      <c r="B9587" s="24" t="s">
        <v>238</v>
      </c>
      <c r="C9587" s="24" t="s">
        <v>237</v>
      </c>
      <c r="D9587" s="24">
        <v>8.8721999999999994</v>
      </c>
    </row>
    <row r="9588" spans="1:4" hidden="1">
      <c r="A9588" s="25">
        <v>43222</v>
      </c>
      <c r="B9588" s="24" t="s">
        <v>238</v>
      </c>
      <c r="C9588" s="24" t="s">
        <v>253</v>
      </c>
      <c r="D9588" s="24">
        <v>1.335</v>
      </c>
    </row>
    <row r="9589" spans="1:4" hidden="1">
      <c r="A9589" s="25">
        <v>43222</v>
      </c>
      <c r="B9589" s="24" t="s">
        <v>238</v>
      </c>
      <c r="C9589" s="24" t="s">
        <v>265</v>
      </c>
      <c r="D9589" s="24">
        <v>31.729399999999998</v>
      </c>
    </row>
    <row r="9590" spans="1:4" hidden="1">
      <c r="A9590" s="25">
        <v>43222</v>
      </c>
      <c r="B9590" s="24" t="s">
        <v>238</v>
      </c>
      <c r="C9590" s="24" t="s">
        <v>262</v>
      </c>
      <c r="D9590" s="24">
        <v>4.1412000000000004</v>
      </c>
    </row>
    <row r="9591" spans="1:4" hidden="1">
      <c r="A9591" s="25">
        <v>43222</v>
      </c>
      <c r="B9591" s="24" t="s">
        <v>238</v>
      </c>
      <c r="C9591" s="24" t="s">
        <v>246</v>
      </c>
      <c r="D9591" s="24">
        <v>29.766200000000001</v>
      </c>
    </row>
    <row r="9592" spans="1:4" hidden="1">
      <c r="A9592" s="25">
        <v>43222</v>
      </c>
      <c r="B9592" s="24" t="s">
        <v>238</v>
      </c>
      <c r="C9592" s="24" t="s">
        <v>266</v>
      </c>
      <c r="D9592" s="24">
        <v>26.2879</v>
      </c>
    </row>
    <row r="9593" spans="1:4" hidden="1">
      <c r="A9593" s="25">
        <v>43222</v>
      </c>
      <c r="B9593" s="24" t="s">
        <v>238</v>
      </c>
      <c r="C9593" s="24" t="s">
        <v>267</v>
      </c>
      <c r="D9593" s="24">
        <v>547.25319999999999</v>
      </c>
    </row>
    <row r="9594" spans="1:4" hidden="1">
      <c r="A9594" s="25">
        <v>43222</v>
      </c>
      <c r="B9594" s="24" t="s">
        <v>238</v>
      </c>
      <c r="C9594" s="24" t="s">
        <v>268</v>
      </c>
      <c r="D9594" s="24">
        <v>2.7</v>
      </c>
    </row>
    <row r="9595" spans="1:4" hidden="1">
      <c r="A9595" s="25">
        <v>43222</v>
      </c>
      <c r="B9595" s="24" t="s">
        <v>238</v>
      </c>
      <c r="C9595" s="24" t="s">
        <v>239</v>
      </c>
      <c r="D9595" s="24">
        <v>12.6516</v>
      </c>
    </row>
    <row r="9596" spans="1:4" hidden="1">
      <c r="A9596" s="25">
        <v>43222</v>
      </c>
      <c r="B9596" s="24" t="s">
        <v>267</v>
      </c>
      <c r="C9596" s="24" t="s">
        <v>238</v>
      </c>
      <c r="D9596" s="24">
        <v>1.8E-3</v>
      </c>
    </row>
    <row r="9597" spans="1:4" hidden="1">
      <c r="A9597" s="25">
        <v>43222</v>
      </c>
      <c r="B9597" s="24" t="s">
        <v>268</v>
      </c>
      <c r="C9597" s="24" t="s">
        <v>238</v>
      </c>
      <c r="D9597" s="24">
        <v>0.37040000000000001</v>
      </c>
    </row>
    <row r="9598" spans="1:4" hidden="1">
      <c r="A9598" s="25">
        <v>43222</v>
      </c>
      <c r="B9598" s="24" t="s">
        <v>239</v>
      </c>
      <c r="C9598" s="24" t="s">
        <v>230</v>
      </c>
      <c r="D9598" s="24">
        <v>0.2903</v>
      </c>
    </row>
    <row r="9599" spans="1:4" hidden="1">
      <c r="A9599" s="25">
        <v>43222</v>
      </c>
      <c r="B9599" s="24" t="s">
        <v>239</v>
      </c>
      <c r="C9599" s="24" t="s">
        <v>233</v>
      </c>
      <c r="D9599" s="24">
        <v>6.6000000000000003E-2</v>
      </c>
    </row>
    <row r="9600" spans="1:4" hidden="1">
      <c r="A9600" s="25">
        <v>43222</v>
      </c>
      <c r="B9600" s="24" t="s">
        <v>239</v>
      </c>
      <c r="C9600" s="24" t="s">
        <v>234</v>
      </c>
      <c r="D9600" s="24">
        <v>5.8000000000000003E-2</v>
      </c>
    </row>
    <row r="9601" spans="1:4" hidden="1">
      <c r="A9601" s="25">
        <v>43222</v>
      </c>
      <c r="B9601" s="24" t="s">
        <v>239</v>
      </c>
      <c r="C9601" s="24" t="s">
        <v>238</v>
      </c>
      <c r="D9601" s="24">
        <v>7.9000000000000001E-2</v>
      </c>
    </row>
    <row r="9602" spans="1:4" hidden="1">
      <c r="A9602" s="25">
        <v>43223</v>
      </c>
      <c r="B9602" s="24" t="s">
        <v>230</v>
      </c>
      <c r="C9602" s="24" t="s">
        <v>231</v>
      </c>
      <c r="D9602" s="24">
        <v>0.27160000000000001</v>
      </c>
    </row>
    <row r="9603" spans="1:4" hidden="1">
      <c r="A9603" s="25">
        <v>43223</v>
      </c>
      <c r="B9603" s="24" t="s">
        <v>230</v>
      </c>
      <c r="C9603" s="24" t="s">
        <v>232</v>
      </c>
      <c r="D9603" s="24">
        <v>1.6926000000000001</v>
      </c>
    </row>
    <row r="9604" spans="1:4" hidden="1">
      <c r="A9604" s="25">
        <v>43223</v>
      </c>
      <c r="B9604" s="24" t="s">
        <v>230</v>
      </c>
      <c r="C9604" s="24" t="s">
        <v>233</v>
      </c>
      <c r="D9604" s="24">
        <v>0.22720000000000001</v>
      </c>
    </row>
    <row r="9605" spans="1:4" hidden="1">
      <c r="A9605" s="25">
        <v>43223</v>
      </c>
      <c r="B9605" s="24" t="s">
        <v>230</v>
      </c>
      <c r="C9605" s="24" t="s">
        <v>234</v>
      </c>
      <c r="D9605" s="24">
        <v>0.20039999999999999</v>
      </c>
    </row>
    <row r="9606" spans="1:4" hidden="1">
      <c r="A9606" s="25">
        <v>43223</v>
      </c>
      <c r="B9606" s="24" t="s">
        <v>230</v>
      </c>
      <c r="C9606" s="24" t="s">
        <v>235</v>
      </c>
      <c r="D9606" s="24">
        <v>0.19320000000000001</v>
      </c>
    </row>
    <row r="9607" spans="1:4" hidden="1">
      <c r="A9607" s="25">
        <v>43223</v>
      </c>
      <c r="B9607" s="24" t="s">
        <v>230</v>
      </c>
      <c r="C9607" s="24" t="s">
        <v>236</v>
      </c>
      <c r="D9607" s="24">
        <v>2.1976</v>
      </c>
    </row>
    <row r="9608" spans="1:4" hidden="1">
      <c r="A9608" s="25">
        <v>43223</v>
      </c>
      <c r="B9608" s="24" t="s">
        <v>230</v>
      </c>
      <c r="C9608" s="24" t="s">
        <v>237</v>
      </c>
      <c r="D9608" s="24">
        <v>2.4106000000000001</v>
      </c>
    </row>
    <row r="9609" spans="1:4" hidden="1">
      <c r="A9609" s="25">
        <v>43223</v>
      </c>
      <c r="B9609" s="24" t="s">
        <v>230</v>
      </c>
      <c r="C9609" s="24" t="s">
        <v>238</v>
      </c>
      <c r="D9609" s="24">
        <v>0.2722</v>
      </c>
    </row>
    <row r="9610" spans="1:4" hidden="1">
      <c r="A9610" s="25">
        <v>43223</v>
      </c>
      <c r="B9610" s="24" t="s">
        <v>230</v>
      </c>
      <c r="C9610" s="24" t="s">
        <v>239</v>
      </c>
      <c r="D9610" s="24">
        <v>3.4384000000000001</v>
      </c>
    </row>
    <row r="9611" spans="1:4" hidden="1">
      <c r="A9611" s="25">
        <v>43223</v>
      </c>
      <c r="B9611" s="24" t="s">
        <v>240</v>
      </c>
      <c r="C9611" s="24" t="s">
        <v>241</v>
      </c>
      <c r="D9611" s="24">
        <v>0.96699999999999997</v>
      </c>
    </row>
    <row r="9612" spans="1:4" hidden="1">
      <c r="A9612" s="25">
        <v>43223</v>
      </c>
      <c r="B9612" s="24" t="s">
        <v>240</v>
      </c>
      <c r="C9612" s="24" t="s">
        <v>231</v>
      </c>
      <c r="D9612" s="24">
        <v>0.75060000000000004</v>
      </c>
    </row>
    <row r="9613" spans="1:4" hidden="1">
      <c r="A9613" s="25">
        <v>43223</v>
      </c>
      <c r="B9613" s="24" t="s">
        <v>240</v>
      </c>
      <c r="C9613" s="24" t="s">
        <v>242</v>
      </c>
      <c r="D9613" s="24">
        <v>4.7816000000000001</v>
      </c>
    </row>
    <row r="9614" spans="1:4" hidden="1">
      <c r="A9614" s="25">
        <v>43223</v>
      </c>
      <c r="B9614" s="24" t="s">
        <v>240</v>
      </c>
      <c r="C9614" s="24" t="s">
        <v>232</v>
      </c>
      <c r="D9614" s="24">
        <v>4.6773999999999996</v>
      </c>
    </row>
    <row r="9615" spans="1:4" hidden="1">
      <c r="A9615" s="25">
        <v>43223</v>
      </c>
      <c r="B9615" s="24" t="s">
        <v>240</v>
      </c>
      <c r="C9615" s="24" t="s">
        <v>233</v>
      </c>
      <c r="D9615" s="24">
        <v>0.62780000000000002</v>
      </c>
    </row>
    <row r="9616" spans="1:4" hidden="1">
      <c r="A9616" s="25">
        <v>43223</v>
      </c>
      <c r="B9616" s="24" t="s">
        <v>240</v>
      </c>
      <c r="C9616" s="24" t="s">
        <v>234</v>
      </c>
      <c r="D9616" s="24">
        <v>0.55379999999999996</v>
      </c>
    </row>
    <row r="9617" spans="1:4" hidden="1">
      <c r="A9617" s="25">
        <v>43223</v>
      </c>
      <c r="B9617" s="24" t="s">
        <v>240</v>
      </c>
      <c r="C9617" s="24" t="s">
        <v>243</v>
      </c>
      <c r="D9617" s="24">
        <v>5.9051</v>
      </c>
    </row>
    <row r="9618" spans="1:4" hidden="1">
      <c r="A9618" s="25">
        <v>43223</v>
      </c>
      <c r="B9618" s="24" t="s">
        <v>240</v>
      </c>
      <c r="C9618" s="24" t="s">
        <v>79</v>
      </c>
      <c r="D9618" s="24">
        <v>82.303600000000003</v>
      </c>
    </row>
    <row r="9619" spans="1:4" hidden="1">
      <c r="A9619" s="25">
        <v>43223</v>
      </c>
      <c r="B9619" s="24" t="s">
        <v>240</v>
      </c>
      <c r="C9619" s="24" t="s">
        <v>244</v>
      </c>
      <c r="D9619" s="24">
        <v>809.48329999999999</v>
      </c>
    </row>
    <row r="9620" spans="1:4" hidden="1">
      <c r="A9620" s="25">
        <v>43223</v>
      </c>
      <c r="B9620" s="24" t="s">
        <v>240</v>
      </c>
      <c r="C9620" s="24" t="s">
        <v>236</v>
      </c>
      <c r="D9620" s="24">
        <v>6.0724</v>
      </c>
    </row>
    <row r="9621" spans="1:4" hidden="1">
      <c r="A9621" s="25">
        <v>43223</v>
      </c>
      <c r="B9621" s="24" t="s">
        <v>240</v>
      </c>
      <c r="C9621" s="24" t="s">
        <v>245</v>
      </c>
      <c r="D9621" s="24">
        <v>1.0704</v>
      </c>
    </row>
    <row r="9622" spans="1:4" hidden="1">
      <c r="A9622" s="25">
        <v>43223</v>
      </c>
      <c r="B9622" s="24" t="s">
        <v>240</v>
      </c>
      <c r="C9622" s="24" t="s">
        <v>237</v>
      </c>
      <c r="D9622" s="24">
        <v>6.6614000000000004</v>
      </c>
    </row>
    <row r="9623" spans="1:4" hidden="1">
      <c r="A9623" s="25">
        <v>43223</v>
      </c>
      <c r="B9623" s="24" t="s">
        <v>240</v>
      </c>
      <c r="C9623" s="24" t="s">
        <v>246</v>
      </c>
      <c r="D9623" s="24">
        <v>22.364699999999999</v>
      </c>
    </row>
    <row r="9624" spans="1:4" hidden="1">
      <c r="A9624" s="25">
        <v>43223</v>
      </c>
      <c r="B9624" s="24" t="s">
        <v>240</v>
      </c>
      <c r="C9624" s="24" t="s">
        <v>238</v>
      </c>
      <c r="D9624" s="24">
        <v>0.75229999999999997</v>
      </c>
    </row>
    <row r="9625" spans="1:4" hidden="1">
      <c r="A9625" s="25">
        <v>43223</v>
      </c>
      <c r="B9625" s="24" t="s">
        <v>247</v>
      </c>
      <c r="C9625" s="24" t="s">
        <v>238</v>
      </c>
      <c r="D9625" s="24">
        <v>0.56000000000000005</v>
      </c>
    </row>
    <row r="9626" spans="1:4" hidden="1">
      <c r="A9626" s="25">
        <v>43223</v>
      </c>
      <c r="B9626" s="24" t="s">
        <v>241</v>
      </c>
      <c r="C9626" s="24" t="s">
        <v>240</v>
      </c>
      <c r="D9626" s="24">
        <v>1.0341</v>
      </c>
    </row>
    <row r="9627" spans="1:4" hidden="1">
      <c r="A9627" s="25">
        <v>43223</v>
      </c>
      <c r="B9627" s="24" t="s">
        <v>241</v>
      </c>
      <c r="C9627" s="24" t="s">
        <v>231</v>
      </c>
      <c r="D9627" s="24">
        <v>0.7762</v>
      </c>
    </row>
    <row r="9628" spans="1:4" hidden="1">
      <c r="A9628" s="25">
        <v>43223</v>
      </c>
      <c r="B9628" s="24" t="s">
        <v>241</v>
      </c>
      <c r="C9628" s="24" t="s">
        <v>248</v>
      </c>
      <c r="D9628" s="24">
        <v>4.9435000000000002</v>
      </c>
    </row>
    <row r="9629" spans="1:4" hidden="1">
      <c r="A9629" s="25">
        <v>43223</v>
      </c>
      <c r="B9629" s="24" t="s">
        <v>241</v>
      </c>
      <c r="C9629" s="24" t="s">
        <v>242</v>
      </c>
      <c r="D9629" s="24">
        <v>4.9446000000000003</v>
      </c>
    </row>
    <row r="9630" spans="1:4" hidden="1">
      <c r="A9630" s="25">
        <v>43223</v>
      </c>
      <c r="B9630" s="24" t="s">
        <v>241</v>
      </c>
      <c r="C9630" s="24" t="s">
        <v>233</v>
      </c>
      <c r="D9630" s="24">
        <v>0.6492</v>
      </c>
    </row>
    <row r="9631" spans="1:4" hidden="1">
      <c r="A9631" s="25">
        <v>43223</v>
      </c>
      <c r="B9631" s="24" t="s">
        <v>241</v>
      </c>
      <c r="C9631" s="24" t="s">
        <v>234</v>
      </c>
      <c r="D9631" s="24">
        <v>0.5726</v>
      </c>
    </row>
    <row r="9632" spans="1:4" hidden="1">
      <c r="A9632" s="25">
        <v>43223</v>
      </c>
      <c r="B9632" s="24" t="s">
        <v>241</v>
      </c>
      <c r="C9632" s="24" t="s">
        <v>243</v>
      </c>
      <c r="D9632" s="24">
        <v>6.1063999999999998</v>
      </c>
    </row>
    <row r="9633" spans="1:4" hidden="1">
      <c r="A9633" s="25">
        <v>43223</v>
      </c>
      <c r="B9633" s="24" t="s">
        <v>241</v>
      </c>
      <c r="C9633" s="24" t="s">
        <v>79</v>
      </c>
      <c r="D9633" s="24">
        <v>85.108599999999996</v>
      </c>
    </row>
    <row r="9634" spans="1:4" hidden="1">
      <c r="A9634" s="25">
        <v>43223</v>
      </c>
      <c r="B9634" s="24" t="s">
        <v>241</v>
      </c>
      <c r="C9634" s="24" t="s">
        <v>249</v>
      </c>
      <c r="D9634" s="24">
        <v>14.818199999999999</v>
      </c>
    </row>
    <row r="9635" spans="1:4" hidden="1">
      <c r="A9635" s="25">
        <v>43223</v>
      </c>
      <c r="B9635" s="24" t="s">
        <v>241</v>
      </c>
      <c r="C9635" s="24" t="s">
        <v>236</v>
      </c>
      <c r="D9635" s="24">
        <v>6.2793000000000001</v>
      </c>
    </row>
    <row r="9636" spans="1:4" hidden="1">
      <c r="A9636" s="25">
        <v>43223</v>
      </c>
      <c r="B9636" s="24" t="s">
        <v>241</v>
      </c>
      <c r="C9636" s="24" t="s">
        <v>238</v>
      </c>
      <c r="D9636" s="24">
        <v>0.77800000000000002</v>
      </c>
    </row>
    <row r="9637" spans="1:4" hidden="1">
      <c r="A9637" s="25">
        <v>43223</v>
      </c>
      <c r="B9637" s="24" t="s">
        <v>250</v>
      </c>
      <c r="C9637" s="24" t="s">
        <v>238</v>
      </c>
      <c r="D9637" s="24">
        <v>5.9999999999999995E-4</v>
      </c>
    </row>
    <row r="9638" spans="1:4" hidden="1">
      <c r="A9638" s="25">
        <v>43223</v>
      </c>
      <c r="B9638" s="24" t="s">
        <v>231</v>
      </c>
      <c r="C9638" s="24" t="s">
        <v>230</v>
      </c>
      <c r="D9638" s="24">
        <v>3.6816</v>
      </c>
    </row>
    <row r="9639" spans="1:4" hidden="1">
      <c r="A9639" s="25">
        <v>43223</v>
      </c>
      <c r="B9639" s="24" t="s">
        <v>231</v>
      </c>
      <c r="C9639" s="24" t="s">
        <v>240</v>
      </c>
      <c r="D9639" s="24">
        <v>1.3323</v>
      </c>
    </row>
    <row r="9640" spans="1:4" hidden="1">
      <c r="A9640" s="25">
        <v>43223</v>
      </c>
      <c r="B9640" s="24" t="s">
        <v>231</v>
      </c>
      <c r="C9640" s="24" t="s">
        <v>241</v>
      </c>
      <c r="D9640" s="24">
        <v>1.2884</v>
      </c>
    </row>
    <row r="9641" spans="1:4" hidden="1">
      <c r="A9641" s="25">
        <v>43223</v>
      </c>
      <c r="B9641" s="24" t="s">
        <v>231</v>
      </c>
      <c r="C9641" s="24" t="s">
        <v>232</v>
      </c>
      <c r="D9641" s="24">
        <v>6.2316000000000003</v>
      </c>
    </row>
    <row r="9642" spans="1:4" hidden="1">
      <c r="A9642" s="25">
        <v>43223</v>
      </c>
      <c r="B9642" s="24" t="s">
        <v>231</v>
      </c>
      <c r="C9642" s="24" t="s">
        <v>233</v>
      </c>
      <c r="D9642" s="24">
        <v>0.83650000000000002</v>
      </c>
    </row>
    <row r="9643" spans="1:4" hidden="1">
      <c r="A9643" s="25">
        <v>43223</v>
      </c>
      <c r="B9643" s="24" t="s">
        <v>231</v>
      </c>
      <c r="C9643" s="24" t="s">
        <v>234</v>
      </c>
      <c r="D9643" s="24">
        <v>0.7379</v>
      </c>
    </row>
    <row r="9644" spans="1:4" hidden="1">
      <c r="A9644" s="25">
        <v>43223</v>
      </c>
      <c r="B9644" s="24" t="s">
        <v>231</v>
      </c>
      <c r="C9644" s="24" t="s">
        <v>243</v>
      </c>
      <c r="D9644" s="24">
        <v>7.8673999999999999</v>
      </c>
    </row>
    <row r="9645" spans="1:4" hidden="1">
      <c r="A9645" s="25">
        <v>43223</v>
      </c>
      <c r="B9645" s="24" t="s">
        <v>231</v>
      </c>
      <c r="C9645" s="24" t="s">
        <v>235</v>
      </c>
      <c r="D9645" s="24">
        <v>0.71099999999999997</v>
      </c>
    </row>
    <row r="9646" spans="1:4" hidden="1">
      <c r="A9646" s="25">
        <v>43223</v>
      </c>
      <c r="B9646" s="24" t="s">
        <v>231</v>
      </c>
      <c r="C9646" s="24" t="s">
        <v>79</v>
      </c>
      <c r="D9646" s="24">
        <v>109.6613</v>
      </c>
    </row>
    <row r="9647" spans="1:4" hidden="1">
      <c r="A9647" s="25">
        <v>43223</v>
      </c>
      <c r="B9647" s="24" t="s">
        <v>231</v>
      </c>
      <c r="C9647" s="24" t="s">
        <v>236</v>
      </c>
      <c r="D9647" s="24">
        <v>8.0902999999999992</v>
      </c>
    </row>
    <row r="9648" spans="1:4" hidden="1">
      <c r="A9648" s="25">
        <v>43223</v>
      </c>
      <c r="B9648" s="24" t="s">
        <v>231</v>
      </c>
      <c r="C9648" s="24" t="s">
        <v>237</v>
      </c>
      <c r="D9648" s="24">
        <v>8.875</v>
      </c>
    </row>
    <row r="9649" spans="1:4" hidden="1">
      <c r="A9649" s="25">
        <v>43223</v>
      </c>
      <c r="B9649" s="24" t="s">
        <v>231</v>
      </c>
      <c r="C9649" s="24" t="s">
        <v>238</v>
      </c>
      <c r="D9649" s="24">
        <v>1.0023</v>
      </c>
    </row>
    <row r="9650" spans="1:4" hidden="1">
      <c r="A9650" s="25">
        <v>43223</v>
      </c>
      <c r="B9650" s="24" t="s">
        <v>248</v>
      </c>
      <c r="C9650" s="24" t="s">
        <v>241</v>
      </c>
      <c r="D9650" s="24">
        <v>0.20230000000000001</v>
      </c>
    </row>
    <row r="9651" spans="1:4" hidden="1">
      <c r="A9651" s="25">
        <v>43223</v>
      </c>
      <c r="B9651" s="24" t="s">
        <v>248</v>
      </c>
      <c r="C9651" s="24" t="s">
        <v>233</v>
      </c>
      <c r="D9651" s="24">
        <v>0.13139999999999999</v>
      </c>
    </row>
    <row r="9652" spans="1:4" hidden="1">
      <c r="A9652" s="25">
        <v>43223</v>
      </c>
      <c r="B9652" s="24" t="s">
        <v>248</v>
      </c>
      <c r="C9652" s="24" t="s">
        <v>246</v>
      </c>
      <c r="D9652" s="24">
        <v>4.6783000000000001</v>
      </c>
    </row>
    <row r="9653" spans="1:4" hidden="1">
      <c r="A9653" s="25">
        <v>43223</v>
      </c>
      <c r="B9653" s="24" t="s">
        <v>248</v>
      </c>
      <c r="C9653" s="24" t="s">
        <v>238</v>
      </c>
      <c r="D9653" s="24">
        <v>0.15740000000000001</v>
      </c>
    </row>
    <row r="9654" spans="1:4" hidden="1">
      <c r="A9654" s="25">
        <v>43223</v>
      </c>
      <c r="B9654" s="24" t="s">
        <v>242</v>
      </c>
      <c r="C9654" s="24" t="s">
        <v>240</v>
      </c>
      <c r="D9654" s="24">
        <v>0.2092</v>
      </c>
    </row>
    <row r="9655" spans="1:4" hidden="1">
      <c r="A9655" s="25">
        <v>43223</v>
      </c>
      <c r="B9655" s="24" t="s">
        <v>242</v>
      </c>
      <c r="C9655" s="24" t="s">
        <v>241</v>
      </c>
      <c r="D9655" s="24">
        <v>0.20219999999999999</v>
      </c>
    </row>
    <row r="9656" spans="1:4" hidden="1">
      <c r="A9656" s="25">
        <v>43223</v>
      </c>
      <c r="B9656" s="24" t="s">
        <v>242</v>
      </c>
      <c r="C9656" s="24" t="s">
        <v>232</v>
      </c>
      <c r="D9656" s="24">
        <v>0.97819999999999996</v>
      </c>
    </row>
    <row r="9657" spans="1:4" hidden="1">
      <c r="A9657" s="25">
        <v>43223</v>
      </c>
      <c r="B9657" s="24" t="s">
        <v>242</v>
      </c>
      <c r="C9657" s="24" t="s">
        <v>233</v>
      </c>
      <c r="D9657" s="24">
        <v>0.1313</v>
      </c>
    </row>
    <row r="9658" spans="1:4" hidden="1">
      <c r="A9658" s="25">
        <v>43223</v>
      </c>
      <c r="B9658" s="24" t="s">
        <v>242</v>
      </c>
      <c r="C9658" s="24" t="s">
        <v>234</v>
      </c>
      <c r="D9658" s="24">
        <v>0.1158</v>
      </c>
    </row>
    <row r="9659" spans="1:4" hidden="1">
      <c r="A9659" s="25">
        <v>43223</v>
      </c>
      <c r="B9659" s="24" t="s">
        <v>242</v>
      </c>
      <c r="C9659" s="24" t="s">
        <v>243</v>
      </c>
      <c r="D9659" s="24">
        <v>1.2350000000000001</v>
      </c>
    </row>
    <row r="9660" spans="1:4" hidden="1">
      <c r="A9660" s="25">
        <v>43223</v>
      </c>
      <c r="B9660" s="24" t="s">
        <v>242</v>
      </c>
      <c r="C9660" s="24" t="s">
        <v>79</v>
      </c>
      <c r="D9660" s="24">
        <v>17.212399999999999</v>
      </c>
    </row>
    <row r="9661" spans="1:4" hidden="1">
      <c r="A9661" s="25">
        <v>43223</v>
      </c>
      <c r="B9661" s="24" t="s">
        <v>242</v>
      </c>
      <c r="C9661" s="24" t="s">
        <v>244</v>
      </c>
      <c r="D9661" s="24">
        <v>169.2902</v>
      </c>
    </row>
    <row r="9662" spans="1:4" hidden="1">
      <c r="A9662" s="25">
        <v>43223</v>
      </c>
      <c r="B9662" s="24" t="s">
        <v>242</v>
      </c>
      <c r="C9662" s="24" t="s">
        <v>251</v>
      </c>
      <c r="D9662" s="24">
        <v>1.2734000000000001</v>
      </c>
    </row>
    <row r="9663" spans="1:4" hidden="1">
      <c r="A9663" s="25">
        <v>43223</v>
      </c>
      <c r="B9663" s="24" t="s">
        <v>242</v>
      </c>
      <c r="C9663" s="24" t="s">
        <v>252</v>
      </c>
      <c r="D9663" s="24">
        <v>0.61919999999999997</v>
      </c>
    </row>
    <row r="9664" spans="1:4" hidden="1">
      <c r="A9664" s="25">
        <v>43223</v>
      </c>
      <c r="B9664" s="24" t="s">
        <v>242</v>
      </c>
      <c r="C9664" s="24" t="s">
        <v>236</v>
      </c>
      <c r="D9664" s="24">
        <v>1.2699</v>
      </c>
    </row>
    <row r="9665" spans="1:4" hidden="1">
      <c r="A9665" s="25">
        <v>43223</v>
      </c>
      <c r="B9665" s="24" t="s">
        <v>242</v>
      </c>
      <c r="C9665" s="24" t="s">
        <v>245</v>
      </c>
      <c r="D9665" s="24">
        <v>0.2238</v>
      </c>
    </row>
    <row r="9666" spans="1:4" hidden="1">
      <c r="A9666" s="25">
        <v>43223</v>
      </c>
      <c r="B9666" s="24" t="s">
        <v>242</v>
      </c>
      <c r="C9666" s="24" t="s">
        <v>253</v>
      </c>
      <c r="D9666" s="24">
        <v>0.20960000000000001</v>
      </c>
    </row>
    <row r="9667" spans="1:4" hidden="1">
      <c r="A9667" s="25">
        <v>43223</v>
      </c>
      <c r="B9667" s="24" t="s">
        <v>242</v>
      </c>
      <c r="C9667" s="24" t="s">
        <v>246</v>
      </c>
      <c r="D9667" s="24">
        <v>4.6772</v>
      </c>
    </row>
    <row r="9668" spans="1:4" hidden="1">
      <c r="A9668" s="25">
        <v>43223</v>
      </c>
      <c r="B9668" s="24" t="s">
        <v>242</v>
      </c>
      <c r="C9668" s="24" t="s">
        <v>238</v>
      </c>
      <c r="D9668" s="24">
        <v>0.15740000000000001</v>
      </c>
    </row>
    <row r="9669" spans="1:4" hidden="1">
      <c r="A9669" s="25">
        <v>43223</v>
      </c>
      <c r="B9669" s="24" t="s">
        <v>254</v>
      </c>
      <c r="C9669" s="24" t="s">
        <v>233</v>
      </c>
      <c r="D9669" s="24">
        <v>3.9100000000000003E-2</v>
      </c>
    </row>
    <row r="9670" spans="1:4" hidden="1">
      <c r="A9670" s="25">
        <v>43223</v>
      </c>
      <c r="B9670" s="24" t="s">
        <v>254</v>
      </c>
      <c r="C9670" s="24" t="s">
        <v>234</v>
      </c>
      <c r="D9670" s="24">
        <v>3.4500000000000003E-2</v>
      </c>
    </row>
    <row r="9671" spans="1:4" hidden="1">
      <c r="A9671" s="25">
        <v>43223</v>
      </c>
      <c r="B9671" s="24" t="s">
        <v>254</v>
      </c>
      <c r="C9671" s="24" t="s">
        <v>238</v>
      </c>
      <c r="D9671" s="24">
        <v>4.6899999999999997E-2</v>
      </c>
    </row>
    <row r="9672" spans="1:4" hidden="1">
      <c r="A9672" s="25">
        <v>43223</v>
      </c>
      <c r="B9672" s="24" t="s">
        <v>232</v>
      </c>
      <c r="C9672" s="24" t="s">
        <v>230</v>
      </c>
      <c r="D9672" s="24">
        <v>0.59079999999999999</v>
      </c>
    </row>
    <row r="9673" spans="1:4" hidden="1">
      <c r="A9673" s="25">
        <v>43223</v>
      </c>
      <c r="B9673" s="24" t="s">
        <v>232</v>
      </c>
      <c r="C9673" s="24" t="s">
        <v>240</v>
      </c>
      <c r="D9673" s="24">
        <v>0.21379999999999999</v>
      </c>
    </row>
    <row r="9674" spans="1:4" hidden="1">
      <c r="A9674" s="25">
        <v>43223</v>
      </c>
      <c r="B9674" s="24" t="s">
        <v>232</v>
      </c>
      <c r="C9674" s="24" t="s">
        <v>231</v>
      </c>
      <c r="D9674" s="24">
        <v>0.16039999999999999</v>
      </c>
    </row>
    <row r="9675" spans="1:4" hidden="1">
      <c r="A9675" s="25">
        <v>43223</v>
      </c>
      <c r="B9675" s="24" t="s">
        <v>232</v>
      </c>
      <c r="C9675" s="24" t="s">
        <v>242</v>
      </c>
      <c r="D9675" s="24">
        <v>1.0223</v>
      </c>
    </row>
    <row r="9676" spans="1:4" hidden="1">
      <c r="A9676" s="25">
        <v>43223</v>
      </c>
      <c r="B9676" s="24" t="s">
        <v>232</v>
      </c>
      <c r="C9676" s="24" t="s">
        <v>233</v>
      </c>
      <c r="D9676" s="24">
        <v>0.13420000000000001</v>
      </c>
    </row>
    <row r="9677" spans="1:4" hidden="1">
      <c r="A9677" s="25">
        <v>43223</v>
      </c>
      <c r="B9677" s="24" t="s">
        <v>232</v>
      </c>
      <c r="C9677" s="24" t="s">
        <v>234</v>
      </c>
      <c r="D9677" s="24">
        <v>0.11840000000000001</v>
      </c>
    </row>
    <row r="9678" spans="1:4" hidden="1">
      <c r="A9678" s="25">
        <v>43223</v>
      </c>
      <c r="B9678" s="24" t="s">
        <v>232</v>
      </c>
      <c r="C9678" s="24" t="s">
        <v>235</v>
      </c>
      <c r="D9678" s="24">
        <v>0.11409999999999999</v>
      </c>
    </row>
    <row r="9679" spans="1:4" hidden="1">
      <c r="A9679" s="25">
        <v>43223</v>
      </c>
      <c r="B9679" s="24" t="s">
        <v>232</v>
      </c>
      <c r="C9679" s="24" t="s">
        <v>236</v>
      </c>
      <c r="D9679" s="24">
        <v>1.2982</v>
      </c>
    </row>
    <row r="9680" spans="1:4" hidden="1">
      <c r="A9680" s="25">
        <v>43223</v>
      </c>
      <c r="B9680" s="24" t="s">
        <v>232</v>
      </c>
      <c r="C9680" s="24" t="s">
        <v>237</v>
      </c>
      <c r="D9680" s="24">
        <v>1.4241999999999999</v>
      </c>
    </row>
    <row r="9681" spans="1:4" hidden="1">
      <c r="A9681" s="25">
        <v>43223</v>
      </c>
      <c r="B9681" s="24" t="s">
        <v>232</v>
      </c>
      <c r="C9681" s="24" t="s">
        <v>238</v>
      </c>
      <c r="D9681" s="24">
        <v>0.1608</v>
      </c>
    </row>
    <row r="9682" spans="1:4" hidden="1">
      <c r="A9682" s="25">
        <v>43223</v>
      </c>
      <c r="B9682" s="24" t="s">
        <v>255</v>
      </c>
      <c r="C9682" s="24" t="s">
        <v>233</v>
      </c>
      <c r="D9682" s="24">
        <v>5.5599999999999997E-2</v>
      </c>
    </row>
    <row r="9683" spans="1:4" hidden="1">
      <c r="A9683" s="25">
        <v>43223</v>
      </c>
      <c r="B9683" s="24" t="s">
        <v>233</v>
      </c>
      <c r="C9683" s="24" t="s">
        <v>230</v>
      </c>
      <c r="D9683" s="24">
        <v>4.4010999999999996</v>
      </c>
    </row>
    <row r="9684" spans="1:4" hidden="1">
      <c r="A9684" s="25">
        <v>43223</v>
      </c>
      <c r="B9684" s="24" t="s">
        <v>233</v>
      </c>
      <c r="C9684" s="24" t="s">
        <v>240</v>
      </c>
      <c r="D9684" s="24">
        <v>1.5928</v>
      </c>
    </row>
    <row r="9685" spans="1:4" hidden="1">
      <c r="A9685" s="25">
        <v>43223</v>
      </c>
      <c r="B9685" s="24" t="s">
        <v>233</v>
      </c>
      <c r="C9685" s="24" t="s">
        <v>241</v>
      </c>
      <c r="D9685" s="24">
        <v>1.5402</v>
      </c>
    </row>
    <row r="9686" spans="1:4" hidden="1">
      <c r="A9686" s="25">
        <v>43223</v>
      </c>
      <c r="B9686" s="24" t="s">
        <v>233</v>
      </c>
      <c r="C9686" s="24" t="s">
        <v>231</v>
      </c>
      <c r="D9686" s="24">
        <v>1.1954</v>
      </c>
    </row>
    <row r="9687" spans="1:4" hidden="1">
      <c r="A9687" s="25">
        <v>43223</v>
      </c>
      <c r="B9687" s="24" t="s">
        <v>233</v>
      </c>
      <c r="C9687" s="24" t="s">
        <v>248</v>
      </c>
      <c r="D9687" s="24">
        <v>7.6139999999999999</v>
      </c>
    </row>
    <row r="9688" spans="1:4" hidden="1">
      <c r="A9688" s="25">
        <v>43223</v>
      </c>
      <c r="B9688" s="24" t="s">
        <v>233</v>
      </c>
      <c r="C9688" s="24" t="s">
        <v>242</v>
      </c>
      <c r="D9688" s="24">
        <v>7.6158000000000001</v>
      </c>
    </row>
    <row r="9689" spans="1:4" hidden="1">
      <c r="A9689" s="25">
        <v>43223</v>
      </c>
      <c r="B9689" s="24" t="s">
        <v>233</v>
      </c>
      <c r="C9689" s="24" t="s">
        <v>254</v>
      </c>
      <c r="D9689" s="24">
        <v>25.553899999999999</v>
      </c>
    </row>
    <row r="9690" spans="1:4" hidden="1">
      <c r="A9690" s="25">
        <v>43223</v>
      </c>
      <c r="B9690" s="24" t="s">
        <v>233</v>
      </c>
      <c r="C9690" s="24" t="s">
        <v>232</v>
      </c>
      <c r="D9690" s="24">
        <v>7.4496000000000002</v>
      </c>
    </row>
    <row r="9691" spans="1:4" hidden="1">
      <c r="A9691" s="25">
        <v>43223</v>
      </c>
      <c r="B9691" s="24" t="s">
        <v>233</v>
      </c>
      <c r="C9691" s="24" t="s">
        <v>255</v>
      </c>
      <c r="D9691" s="24">
        <v>17.973199999999999</v>
      </c>
    </row>
    <row r="9692" spans="1:4" hidden="1">
      <c r="A9692" s="25">
        <v>43223</v>
      </c>
      <c r="B9692" s="24" t="s">
        <v>233</v>
      </c>
      <c r="C9692" s="24" t="s">
        <v>234</v>
      </c>
      <c r="D9692" s="24">
        <v>0.8821</v>
      </c>
    </row>
    <row r="9693" spans="1:4" hidden="1">
      <c r="A9693" s="25">
        <v>43223</v>
      </c>
      <c r="B9693" s="24" t="s">
        <v>233</v>
      </c>
      <c r="C9693" s="24" t="s">
        <v>243</v>
      </c>
      <c r="D9693" s="24">
        <v>9.4049999999999994</v>
      </c>
    </row>
    <row r="9694" spans="1:4" hidden="1">
      <c r="A9694" s="25">
        <v>43223</v>
      </c>
      <c r="B9694" s="24" t="s">
        <v>233</v>
      </c>
      <c r="C9694" s="24" t="s">
        <v>256</v>
      </c>
      <c r="D9694" s="24">
        <v>7.4135999999999997</v>
      </c>
    </row>
    <row r="9695" spans="1:4" hidden="1">
      <c r="A9695" s="25">
        <v>43223</v>
      </c>
      <c r="B9695" s="24" t="s">
        <v>233</v>
      </c>
      <c r="C9695" s="24" t="s">
        <v>257</v>
      </c>
      <c r="D9695" s="24">
        <v>314.19709999999998</v>
      </c>
    </row>
    <row r="9696" spans="1:4" hidden="1">
      <c r="A9696" s="25">
        <v>43223</v>
      </c>
      <c r="B9696" s="24" t="s">
        <v>233</v>
      </c>
      <c r="C9696" s="24" t="s">
        <v>258</v>
      </c>
      <c r="D9696" s="24">
        <v>4.3414000000000001</v>
      </c>
    </row>
    <row r="9697" spans="1:4" hidden="1">
      <c r="A9697" s="25">
        <v>43223</v>
      </c>
      <c r="B9697" s="24" t="s">
        <v>233</v>
      </c>
      <c r="C9697" s="24" t="s">
        <v>259</v>
      </c>
      <c r="D9697" s="24">
        <v>122.2864</v>
      </c>
    </row>
    <row r="9698" spans="1:4" hidden="1">
      <c r="A9698" s="25">
        <v>43223</v>
      </c>
      <c r="B9698" s="24" t="s">
        <v>233</v>
      </c>
      <c r="C9698" s="24" t="s">
        <v>235</v>
      </c>
      <c r="D9698" s="24">
        <v>0.85</v>
      </c>
    </row>
    <row r="9699" spans="1:4" hidden="1">
      <c r="A9699" s="25">
        <v>43223</v>
      </c>
      <c r="B9699" s="24" t="s">
        <v>233</v>
      </c>
      <c r="C9699" s="24" t="s">
        <v>79</v>
      </c>
      <c r="D9699" s="24">
        <v>131.09389999999999</v>
      </c>
    </row>
    <row r="9700" spans="1:4" hidden="1">
      <c r="A9700" s="25">
        <v>43223</v>
      </c>
      <c r="B9700" s="24" t="s">
        <v>233</v>
      </c>
      <c r="C9700" s="24" t="s">
        <v>244</v>
      </c>
      <c r="D9700" s="24">
        <v>1289.2777000000001</v>
      </c>
    </row>
    <row r="9701" spans="1:4" hidden="1">
      <c r="A9701" s="25">
        <v>43223</v>
      </c>
      <c r="B9701" s="24" t="s">
        <v>233</v>
      </c>
      <c r="C9701" s="24" t="s">
        <v>251</v>
      </c>
      <c r="D9701" s="24">
        <v>9.6981999999999999</v>
      </c>
    </row>
    <row r="9702" spans="1:4" hidden="1">
      <c r="A9702" s="25">
        <v>43223</v>
      </c>
      <c r="B9702" s="24" t="s">
        <v>233</v>
      </c>
      <c r="C9702" s="24" t="s">
        <v>249</v>
      </c>
      <c r="D9702" s="24">
        <v>22.8233</v>
      </c>
    </row>
    <row r="9703" spans="1:4" hidden="1">
      <c r="A9703" s="25">
        <v>43223</v>
      </c>
      <c r="B9703" s="24" t="s">
        <v>233</v>
      </c>
      <c r="C9703" s="24" t="s">
        <v>252</v>
      </c>
      <c r="D9703" s="24">
        <v>4.7161999999999997</v>
      </c>
    </row>
    <row r="9704" spans="1:4" hidden="1">
      <c r="A9704" s="25">
        <v>43223</v>
      </c>
      <c r="B9704" s="24" t="s">
        <v>233</v>
      </c>
      <c r="C9704" s="24" t="s">
        <v>236</v>
      </c>
      <c r="D9704" s="24">
        <v>9.6715999999999998</v>
      </c>
    </row>
    <row r="9705" spans="1:4" hidden="1">
      <c r="A9705" s="25">
        <v>43223</v>
      </c>
      <c r="B9705" s="24" t="s">
        <v>233</v>
      </c>
      <c r="C9705" s="24" t="s">
        <v>245</v>
      </c>
      <c r="D9705" s="24">
        <v>1.7049000000000001</v>
      </c>
    </row>
    <row r="9706" spans="1:4" hidden="1">
      <c r="A9706" s="25">
        <v>43223</v>
      </c>
      <c r="B9706" s="24" t="s">
        <v>233</v>
      </c>
      <c r="C9706" s="24" t="s">
        <v>260</v>
      </c>
      <c r="D9706" s="24">
        <v>4.2690000000000001</v>
      </c>
    </row>
    <row r="9707" spans="1:4" hidden="1">
      <c r="A9707" s="25">
        <v>43223</v>
      </c>
      <c r="B9707" s="24" t="s">
        <v>233</v>
      </c>
      <c r="C9707" s="24" t="s">
        <v>261</v>
      </c>
      <c r="D9707" s="24">
        <v>75.983999999999995</v>
      </c>
    </row>
    <row r="9708" spans="1:4" hidden="1">
      <c r="A9708" s="25">
        <v>43223</v>
      </c>
      <c r="B9708" s="24" t="s">
        <v>233</v>
      </c>
      <c r="C9708" s="24" t="s">
        <v>237</v>
      </c>
      <c r="D9708" s="24">
        <v>10.6096</v>
      </c>
    </row>
    <row r="9709" spans="1:4" hidden="1">
      <c r="A9709" s="25">
        <v>43223</v>
      </c>
      <c r="B9709" s="24" t="s">
        <v>233</v>
      </c>
      <c r="C9709" s="24" t="s">
        <v>253</v>
      </c>
      <c r="D9709" s="24">
        <v>1.5962000000000001</v>
      </c>
    </row>
    <row r="9710" spans="1:4" hidden="1">
      <c r="A9710" s="25">
        <v>43223</v>
      </c>
      <c r="B9710" s="24" t="s">
        <v>233</v>
      </c>
      <c r="C9710" s="24" t="s">
        <v>262</v>
      </c>
      <c r="D9710" s="24">
        <v>5.0327000000000002</v>
      </c>
    </row>
    <row r="9711" spans="1:4" hidden="1">
      <c r="A9711" s="25">
        <v>43223</v>
      </c>
      <c r="B9711" s="24" t="s">
        <v>233</v>
      </c>
      <c r="C9711" s="24" t="s">
        <v>246</v>
      </c>
      <c r="D9711" s="24">
        <v>35.620600000000003</v>
      </c>
    </row>
    <row r="9712" spans="1:4" hidden="1">
      <c r="A9712" s="25">
        <v>43223</v>
      </c>
      <c r="B9712" s="24" t="s">
        <v>233</v>
      </c>
      <c r="C9712" s="24" t="s">
        <v>238</v>
      </c>
      <c r="D9712" s="24">
        <v>1.1981999999999999</v>
      </c>
    </row>
    <row r="9713" spans="1:4" hidden="1">
      <c r="A9713" s="25">
        <v>43223</v>
      </c>
      <c r="B9713" s="24" t="s">
        <v>233</v>
      </c>
      <c r="C9713" s="24" t="s">
        <v>239</v>
      </c>
      <c r="D9713" s="24">
        <v>15.1327</v>
      </c>
    </row>
    <row r="9714" spans="1:4" hidden="1">
      <c r="A9714" s="25">
        <v>43223</v>
      </c>
      <c r="B9714" s="24" t="s">
        <v>263</v>
      </c>
      <c r="C9714" s="24" t="s">
        <v>238</v>
      </c>
      <c r="D9714" s="24">
        <v>0.4798</v>
      </c>
    </row>
    <row r="9715" spans="1:4" hidden="1">
      <c r="A9715" s="25">
        <v>43223</v>
      </c>
      <c r="B9715" s="24" t="s">
        <v>234</v>
      </c>
      <c r="C9715" s="24" t="s">
        <v>230</v>
      </c>
      <c r="D9715" s="24">
        <v>4.9897999999999998</v>
      </c>
    </row>
    <row r="9716" spans="1:4" hidden="1">
      <c r="A9716" s="25">
        <v>43223</v>
      </c>
      <c r="B9716" s="24" t="s">
        <v>234</v>
      </c>
      <c r="C9716" s="24" t="s">
        <v>240</v>
      </c>
      <c r="D9716" s="24">
        <v>1.8058000000000001</v>
      </c>
    </row>
    <row r="9717" spans="1:4" hidden="1">
      <c r="A9717" s="25">
        <v>43223</v>
      </c>
      <c r="B9717" s="24" t="s">
        <v>234</v>
      </c>
      <c r="C9717" s="24" t="s">
        <v>241</v>
      </c>
      <c r="D9717" s="24">
        <v>1.7462</v>
      </c>
    </row>
    <row r="9718" spans="1:4" hidden="1">
      <c r="A9718" s="25">
        <v>43223</v>
      </c>
      <c r="B9718" s="24" t="s">
        <v>234</v>
      </c>
      <c r="C9718" s="24" t="s">
        <v>231</v>
      </c>
      <c r="D9718" s="24">
        <v>1.3552999999999999</v>
      </c>
    </row>
    <row r="9719" spans="1:4" hidden="1">
      <c r="A9719" s="25">
        <v>43223</v>
      </c>
      <c r="B9719" s="24" t="s">
        <v>234</v>
      </c>
      <c r="C9719" s="24" t="s">
        <v>242</v>
      </c>
      <c r="D9719" s="24">
        <v>8.6346000000000007</v>
      </c>
    </row>
    <row r="9720" spans="1:4" hidden="1">
      <c r="A9720" s="25">
        <v>43223</v>
      </c>
      <c r="B9720" s="24" t="s">
        <v>234</v>
      </c>
      <c r="C9720" s="24" t="s">
        <v>254</v>
      </c>
      <c r="D9720" s="24">
        <v>28.9726</v>
      </c>
    </row>
    <row r="9721" spans="1:4" hidden="1">
      <c r="A9721" s="25">
        <v>43223</v>
      </c>
      <c r="B9721" s="24" t="s">
        <v>234</v>
      </c>
      <c r="C9721" s="24" t="s">
        <v>232</v>
      </c>
      <c r="D9721" s="24">
        <v>8.4461999999999993</v>
      </c>
    </row>
    <row r="9722" spans="1:4" hidden="1">
      <c r="A9722" s="25">
        <v>43223</v>
      </c>
      <c r="B9722" s="24" t="s">
        <v>234</v>
      </c>
      <c r="C9722" s="24" t="s">
        <v>233</v>
      </c>
      <c r="D9722" s="24">
        <v>1.1336999999999999</v>
      </c>
    </row>
    <row r="9723" spans="1:4" hidden="1">
      <c r="A9723" s="25">
        <v>43223</v>
      </c>
      <c r="B9723" s="24" t="s">
        <v>234</v>
      </c>
      <c r="C9723" s="24" t="s">
        <v>243</v>
      </c>
      <c r="D9723" s="24">
        <v>10.663399999999999</v>
      </c>
    </row>
    <row r="9724" spans="1:4" hidden="1">
      <c r="A9724" s="25">
        <v>43223</v>
      </c>
      <c r="B9724" s="24" t="s">
        <v>234</v>
      </c>
      <c r="C9724" s="24" t="s">
        <v>235</v>
      </c>
      <c r="D9724" s="24">
        <v>0.96360000000000001</v>
      </c>
    </row>
    <row r="9725" spans="1:4" hidden="1">
      <c r="A9725" s="25">
        <v>43223</v>
      </c>
      <c r="B9725" s="24" t="s">
        <v>234</v>
      </c>
      <c r="C9725" s="24" t="s">
        <v>79</v>
      </c>
      <c r="D9725" s="24">
        <v>148.62180000000001</v>
      </c>
    </row>
    <row r="9726" spans="1:4" hidden="1">
      <c r="A9726" s="25">
        <v>43223</v>
      </c>
      <c r="B9726" s="24" t="s">
        <v>234</v>
      </c>
      <c r="C9726" s="24" t="s">
        <v>244</v>
      </c>
      <c r="D9726" s="24">
        <v>1461.7547999999999</v>
      </c>
    </row>
    <row r="9727" spans="1:4" hidden="1">
      <c r="A9727" s="25">
        <v>43223</v>
      </c>
      <c r="B9727" s="24" t="s">
        <v>234</v>
      </c>
      <c r="C9727" s="24" t="s">
        <v>249</v>
      </c>
      <c r="D9727" s="24">
        <v>25.8766</v>
      </c>
    </row>
    <row r="9728" spans="1:4" hidden="1">
      <c r="A9728" s="25">
        <v>43223</v>
      </c>
      <c r="B9728" s="24" t="s">
        <v>234</v>
      </c>
      <c r="C9728" s="24" t="s">
        <v>252</v>
      </c>
      <c r="D9728" s="24">
        <v>5.3470000000000004</v>
      </c>
    </row>
    <row r="9729" spans="1:4" hidden="1">
      <c r="A9729" s="25">
        <v>43223</v>
      </c>
      <c r="B9729" s="24" t="s">
        <v>234</v>
      </c>
      <c r="C9729" s="24" t="s">
        <v>236</v>
      </c>
      <c r="D9729" s="24">
        <v>10.965400000000001</v>
      </c>
    </row>
    <row r="9730" spans="1:4" hidden="1">
      <c r="A9730" s="25">
        <v>43223</v>
      </c>
      <c r="B9730" s="24" t="s">
        <v>234</v>
      </c>
      <c r="C9730" s="24" t="s">
        <v>245</v>
      </c>
      <c r="D9730" s="24">
        <v>1.9330000000000001</v>
      </c>
    </row>
    <row r="9731" spans="1:4" hidden="1">
      <c r="A9731" s="25">
        <v>43223</v>
      </c>
      <c r="B9731" s="24" t="s">
        <v>234</v>
      </c>
      <c r="C9731" s="24" t="s">
        <v>237</v>
      </c>
      <c r="D9731" s="24">
        <v>12.029</v>
      </c>
    </row>
    <row r="9732" spans="1:4" hidden="1">
      <c r="A9732" s="25">
        <v>43223</v>
      </c>
      <c r="B9732" s="24" t="s">
        <v>234</v>
      </c>
      <c r="C9732" s="24" t="s">
        <v>253</v>
      </c>
      <c r="D9732" s="24">
        <v>1.8098000000000001</v>
      </c>
    </row>
    <row r="9733" spans="1:4" hidden="1">
      <c r="A9733" s="25">
        <v>43223</v>
      </c>
      <c r="B9733" s="24" t="s">
        <v>234</v>
      </c>
      <c r="C9733" s="24" t="s">
        <v>246</v>
      </c>
      <c r="D9733" s="24">
        <v>40.385899999999999</v>
      </c>
    </row>
    <row r="9734" spans="1:4" hidden="1">
      <c r="A9734" s="25">
        <v>43223</v>
      </c>
      <c r="B9734" s="24" t="s">
        <v>234</v>
      </c>
      <c r="C9734" s="24" t="s">
        <v>238</v>
      </c>
      <c r="D9734" s="24">
        <v>1.3585</v>
      </c>
    </row>
    <row r="9735" spans="1:4" hidden="1">
      <c r="A9735" s="25">
        <v>43223</v>
      </c>
      <c r="B9735" s="24" t="s">
        <v>234</v>
      </c>
      <c r="C9735" s="24" t="s">
        <v>239</v>
      </c>
      <c r="D9735" s="24">
        <v>17.1572</v>
      </c>
    </row>
    <row r="9736" spans="1:4" hidden="1">
      <c r="A9736" s="25">
        <v>43223</v>
      </c>
      <c r="B9736" s="24" t="s">
        <v>243</v>
      </c>
      <c r="C9736" s="24" t="s">
        <v>240</v>
      </c>
      <c r="D9736" s="24">
        <v>0.1694</v>
      </c>
    </row>
    <row r="9737" spans="1:4" hidden="1">
      <c r="A9737" s="25">
        <v>43223</v>
      </c>
      <c r="B9737" s="24" t="s">
        <v>243</v>
      </c>
      <c r="C9737" s="24" t="s">
        <v>241</v>
      </c>
      <c r="D9737" s="24">
        <v>0.1638</v>
      </c>
    </row>
    <row r="9738" spans="1:4" hidden="1">
      <c r="A9738" s="25">
        <v>43223</v>
      </c>
      <c r="B9738" s="24" t="s">
        <v>243</v>
      </c>
      <c r="C9738" s="24" t="s">
        <v>231</v>
      </c>
      <c r="D9738" s="24">
        <v>0.12709999999999999</v>
      </c>
    </row>
    <row r="9739" spans="1:4" hidden="1">
      <c r="A9739" s="25">
        <v>43223</v>
      </c>
      <c r="B9739" s="24" t="s">
        <v>243</v>
      </c>
      <c r="C9739" s="24" t="s">
        <v>242</v>
      </c>
      <c r="D9739" s="24">
        <v>0.80969999999999998</v>
      </c>
    </row>
    <row r="9740" spans="1:4" hidden="1">
      <c r="A9740" s="25">
        <v>43223</v>
      </c>
      <c r="B9740" s="24" t="s">
        <v>243</v>
      </c>
      <c r="C9740" s="24" t="s">
        <v>233</v>
      </c>
      <c r="D9740" s="24">
        <v>0.10630000000000001</v>
      </c>
    </row>
    <row r="9741" spans="1:4" hidden="1">
      <c r="A9741" s="25">
        <v>43223</v>
      </c>
      <c r="B9741" s="24" t="s">
        <v>243</v>
      </c>
      <c r="C9741" s="24" t="s">
        <v>234</v>
      </c>
      <c r="D9741" s="24">
        <v>9.3799999999999994E-2</v>
      </c>
    </row>
    <row r="9742" spans="1:4" hidden="1">
      <c r="A9742" s="25">
        <v>43223</v>
      </c>
      <c r="B9742" s="24" t="s">
        <v>243</v>
      </c>
      <c r="C9742" s="24" t="s">
        <v>79</v>
      </c>
      <c r="D9742" s="24">
        <v>13.9376</v>
      </c>
    </row>
    <row r="9743" spans="1:4" hidden="1">
      <c r="A9743" s="25">
        <v>43223</v>
      </c>
      <c r="B9743" s="24" t="s">
        <v>243</v>
      </c>
      <c r="C9743" s="24" t="s">
        <v>244</v>
      </c>
      <c r="D9743" s="24">
        <v>137.08160000000001</v>
      </c>
    </row>
    <row r="9744" spans="1:4" hidden="1">
      <c r="A9744" s="25">
        <v>43223</v>
      </c>
      <c r="B9744" s="24" t="s">
        <v>243</v>
      </c>
      <c r="C9744" s="24" t="s">
        <v>251</v>
      </c>
      <c r="D9744" s="24">
        <v>1.0310999999999999</v>
      </c>
    </row>
    <row r="9745" spans="1:4" hidden="1">
      <c r="A9745" s="25">
        <v>43223</v>
      </c>
      <c r="B9745" s="24" t="s">
        <v>243</v>
      </c>
      <c r="C9745" s="24" t="s">
        <v>252</v>
      </c>
      <c r="D9745" s="24">
        <v>0.50139999999999996</v>
      </c>
    </row>
    <row r="9746" spans="1:4" hidden="1">
      <c r="A9746" s="25">
        <v>43223</v>
      </c>
      <c r="B9746" s="24" t="s">
        <v>243</v>
      </c>
      <c r="C9746" s="24" t="s">
        <v>236</v>
      </c>
      <c r="D9746" s="24">
        <v>1.0283</v>
      </c>
    </row>
    <row r="9747" spans="1:4" hidden="1">
      <c r="A9747" s="25">
        <v>43223</v>
      </c>
      <c r="B9747" s="24" t="s">
        <v>243</v>
      </c>
      <c r="C9747" s="24" t="s">
        <v>245</v>
      </c>
      <c r="D9747" s="24">
        <v>0.1812</v>
      </c>
    </row>
    <row r="9748" spans="1:4" hidden="1">
      <c r="A9748" s="25">
        <v>43223</v>
      </c>
      <c r="B9748" s="24" t="s">
        <v>243</v>
      </c>
      <c r="C9748" s="24" t="s">
        <v>253</v>
      </c>
      <c r="D9748" s="24">
        <v>0.16969999999999999</v>
      </c>
    </row>
    <row r="9749" spans="1:4" hidden="1">
      <c r="A9749" s="25">
        <v>43223</v>
      </c>
      <c r="B9749" s="24" t="s">
        <v>243</v>
      </c>
      <c r="C9749" s="24" t="s">
        <v>246</v>
      </c>
      <c r="D9749" s="24">
        <v>3.7873999999999999</v>
      </c>
    </row>
    <row r="9750" spans="1:4" hidden="1">
      <c r="A9750" s="25">
        <v>43223</v>
      </c>
      <c r="B9750" s="24" t="s">
        <v>243</v>
      </c>
      <c r="C9750" s="24" t="s">
        <v>238</v>
      </c>
      <c r="D9750" s="24">
        <v>0.12740000000000001</v>
      </c>
    </row>
    <row r="9751" spans="1:4" hidden="1">
      <c r="A9751" s="25">
        <v>43223</v>
      </c>
      <c r="B9751" s="24" t="s">
        <v>256</v>
      </c>
      <c r="C9751" s="24" t="s">
        <v>233</v>
      </c>
      <c r="D9751" s="24">
        <v>0.13489999999999999</v>
      </c>
    </row>
    <row r="9752" spans="1:4" hidden="1">
      <c r="A9752" s="25">
        <v>43223</v>
      </c>
      <c r="B9752" s="24" t="s">
        <v>256</v>
      </c>
      <c r="C9752" s="24" t="s">
        <v>238</v>
      </c>
      <c r="D9752" s="24">
        <v>0.16159999999999999</v>
      </c>
    </row>
    <row r="9753" spans="1:4" hidden="1">
      <c r="A9753" s="25">
        <v>43223</v>
      </c>
      <c r="B9753" s="24" t="s">
        <v>257</v>
      </c>
      <c r="C9753" s="24" t="s">
        <v>233</v>
      </c>
      <c r="D9753" s="24">
        <v>3.2000000000000002E-3</v>
      </c>
    </row>
    <row r="9754" spans="1:4" hidden="1">
      <c r="A9754" s="25">
        <v>43223</v>
      </c>
      <c r="B9754" s="24" t="s">
        <v>258</v>
      </c>
      <c r="C9754" s="24" t="s">
        <v>233</v>
      </c>
      <c r="D9754" s="24">
        <v>0.2303</v>
      </c>
    </row>
    <row r="9755" spans="1:4" hidden="1">
      <c r="A9755" s="25">
        <v>43223</v>
      </c>
      <c r="B9755" s="24" t="s">
        <v>258</v>
      </c>
      <c r="C9755" s="24" t="s">
        <v>238</v>
      </c>
      <c r="D9755" s="24">
        <v>0.27600000000000002</v>
      </c>
    </row>
    <row r="9756" spans="1:4" hidden="1">
      <c r="A9756" s="25">
        <v>43223</v>
      </c>
      <c r="B9756" s="24" t="s">
        <v>259</v>
      </c>
      <c r="C9756" s="24" t="s">
        <v>233</v>
      </c>
      <c r="D9756" s="24">
        <v>8.2000000000000007E-3</v>
      </c>
    </row>
    <row r="9757" spans="1:4" hidden="1">
      <c r="A9757" s="25">
        <v>43223</v>
      </c>
      <c r="B9757" s="24" t="s">
        <v>259</v>
      </c>
      <c r="C9757" s="24" t="s">
        <v>238</v>
      </c>
      <c r="D9757" s="24">
        <v>9.7999999999999997E-3</v>
      </c>
    </row>
    <row r="9758" spans="1:4" hidden="1">
      <c r="A9758" s="25">
        <v>43223</v>
      </c>
      <c r="B9758" s="24" t="s">
        <v>235</v>
      </c>
      <c r="C9758" s="24" t="s">
        <v>230</v>
      </c>
      <c r="D9758" s="24">
        <v>5.1782000000000004</v>
      </c>
    </row>
    <row r="9759" spans="1:4" hidden="1">
      <c r="A9759" s="25">
        <v>43223</v>
      </c>
      <c r="B9759" s="24" t="s">
        <v>235</v>
      </c>
      <c r="C9759" s="24" t="s">
        <v>231</v>
      </c>
      <c r="D9759" s="24">
        <v>1.4066000000000001</v>
      </c>
    </row>
    <row r="9760" spans="1:4" hidden="1">
      <c r="A9760" s="25">
        <v>43223</v>
      </c>
      <c r="B9760" s="24" t="s">
        <v>235</v>
      </c>
      <c r="C9760" s="24" t="s">
        <v>232</v>
      </c>
      <c r="D9760" s="24">
        <v>8.7650000000000006</v>
      </c>
    </row>
    <row r="9761" spans="1:4" hidden="1">
      <c r="A9761" s="25">
        <v>43223</v>
      </c>
      <c r="B9761" s="24" t="s">
        <v>235</v>
      </c>
      <c r="C9761" s="24" t="s">
        <v>233</v>
      </c>
      <c r="D9761" s="24">
        <v>1.1766000000000001</v>
      </c>
    </row>
    <row r="9762" spans="1:4" hidden="1">
      <c r="A9762" s="25">
        <v>43223</v>
      </c>
      <c r="B9762" s="24" t="s">
        <v>235</v>
      </c>
      <c r="C9762" s="24" t="s">
        <v>234</v>
      </c>
      <c r="D9762" s="24">
        <v>1.0378000000000001</v>
      </c>
    </row>
    <row r="9763" spans="1:4" hidden="1">
      <c r="A9763" s="25">
        <v>43223</v>
      </c>
      <c r="B9763" s="24" t="s">
        <v>235</v>
      </c>
      <c r="C9763" s="24" t="s">
        <v>236</v>
      </c>
      <c r="D9763" s="24">
        <v>11.379200000000001</v>
      </c>
    </row>
    <row r="9764" spans="1:4" hidden="1">
      <c r="A9764" s="25">
        <v>43223</v>
      </c>
      <c r="B9764" s="24" t="s">
        <v>235</v>
      </c>
      <c r="C9764" s="24" t="s">
        <v>237</v>
      </c>
      <c r="D9764" s="24">
        <v>12.483000000000001</v>
      </c>
    </row>
    <row r="9765" spans="1:4" hidden="1">
      <c r="A9765" s="25">
        <v>43223</v>
      </c>
      <c r="B9765" s="24" t="s">
        <v>235</v>
      </c>
      <c r="C9765" s="24" t="s">
        <v>238</v>
      </c>
      <c r="D9765" s="24">
        <v>1.4097999999999999</v>
      </c>
    </row>
    <row r="9766" spans="1:4" hidden="1">
      <c r="A9766" s="25">
        <v>43223</v>
      </c>
      <c r="B9766" s="24" t="s">
        <v>79</v>
      </c>
      <c r="C9766" s="24" t="s">
        <v>240</v>
      </c>
      <c r="D9766" s="24">
        <v>1.2200000000000001E-2</v>
      </c>
    </row>
    <row r="9767" spans="1:4" hidden="1">
      <c r="A9767" s="25">
        <v>43223</v>
      </c>
      <c r="B9767" s="24" t="s">
        <v>79</v>
      </c>
      <c r="C9767" s="24" t="s">
        <v>241</v>
      </c>
      <c r="D9767" s="24">
        <v>1.18E-2</v>
      </c>
    </row>
    <row r="9768" spans="1:4" hidden="1">
      <c r="A9768" s="25">
        <v>43223</v>
      </c>
      <c r="B9768" s="24" t="s">
        <v>79</v>
      </c>
      <c r="C9768" s="24" t="s">
        <v>231</v>
      </c>
      <c r="D9768" s="24">
        <v>9.1000000000000004E-3</v>
      </c>
    </row>
    <row r="9769" spans="1:4" hidden="1">
      <c r="A9769" s="25">
        <v>43223</v>
      </c>
      <c r="B9769" s="24" t="s">
        <v>79</v>
      </c>
      <c r="C9769" s="24" t="s">
        <v>242</v>
      </c>
      <c r="D9769" s="24">
        <v>5.8099999999999999E-2</v>
      </c>
    </row>
    <row r="9770" spans="1:4" hidden="1">
      <c r="A9770" s="25">
        <v>43223</v>
      </c>
      <c r="B9770" s="24" t="s">
        <v>79</v>
      </c>
      <c r="C9770" s="24" t="s">
        <v>233</v>
      </c>
      <c r="D9770" s="24">
        <v>7.6E-3</v>
      </c>
    </row>
    <row r="9771" spans="1:4" hidden="1">
      <c r="A9771" s="25">
        <v>43223</v>
      </c>
      <c r="B9771" s="24" t="s">
        <v>79</v>
      </c>
      <c r="C9771" s="24" t="s">
        <v>234</v>
      </c>
      <c r="D9771" s="24">
        <v>6.7000000000000002E-3</v>
      </c>
    </row>
    <row r="9772" spans="1:4" hidden="1">
      <c r="A9772" s="25">
        <v>43223</v>
      </c>
      <c r="B9772" s="24" t="s">
        <v>79</v>
      </c>
      <c r="C9772" s="24" t="s">
        <v>243</v>
      </c>
      <c r="D9772" s="24">
        <v>7.1800000000000003E-2</v>
      </c>
    </row>
    <row r="9773" spans="1:4" hidden="1">
      <c r="A9773" s="25">
        <v>43223</v>
      </c>
      <c r="B9773" s="24" t="s">
        <v>79</v>
      </c>
      <c r="C9773" s="24" t="s">
        <v>244</v>
      </c>
      <c r="D9773" s="24">
        <v>9.8353999999999999</v>
      </c>
    </row>
    <row r="9774" spans="1:4" hidden="1">
      <c r="A9774" s="25">
        <v>43223</v>
      </c>
      <c r="B9774" s="24" t="s">
        <v>79</v>
      </c>
      <c r="C9774" s="24" t="s">
        <v>251</v>
      </c>
      <c r="D9774" s="24">
        <v>7.3999999999999996E-2</v>
      </c>
    </row>
    <row r="9775" spans="1:4" hidden="1">
      <c r="A9775" s="25">
        <v>43223</v>
      </c>
      <c r="B9775" s="24" t="s">
        <v>79</v>
      </c>
      <c r="C9775" s="24" t="s">
        <v>236</v>
      </c>
      <c r="D9775" s="24">
        <v>7.3800000000000004E-2</v>
      </c>
    </row>
    <row r="9776" spans="1:4" hidden="1">
      <c r="A9776" s="25">
        <v>43223</v>
      </c>
      <c r="B9776" s="24" t="s">
        <v>79</v>
      </c>
      <c r="C9776" s="24" t="s">
        <v>245</v>
      </c>
      <c r="D9776" s="24">
        <v>1.2999999999999999E-2</v>
      </c>
    </row>
    <row r="9777" spans="1:4" hidden="1">
      <c r="A9777" s="25">
        <v>43223</v>
      </c>
      <c r="B9777" s="24" t="s">
        <v>79</v>
      </c>
      <c r="C9777" s="24" t="s">
        <v>246</v>
      </c>
      <c r="D9777" s="24">
        <v>0.27179999999999999</v>
      </c>
    </row>
    <row r="9778" spans="1:4" hidden="1">
      <c r="A9778" s="25">
        <v>43223</v>
      </c>
      <c r="B9778" s="24" t="s">
        <v>79</v>
      </c>
      <c r="C9778" s="24" t="s">
        <v>238</v>
      </c>
      <c r="D9778" s="24">
        <v>9.1000000000000004E-3</v>
      </c>
    </row>
    <row r="9779" spans="1:4" hidden="1">
      <c r="A9779" s="25">
        <v>43223</v>
      </c>
      <c r="B9779" s="24" t="s">
        <v>244</v>
      </c>
      <c r="C9779" s="24" t="s">
        <v>240</v>
      </c>
      <c r="D9779" s="24">
        <v>1.1999999999999999E-3</v>
      </c>
    </row>
    <row r="9780" spans="1:4" hidden="1">
      <c r="A9780" s="25">
        <v>43223</v>
      </c>
      <c r="B9780" s="24" t="s">
        <v>244</v>
      </c>
      <c r="C9780" s="24" t="s">
        <v>242</v>
      </c>
      <c r="D9780" s="24">
        <v>5.8999999999999999E-3</v>
      </c>
    </row>
    <row r="9781" spans="1:4" hidden="1">
      <c r="A9781" s="25">
        <v>43223</v>
      </c>
      <c r="B9781" s="24" t="s">
        <v>244</v>
      </c>
      <c r="C9781" s="24" t="s">
        <v>233</v>
      </c>
      <c r="D9781" s="24">
        <v>8.0000000000000004E-4</v>
      </c>
    </row>
    <row r="9782" spans="1:4" hidden="1">
      <c r="A9782" s="25">
        <v>43223</v>
      </c>
      <c r="B9782" s="24" t="s">
        <v>244</v>
      </c>
      <c r="C9782" s="24" t="s">
        <v>234</v>
      </c>
      <c r="D9782" s="24">
        <v>6.9999999999999999E-4</v>
      </c>
    </row>
    <row r="9783" spans="1:4" hidden="1">
      <c r="A9783" s="25">
        <v>43223</v>
      </c>
      <c r="B9783" s="24" t="s">
        <v>244</v>
      </c>
      <c r="C9783" s="24" t="s">
        <v>243</v>
      </c>
      <c r="D9783" s="24">
        <v>7.3000000000000001E-3</v>
      </c>
    </row>
    <row r="9784" spans="1:4" hidden="1">
      <c r="A9784" s="25">
        <v>43223</v>
      </c>
      <c r="B9784" s="24" t="s">
        <v>244</v>
      </c>
      <c r="C9784" s="24" t="s">
        <v>79</v>
      </c>
      <c r="D9784" s="24">
        <v>0.1017</v>
      </c>
    </row>
    <row r="9785" spans="1:4" hidden="1">
      <c r="A9785" s="25">
        <v>43223</v>
      </c>
      <c r="B9785" s="24" t="s">
        <v>244</v>
      </c>
      <c r="C9785" s="24" t="s">
        <v>236</v>
      </c>
      <c r="D9785" s="24">
        <v>7.4999999999999997E-3</v>
      </c>
    </row>
    <row r="9786" spans="1:4" hidden="1">
      <c r="A9786" s="25">
        <v>43223</v>
      </c>
      <c r="B9786" s="24" t="s">
        <v>244</v>
      </c>
      <c r="C9786" s="24" t="s">
        <v>246</v>
      </c>
      <c r="D9786" s="24">
        <v>2.76E-2</v>
      </c>
    </row>
    <row r="9787" spans="1:4" hidden="1">
      <c r="A9787" s="25">
        <v>43223</v>
      </c>
      <c r="B9787" s="24" t="s">
        <v>244</v>
      </c>
      <c r="C9787" s="24" t="s">
        <v>238</v>
      </c>
      <c r="D9787" s="24">
        <v>8.9999999999999998E-4</v>
      </c>
    </row>
    <row r="9788" spans="1:4" hidden="1">
      <c r="A9788" s="25">
        <v>43223</v>
      </c>
      <c r="B9788" s="24" t="s">
        <v>251</v>
      </c>
      <c r="C9788" s="24" t="s">
        <v>242</v>
      </c>
      <c r="D9788" s="24">
        <v>0.78539999999999999</v>
      </c>
    </row>
    <row r="9789" spans="1:4" hidden="1">
      <c r="A9789" s="25">
        <v>43223</v>
      </c>
      <c r="B9789" s="24" t="s">
        <v>251</v>
      </c>
      <c r="C9789" s="24" t="s">
        <v>233</v>
      </c>
      <c r="D9789" s="24">
        <v>0.1032</v>
      </c>
    </row>
    <row r="9790" spans="1:4" hidden="1">
      <c r="A9790" s="25">
        <v>43223</v>
      </c>
      <c r="B9790" s="24" t="s">
        <v>251</v>
      </c>
      <c r="C9790" s="24" t="s">
        <v>243</v>
      </c>
      <c r="D9790" s="24">
        <v>0.96989999999999998</v>
      </c>
    </row>
    <row r="9791" spans="1:4" hidden="1">
      <c r="A9791" s="25">
        <v>43223</v>
      </c>
      <c r="B9791" s="24" t="s">
        <v>251</v>
      </c>
      <c r="C9791" s="24" t="s">
        <v>79</v>
      </c>
      <c r="D9791" s="24">
        <v>13.5181</v>
      </c>
    </row>
    <row r="9792" spans="1:4" hidden="1">
      <c r="A9792" s="25">
        <v>43223</v>
      </c>
      <c r="B9792" s="24" t="s">
        <v>251</v>
      </c>
      <c r="C9792" s="24" t="s">
        <v>236</v>
      </c>
      <c r="D9792" s="24">
        <v>0.99739999999999995</v>
      </c>
    </row>
    <row r="9793" spans="1:4" hidden="1">
      <c r="A9793" s="25">
        <v>43223</v>
      </c>
      <c r="B9793" s="24" t="s">
        <v>251</v>
      </c>
      <c r="C9793" s="24" t="s">
        <v>238</v>
      </c>
      <c r="D9793" s="24">
        <v>0.1236</v>
      </c>
    </row>
    <row r="9794" spans="1:4" hidden="1">
      <c r="A9794" s="25">
        <v>43223</v>
      </c>
      <c r="B9794" s="24" t="s">
        <v>249</v>
      </c>
      <c r="C9794" s="24" t="s">
        <v>241</v>
      </c>
      <c r="D9794" s="24">
        <v>6.7500000000000004E-2</v>
      </c>
    </row>
    <row r="9795" spans="1:4" hidden="1">
      <c r="A9795" s="25">
        <v>43223</v>
      </c>
      <c r="B9795" s="24" t="s">
        <v>249</v>
      </c>
      <c r="C9795" s="24" t="s">
        <v>233</v>
      </c>
      <c r="D9795" s="24">
        <v>4.3799999999999999E-2</v>
      </c>
    </row>
    <row r="9796" spans="1:4" hidden="1">
      <c r="A9796" s="25">
        <v>43223</v>
      </c>
      <c r="B9796" s="24" t="s">
        <v>249</v>
      </c>
      <c r="C9796" s="24" t="s">
        <v>234</v>
      </c>
      <c r="D9796" s="24">
        <v>3.8600000000000002E-2</v>
      </c>
    </row>
    <row r="9797" spans="1:4" hidden="1">
      <c r="A9797" s="25">
        <v>43223</v>
      </c>
      <c r="B9797" s="24" t="s">
        <v>249</v>
      </c>
      <c r="C9797" s="24" t="s">
        <v>238</v>
      </c>
      <c r="D9797" s="24">
        <v>5.2499999999999998E-2</v>
      </c>
    </row>
    <row r="9798" spans="1:4" hidden="1">
      <c r="A9798" s="25">
        <v>43223</v>
      </c>
      <c r="B9798" s="24" t="s">
        <v>252</v>
      </c>
      <c r="C9798" s="24" t="s">
        <v>242</v>
      </c>
      <c r="D9798" s="24">
        <v>1.6148</v>
      </c>
    </row>
    <row r="9799" spans="1:4" hidden="1">
      <c r="A9799" s="25">
        <v>43223</v>
      </c>
      <c r="B9799" s="24" t="s">
        <v>252</v>
      </c>
      <c r="C9799" s="24" t="s">
        <v>233</v>
      </c>
      <c r="D9799" s="24">
        <v>0.21199999999999999</v>
      </c>
    </row>
    <row r="9800" spans="1:4" hidden="1">
      <c r="A9800" s="25">
        <v>43223</v>
      </c>
      <c r="B9800" s="24" t="s">
        <v>252</v>
      </c>
      <c r="C9800" s="24" t="s">
        <v>234</v>
      </c>
      <c r="D9800" s="24">
        <v>0.187</v>
      </c>
    </row>
    <row r="9801" spans="1:4" hidden="1">
      <c r="A9801" s="25">
        <v>43223</v>
      </c>
      <c r="B9801" s="24" t="s">
        <v>252</v>
      </c>
      <c r="C9801" s="24" t="s">
        <v>243</v>
      </c>
      <c r="D9801" s="24">
        <v>1.9942</v>
      </c>
    </row>
    <row r="9802" spans="1:4" hidden="1">
      <c r="A9802" s="25">
        <v>43223</v>
      </c>
      <c r="B9802" s="24" t="s">
        <v>252</v>
      </c>
      <c r="C9802" s="24" t="s">
        <v>238</v>
      </c>
      <c r="D9802" s="24">
        <v>0.254</v>
      </c>
    </row>
    <row r="9803" spans="1:4" hidden="1">
      <c r="A9803" s="25">
        <v>43223</v>
      </c>
      <c r="B9803" s="24" t="s">
        <v>236</v>
      </c>
      <c r="C9803" s="24" t="s">
        <v>230</v>
      </c>
      <c r="D9803" s="24">
        <v>0.45500000000000002</v>
      </c>
    </row>
    <row r="9804" spans="1:4" hidden="1">
      <c r="A9804" s="25">
        <v>43223</v>
      </c>
      <c r="B9804" s="24" t="s">
        <v>236</v>
      </c>
      <c r="C9804" s="24" t="s">
        <v>240</v>
      </c>
      <c r="D9804" s="24">
        <v>0.1646</v>
      </c>
    </row>
    <row r="9805" spans="1:4" hidden="1">
      <c r="A9805" s="25">
        <v>43223</v>
      </c>
      <c r="B9805" s="24" t="s">
        <v>236</v>
      </c>
      <c r="C9805" s="24" t="s">
        <v>241</v>
      </c>
      <c r="D9805" s="24">
        <v>0.15920000000000001</v>
      </c>
    </row>
    <row r="9806" spans="1:4" hidden="1">
      <c r="A9806" s="25">
        <v>43223</v>
      </c>
      <c r="B9806" s="24" t="s">
        <v>236</v>
      </c>
      <c r="C9806" s="24" t="s">
        <v>231</v>
      </c>
      <c r="D9806" s="24">
        <v>0.1236</v>
      </c>
    </row>
    <row r="9807" spans="1:4" hidden="1">
      <c r="A9807" s="25">
        <v>43223</v>
      </c>
      <c r="B9807" s="24" t="s">
        <v>236</v>
      </c>
      <c r="C9807" s="24" t="s">
        <v>242</v>
      </c>
      <c r="D9807" s="24">
        <v>0.78739999999999999</v>
      </c>
    </row>
    <row r="9808" spans="1:4" hidden="1">
      <c r="A9808" s="25">
        <v>43223</v>
      </c>
      <c r="B9808" s="24" t="s">
        <v>236</v>
      </c>
      <c r="C9808" s="24" t="s">
        <v>232</v>
      </c>
      <c r="D9808" s="24">
        <v>0.77029999999999998</v>
      </c>
    </row>
    <row r="9809" spans="1:4" hidden="1">
      <c r="A9809" s="25">
        <v>43223</v>
      </c>
      <c r="B9809" s="24" t="s">
        <v>236</v>
      </c>
      <c r="C9809" s="24" t="s">
        <v>233</v>
      </c>
      <c r="D9809" s="24">
        <v>0.10340000000000001</v>
      </c>
    </row>
    <row r="9810" spans="1:4" hidden="1">
      <c r="A9810" s="25">
        <v>43223</v>
      </c>
      <c r="B9810" s="24" t="s">
        <v>236</v>
      </c>
      <c r="C9810" s="24" t="s">
        <v>234</v>
      </c>
      <c r="D9810" s="24">
        <v>9.1200000000000003E-2</v>
      </c>
    </row>
    <row r="9811" spans="1:4" hidden="1">
      <c r="A9811" s="25">
        <v>43223</v>
      </c>
      <c r="B9811" s="24" t="s">
        <v>236</v>
      </c>
      <c r="C9811" s="24" t="s">
        <v>243</v>
      </c>
      <c r="D9811" s="24">
        <v>0.97240000000000004</v>
      </c>
    </row>
    <row r="9812" spans="1:4" hidden="1">
      <c r="A9812" s="25">
        <v>43223</v>
      </c>
      <c r="B9812" s="24" t="s">
        <v>236</v>
      </c>
      <c r="C9812" s="24" t="s">
        <v>235</v>
      </c>
      <c r="D9812" s="24">
        <v>8.7800000000000003E-2</v>
      </c>
    </row>
    <row r="9813" spans="1:4" hidden="1">
      <c r="A9813" s="25">
        <v>43223</v>
      </c>
      <c r="B9813" s="24" t="s">
        <v>236</v>
      </c>
      <c r="C9813" s="24" t="s">
        <v>79</v>
      </c>
      <c r="D9813" s="24">
        <v>13.553800000000001</v>
      </c>
    </row>
    <row r="9814" spans="1:4" hidden="1">
      <c r="A9814" s="25">
        <v>43223</v>
      </c>
      <c r="B9814" s="24" t="s">
        <v>236</v>
      </c>
      <c r="C9814" s="24" t="s">
        <v>244</v>
      </c>
      <c r="D9814" s="24">
        <v>133.30609999999999</v>
      </c>
    </row>
    <row r="9815" spans="1:4" hidden="1">
      <c r="A9815" s="25">
        <v>43223</v>
      </c>
      <c r="B9815" s="24" t="s">
        <v>236</v>
      </c>
      <c r="C9815" s="24" t="s">
        <v>251</v>
      </c>
      <c r="D9815" s="24">
        <v>1.0027999999999999</v>
      </c>
    </row>
    <row r="9816" spans="1:4" hidden="1">
      <c r="A9816" s="25">
        <v>43223</v>
      </c>
      <c r="B9816" s="24" t="s">
        <v>236</v>
      </c>
      <c r="C9816" s="24" t="s">
        <v>237</v>
      </c>
      <c r="D9816" s="24">
        <v>1.097</v>
      </c>
    </row>
    <row r="9817" spans="1:4" hidden="1">
      <c r="A9817" s="25">
        <v>43223</v>
      </c>
      <c r="B9817" s="24" t="s">
        <v>236</v>
      </c>
      <c r="C9817" s="24" t="s">
        <v>238</v>
      </c>
      <c r="D9817" s="24">
        <v>0.1239</v>
      </c>
    </row>
    <row r="9818" spans="1:4" hidden="1">
      <c r="A9818" s="25">
        <v>43223</v>
      </c>
      <c r="B9818" s="24" t="s">
        <v>245</v>
      </c>
      <c r="C9818" s="24" t="s">
        <v>240</v>
      </c>
      <c r="D9818" s="24">
        <v>0.93420000000000003</v>
      </c>
    </row>
    <row r="9819" spans="1:4" hidden="1">
      <c r="A9819" s="25">
        <v>43223</v>
      </c>
      <c r="B9819" s="24" t="s">
        <v>245</v>
      </c>
      <c r="C9819" s="24" t="s">
        <v>242</v>
      </c>
      <c r="D9819" s="24">
        <v>4.4669999999999996</v>
      </c>
    </row>
    <row r="9820" spans="1:4" hidden="1">
      <c r="A9820" s="25">
        <v>43223</v>
      </c>
      <c r="B9820" s="24" t="s">
        <v>245</v>
      </c>
      <c r="C9820" s="24" t="s">
        <v>233</v>
      </c>
      <c r="D9820" s="24">
        <v>0.58650000000000002</v>
      </c>
    </row>
    <row r="9821" spans="1:4" hidden="1">
      <c r="A9821" s="25">
        <v>43223</v>
      </c>
      <c r="B9821" s="24" t="s">
        <v>245</v>
      </c>
      <c r="C9821" s="24" t="s">
        <v>234</v>
      </c>
      <c r="D9821" s="24">
        <v>0.51729999999999998</v>
      </c>
    </row>
    <row r="9822" spans="1:4" hidden="1">
      <c r="A9822" s="25">
        <v>43223</v>
      </c>
      <c r="B9822" s="24" t="s">
        <v>245</v>
      </c>
      <c r="C9822" s="24" t="s">
        <v>243</v>
      </c>
      <c r="D9822" s="24">
        <v>5.5164999999999997</v>
      </c>
    </row>
    <row r="9823" spans="1:4" hidden="1">
      <c r="A9823" s="25">
        <v>43223</v>
      </c>
      <c r="B9823" s="24" t="s">
        <v>245</v>
      </c>
      <c r="C9823" s="24" t="s">
        <v>79</v>
      </c>
      <c r="D9823" s="24">
        <v>76.887</v>
      </c>
    </row>
    <row r="9824" spans="1:4" hidden="1">
      <c r="A9824" s="25">
        <v>43223</v>
      </c>
      <c r="B9824" s="24" t="s">
        <v>245</v>
      </c>
      <c r="C9824" s="24" t="s">
        <v>238</v>
      </c>
      <c r="D9824" s="24">
        <v>0.70279999999999998</v>
      </c>
    </row>
    <row r="9825" spans="1:4" hidden="1">
      <c r="A9825" s="25">
        <v>43223</v>
      </c>
      <c r="B9825" s="24" t="s">
        <v>264</v>
      </c>
      <c r="C9825" s="24" t="s">
        <v>238</v>
      </c>
      <c r="D9825" s="24">
        <v>1.9300000000000001E-2</v>
      </c>
    </row>
    <row r="9826" spans="1:4" hidden="1">
      <c r="A9826" s="25">
        <v>43223</v>
      </c>
      <c r="B9826" s="24" t="s">
        <v>260</v>
      </c>
      <c r="C9826" s="24" t="s">
        <v>233</v>
      </c>
      <c r="D9826" s="24">
        <v>0.23419999999999999</v>
      </c>
    </row>
    <row r="9827" spans="1:4" hidden="1">
      <c r="A9827" s="25">
        <v>43223</v>
      </c>
      <c r="B9827" s="24" t="s">
        <v>260</v>
      </c>
      <c r="C9827" s="24" t="s">
        <v>238</v>
      </c>
      <c r="D9827" s="24">
        <v>0.28060000000000002</v>
      </c>
    </row>
    <row r="9828" spans="1:4" hidden="1">
      <c r="A9828" s="25">
        <v>43223</v>
      </c>
      <c r="B9828" s="24" t="s">
        <v>261</v>
      </c>
      <c r="C9828" s="24" t="s">
        <v>233</v>
      </c>
      <c r="D9828" s="24">
        <v>1.32E-2</v>
      </c>
    </row>
    <row r="9829" spans="1:4" hidden="1">
      <c r="A9829" s="25">
        <v>43223</v>
      </c>
      <c r="B9829" s="24" t="s">
        <v>261</v>
      </c>
      <c r="C9829" s="24" t="s">
        <v>238</v>
      </c>
      <c r="D9829" s="24">
        <v>1.5800000000000002E-2</v>
      </c>
    </row>
    <row r="9830" spans="1:4" hidden="1">
      <c r="A9830" s="25">
        <v>43223</v>
      </c>
      <c r="B9830" s="24" t="s">
        <v>237</v>
      </c>
      <c r="C9830" s="24" t="s">
        <v>230</v>
      </c>
      <c r="D9830" s="24">
        <v>0.4148</v>
      </c>
    </row>
    <row r="9831" spans="1:4" hidden="1">
      <c r="A9831" s="25">
        <v>43223</v>
      </c>
      <c r="B9831" s="24" t="s">
        <v>237</v>
      </c>
      <c r="C9831" s="24" t="s">
        <v>240</v>
      </c>
      <c r="D9831" s="24">
        <v>0.1502</v>
      </c>
    </row>
    <row r="9832" spans="1:4" hidden="1">
      <c r="A9832" s="25">
        <v>43223</v>
      </c>
      <c r="B9832" s="24" t="s">
        <v>237</v>
      </c>
      <c r="C9832" s="24" t="s">
        <v>231</v>
      </c>
      <c r="D9832" s="24">
        <v>0.11260000000000001</v>
      </c>
    </row>
    <row r="9833" spans="1:4" hidden="1">
      <c r="A9833" s="25">
        <v>43223</v>
      </c>
      <c r="B9833" s="24" t="s">
        <v>237</v>
      </c>
      <c r="C9833" s="24" t="s">
        <v>232</v>
      </c>
      <c r="D9833" s="24">
        <v>0.70220000000000005</v>
      </c>
    </row>
    <row r="9834" spans="1:4" hidden="1">
      <c r="A9834" s="25">
        <v>43223</v>
      </c>
      <c r="B9834" s="24" t="s">
        <v>237</v>
      </c>
      <c r="C9834" s="24" t="s">
        <v>233</v>
      </c>
      <c r="D9834" s="24">
        <v>9.4200000000000006E-2</v>
      </c>
    </row>
    <row r="9835" spans="1:4" hidden="1">
      <c r="A9835" s="25">
        <v>43223</v>
      </c>
      <c r="B9835" s="24" t="s">
        <v>237</v>
      </c>
      <c r="C9835" s="24" t="s">
        <v>234</v>
      </c>
      <c r="D9835" s="24">
        <v>8.3199999999999996E-2</v>
      </c>
    </row>
    <row r="9836" spans="1:4" hidden="1">
      <c r="A9836" s="25">
        <v>43223</v>
      </c>
      <c r="B9836" s="24" t="s">
        <v>237</v>
      </c>
      <c r="C9836" s="24" t="s">
        <v>235</v>
      </c>
      <c r="D9836" s="24">
        <v>8.0100000000000005E-2</v>
      </c>
    </row>
    <row r="9837" spans="1:4" hidden="1">
      <c r="A9837" s="25">
        <v>43223</v>
      </c>
      <c r="B9837" s="24" t="s">
        <v>237</v>
      </c>
      <c r="C9837" s="24" t="s">
        <v>236</v>
      </c>
      <c r="D9837" s="24">
        <v>0.91159999999999997</v>
      </c>
    </row>
    <row r="9838" spans="1:4" hidden="1">
      <c r="A9838" s="25">
        <v>43223</v>
      </c>
      <c r="B9838" s="24" t="s">
        <v>237</v>
      </c>
      <c r="C9838" s="24" t="s">
        <v>262</v>
      </c>
      <c r="D9838" s="24">
        <v>0.47439999999999999</v>
      </c>
    </row>
    <row r="9839" spans="1:4" hidden="1">
      <c r="A9839" s="25">
        <v>43223</v>
      </c>
      <c r="B9839" s="24" t="s">
        <v>237</v>
      </c>
      <c r="C9839" s="24" t="s">
        <v>238</v>
      </c>
      <c r="D9839" s="24">
        <v>0.113</v>
      </c>
    </row>
    <row r="9840" spans="1:4" hidden="1">
      <c r="A9840" s="25">
        <v>43223</v>
      </c>
      <c r="B9840" s="24" t="s">
        <v>253</v>
      </c>
      <c r="C9840" s="24" t="s">
        <v>242</v>
      </c>
      <c r="D9840" s="24">
        <v>4.7709999999999999</v>
      </c>
    </row>
    <row r="9841" spans="1:4" hidden="1">
      <c r="A9841" s="25">
        <v>43223</v>
      </c>
      <c r="B9841" s="24" t="s">
        <v>253</v>
      </c>
      <c r="C9841" s="24" t="s">
        <v>233</v>
      </c>
      <c r="D9841" s="24">
        <v>0.62649999999999995</v>
      </c>
    </row>
    <row r="9842" spans="1:4" hidden="1">
      <c r="A9842" s="25">
        <v>43223</v>
      </c>
      <c r="B9842" s="24" t="s">
        <v>253</v>
      </c>
      <c r="C9842" s="24" t="s">
        <v>234</v>
      </c>
      <c r="D9842" s="24">
        <v>0.55249999999999999</v>
      </c>
    </row>
    <row r="9843" spans="1:4" hidden="1">
      <c r="A9843" s="25">
        <v>43223</v>
      </c>
      <c r="B9843" s="24" t="s">
        <v>253</v>
      </c>
      <c r="C9843" s="24" t="s">
        <v>243</v>
      </c>
      <c r="D9843" s="24">
        <v>5.8920000000000003</v>
      </c>
    </row>
    <row r="9844" spans="1:4" hidden="1">
      <c r="A9844" s="25">
        <v>43223</v>
      </c>
      <c r="B9844" s="24" t="s">
        <v>253</v>
      </c>
      <c r="C9844" s="24" t="s">
        <v>238</v>
      </c>
      <c r="D9844" s="24">
        <v>0.75060000000000004</v>
      </c>
    </row>
    <row r="9845" spans="1:4" hidden="1">
      <c r="A9845" s="25">
        <v>43223</v>
      </c>
      <c r="B9845" s="24" t="s">
        <v>265</v>
      </c>
      <c r="C9845" s="24" t="s">
        <v>238</v>
      </c>
      <c r="D9845" s="24">
        <v>3.1600000000000003E-2</v>
      </c>
    </row>
    <row r="9846" spans="1:4" hidden="1">
      <c r="A9846" s="25">
        <v>43223</v>
      </c>
      <c r="B9846" s="24" t="s">
        <v>262</v>
      </c>
      <c r="C9846" s="24" t="s">
        <v>233</v>
      </c>
      <c r="D9846" s="24">
        <v>0.19869999999999999</v>
      </c>
    </row>
    <row r="9847" spans="1:4" hidden="1">
      <c r="A9847" s="25">
        <v>43223</v>
      </c>
      <c r="B9847" s="24" t="s">
        <v>262</v>
      </c>
      <c r="C9847" s="24" t="s">
        <v>237</v>
      </c>
      <c r="D9847" s="24">
        <v>2.1080999999999999</v>
      </c>
    </row>
    <row r="9848" spans="1:4" hidden="1">
      <c r="A9848" s="25">
        <v>43223</v>
      </c>
      <c r="B9848" s="24" t="s">
        <v>262</v>
      </c>
      <c r="C9848" s="24" t="s">
        <v>238</v>
      </c>
      <c r="D9848" s="24">
        <v>0.23810000000000001</v>
      </c>
    </row>
    <row r="9849" spans="1:4" hidden="1">
      <c r="A9849" s="25">
        <v>43223</v>
      </c>
      <c r="B9849" s="24" t="s">
        <v>246</v>
      </c>
      <c r="C9849" s="24" t="s">
        <v>240</v>
      </c>
      <c r="D9849" s="24">
        <v>4.48E-2</v>
      </c>
    </row>
    <row r="9850" spans="1:4" hidden="1">
      <c r="A9850" s="25">
        <v>43223</v>
      </c>
      <c r="B9850" s="24" t="s">
        <v>246</v>
      </c>
      <c r="C9850" s="24" t="s">
        <v>248</v>
      </c>
      <c r="D9850" s="24">
        <v>0.21379999999999999</v>
      </c>
    </row>
    <row r="9851" spans="1:4" hidden="1">
      <c r="A9851" s="25">
        <v>43223</v>
      </c>
      <c r="B9851" s="24" t="s">
        <v>246</v>
      </c>
      <c r="C9851" s="24" t="s">
        <v>242</v>
      </c>
      <c r="D9851" s="24">
        <v>0.21379999999999999</v>
      </c>
    </row>
    <row r="9852" spans="1:4" hidden="1">
      <c r="A9852" s="25">
        <v>43223</v>
      </c>
      <c r="B9852" s="24" t="s">
        <v>246</v>
      </c>
      <c r="C9852" s="24" t="s">
        <v>233</v>
      </c>
      <c r="D9852" s="24">
        <v>2.81E-2</v>
      </c>
    </row>
    <row r="9853" spans="1:4" hidden="1">
      <c r="A9853" s="25">
        <v>43223</v>
      </c>
      <c r="B9853" s="24" t="s">
        <v>246</v>
      </c>
      <c r="C9853" s="24" t="s">
        <v>234</v>
      </c>
      <c r="D9853" s="24">
        <v>2.4799999999999999E-2</v>
      </c>
    </row>
    <row r="9854" spans="1:4" hidden="1">
      <c r="A9854" s="25">
        <v>43223</v>
      </c>
      <c r="B9854" s="24" t="s">
        <v>246</v>
      </c>
      <c r="C9854" s="24" t="s">
        <v>243</v>
      </c>
      <c r="D9854" s="24">
        <v>0.26400000000000001</v>
      </c>
    </row>
    <row r="9855" spans="1:4" hidden="1">
      <c r="A9855" s="25">
        <v>43223</v>
      </c>
      <c r="B9855" s="24" t="s">
        <v>246</v>
      </c>
      <c r="C9855" s="24" t="s">
        <v>79</v>
      </c>
      <c r="D9855" s="24">
        <v>3.6800999999999999</v>
      </c>
    </row>
    <row r="9856" spans="1:4" hidden="1">
      <c r="A9856" s="25">
        <v>43223</v>
      </c>
      <c r="B9856" s="24" t="s">
        <v>246</v>
      </c>
      <c r="C9856" s="24" t="s">
        <v>244</v>
      </c>
      <c r="D9856" s="24">
        <v>36.194800000000001</v>
      </c>
    </row>
    <row r="9857" spans="1:4" hidden="1">
      <c r="A9857" s="25">
        <v>43223</v>
      </c>
      <c r="B9857" s="24" t="s">
        <v>246</v>
      </c>
      <c r="C9857" s="24" t="s">
        <v>238</v>
      </c>
      <c r="D9857" s="24">
        <v>3.3599999999999998E-2</v>
      </c>
    </row>
    <row r="9858" spans="1:4" hidden="1">
      <c r="A9858" s="25">
        <v>43223</v>
      </c>
      <c r="B9858" s="24" t="s">
        <v>266</v>
      </c>
      <c r="C9858" s="24" t="s">
        <v>238</v>
      </c>
      <c r="D9858" s="24">
        <v>3.7999999999999999E-2</v>
      </c>
    </row>
    <row r="9859" spans="1:4" hidden="1">
      <c r="A9859" s="25">
        <v>43223</v>
      </c>
      <c r="B9859" s="24" t="s">
        <v>238</v>
      </c>
      <c r="C9859" s="24" t="s">
        <v>230</v>
      </c>
      <c r="D9859" s="24">
        <v>3.673</v>
      </c>
    </row>
    <row r="9860" spans="1:4" hidden="1">
      <c r="A9860" s="25">
        <v>43223</v>
      </c>
      <c r="B9860" s="24" t="s">
        <v>238</v>
      </c>
      <c r="C9860" s="24" t="s">
        <v>240</v>
      </c>
      <c r="D9860" s="24">
        <v>1.3291999999999999</v>
      </c>
    </row>
    <row r="9861" spans="1:4" hidden="1">
      <c r="A9861" s="25">
        <v>43223</v>
      </c>
      <c r="B9861" s="24" t="s">
        <v>238</v>
      </c>
      <c r="C9861" s="24" t="s">
        <v>247</v>
      </c>
      <c r="D9861" s="24">
        <v>1.7858000000000001</v>
      </c>
    </row>
    <row r="9862" spans="1:4" hidden="1">
      <c r="A9862" s="25">
        <v>43223</v>
      </c>
      <c r="B9862" s="24" t="s">
        <v>238</v>
      </c>
      <c r="C9862" s="24" t="s">
        <v>241</v>
      </c>
      <c r="D9862" s="24">
        <v>1.2854000000000001</v>
      </c>
    </row>
    <row r="9863" spans="1:4" hidden="1">
      <c r="A9863" s="25">
        <v>43223</v>
      </c>
      <c r="B9863" s="24" t="s">
        <v>238</v>
      </c>
      <c r="C9863" s="24" t="s">
        <v>250</v>
      </c>
      <c r="D9863" s="24">
        <v>1593.0851</v>
      </c>
    </row>
    <row r="9864" spans="1:4" hidden="1">
      <c r="A9864" s="25">
        <v>43223</v>
      </c>
      <c r="B9864" s="24" t="s">
        <v>238</v>
      </c>
      <c r="C9864" s="24" t="s">
        <v>231</v>
      </c>
      <c r="D9864" s="24">
        <v>0.99770000000000003</v>
      </c>
    </row>
    <row r="9865" spans="1:4" hidden="1">
      <c r="A9865" s="25">
        <v>43223</v>
      </c>
      <c r="B9865" s="24" t="s">
        <v>238</v>
      </c>
      <c r="C9865" s="24" t="s">
        <v>248</v>
      </c>
      <c r="D9865" s="24">
        <v>6.3545999999999996</v>
      </c>
    </row>
    <row r="9866" spans="1:4" hidden="1">
      <c r="A9866" s="25">
        <v>43223</v>
      </c>
      <c r="B9866" s="24" t="s">
        <v>238</v>
      </c>
      <c r="C9866" s="24" t="s">
        <v>242</v>
      </c>
      <c r="D9866" s="24">
        <v>6.3559999999999999</v>
      </c>
    </row>
    <row r="9867" spans="1:4" hidden="1">
      <c r="A9867" s="25">
        <v>43223</v>
      </c>
      <c r="B9867" s="24" t="s">
        <v>238</v>
      </c>
      <c r="C9867" s="24" t="s">
        <v>254</v>
      </c>
      <c r="D9867" s="24">
        <v>21.326799999999999</v>
      </c>
    </row>
    <row r="9868" spans="1:4" hidden="1">
      <c r="A9868" s="25">
        <v>43223</v>
      </c>
      <c r="B9868" s="24" t="s">
        <v>238</v>
      </c>
      <c r="C9868" s="24" t="s">
        <v>232</v>
      </c>
      <c r="D9868" s="24">
        <v>6.2173999999999996</v>
      </c>
    </row>
    <row r="9869" spans="1:4" hidden="1">
      <c r="A9869" s="25">
        <v>43223</v>
      </c>
      <c r="B9869" s="24" t="s">
        <v>238</v>
      </c>
      <c r="C9869" s="24" t="s">
        <v>233</v>
      </c>
      <c r="D9869" s="24">
        <v>0.83460000000000001</v>
      </c>
    </row>
    <row r="9870" spans="1:4" hidden="1">
      <c r="A9870" s="25">
        <v>43223</v>
      </c>
      <c r="B9870" s="24" t="s">
        <v>238</v>
      </c>
      <c r="C9870" s="24" t="s">
        <v>263</v>
      </c>
      <c r="D9870" s="24">
        <v>2.0838999999999999</v>
      </c>
    </row>
    <row r="9871" spans="1:4" hidden="1">
      <c r="A9871" s="25">
        <v>43223</v>
      </c>
      <c r="B9871" s="24" t="s">
        <v>238</v>
      </c>
      <c r="C9871" s="24" t="s">
        <v>234</v>
      </c>
      <c r="D9871" s="24">
        <v>0.73609999999999998</v>
      </c>
    </row>
    <row r="9872" spans="1:4" hidden="1">
      <c r="A9872" s="25">
        <v>43223</v>
      </c>
      <c r="B9872" s="24" t="s">
        <v>238</v>
      </c>
      <c r="C9872" s="24" t="s">
        <v>243</v>
      </c>
      <c r="D9872" s="24">
        <v>7.8494000000000002</v>
      </c>
    </row>
    <row r="9873" spans="1:4" hidden="1">
      <c r="A9873" s="25">
        <v>43223</v>
      </c>
      <c r="B9873" s="24" t="s">
        <v>238</v>
      </c>
      <c r="C9873" s="24" t="s">
        <v>256</v>
      </c>
      <c r="D9873" s="24">
        <v>6.1871999999999998</v>
      </c>
    </row>
    <row r="9874" spans="1:4" hidden="1">
      <c r="A9874" s="25">
        <v>43223</v>
      </c>
      <c r="B9874" s="24" t="s">
        <v>238</v>
      </c>
      <c r="C9874" s="24" t="s">
        <v>258</v>
      </c>
      <c r="D9874" s="24">
        <v>3.6232000000000002</v>
      </c>
    </row>
    <row r="9875" spans="1:4" hidden="1">
      <c r="A9875" s="25">
        <v>43223</v>
      </c>
      <c r="B9875" s="24" t="s">
        <v>238</v>
      </c>
      <c r="C9875" s="24" t="s">
        <v>259</v>
      </c>
      <c r="D9875" s="24">
        <v>102.0575</v>
      </c>
    </row>
    <row r="9876" spans="1:4" hidden="1">
      <c r="A9876" s="25">
        <v>43223</v>
      </c>
      <c r="B9876" s="24" t="s">
        <v>238</v>
      </c>
      <c r="C9876" s="24" t="s">
        <v>235</v>
      </c>
      <c r="D9876" s="24">
        <v>0.70940000000000003</v>
      </c>
    </row>
    <row r="9877" spans="1:4">
      <c r="A9877" s="25">
        <v>43223</v>
      </c>
      <c r="B9877" s="24" t="s">
        <v>238</v>
      </c>
      <c r="C9877" s="24" t="s">
        <v>79</v>
      </c>
      <c r="D9877" s="24">
        <v>109.40179999999999</v>
      </c>
    </row>
    <row r="9878" spans="1:4" hidden="1">
      <c r="A9878" s="25">
        <v>43223</v>
      </c>
      <c r="B9878" s="24" t="s">
        <v>238</v>
      </c>
      <c r="C9878" s="24" t="s">
        <v>244</v>
      </c>
      <c r="D9878" s="24">
        <v>1076.0032000000001</v>
      </c>
    </row>
    <row r="9879" spans="1:4" hidden="1">
      <c r="A9879" s="25">
        <v>43223</v>
      </c>
      <c r="B9879" s="24" t="s">
        <v>238</v>
      </c>
      <c r="C9879" s="24" t="s">
        <v>251</v>
      </c>
      <c r="D9879" s="24">
        <v>8.0937999999999999</v>
      </c>
    </row>
    <row r="9880" spans="1:4" hidden="1">
      <c r="A9880" s="25">
        <v>43223</v>
      </c>
      <c r="B9880" s="24" t="s">
        <v>238</v>
      </c>
      <c r="C9880" s="24" t="s">
        <v>249</v>
      </c>
      <c r="D9880" s="24">
        <v>19.047899999999998</v>
      </c>
    </row>
    <row r="9881" spans="1:4" hidden="1">
      <c r="A9881" s="25">
        <v>43223</v>
      </c>
      <c r="B9881" s="24" t="s">
        <v>238</v>
      </c>
      <c r="C9881" s="24" t="s">
        <v>252</v>
      </c>
      <c r="D9881" s="24">
        <v>3.9359999999999999</v>
      </c>
    </row>
    <row r="9882" spans="1:4" hidden="1">
      <c r="A9882" s="25">
        <v>43223</v>
      </c>
      <c r="B9882" s="24" t="s">
        <v>238</v>
      </c>
      <c r="C9882" s="24" t="s">
        <v>236</v>
      </c>
      <c r="D9882" s="24">
        <v>8.0716000000000001</v>
      </c>
    </row>
    <row r="9883" spans="1:4" hidden="1">
      <c r="A9883" s="25">
        <v>43223</v>
      </c>
      <c r="B9883" s="24" t="s">
        <v>238</v>
      </c>
      <c r="C9883" s="24" t="s">
        <v>245</v>
      </c>
      <c r="D9883" s="24">
        <v>1.4229000000000001</v>
      </c>
    </row>
    <row r="9884" spans="1:4" hidden="1">
      <c r="A9884" s="25">
        <v>43223</v>
      </c>
      <c r="B9884" s="24" t="s">
        <v>238</v>
      </c>
      <c r="C9884" s="24" t="s">
        <v>264</v>
      </c>
      <c r="D9884" s="24">
        <v>51.794600000000003</v>
      </c>
    </row>
    <row r="9885" spans="1:4" hidden="1">
      <c r="A9885" s="25">
        <v>43223</v>
      </c>
      <c r="B9885" s="24" t="s">
        <v>238</v>
      </c>
      <c r="C9885" s="24" t="s">
        <v>260</v>
      </c>
      <c r="D9885" s="24">
        <v>3.5627</v>
      </c>
    </row>
    <row r="9886" spans="1:4" hidden="1">
      <c r="A9886" s="25">
        <v>43223</v>
      </c>
      <c r="B9886" s="24" t="s">
        <v>238</v>
      </c>
      <c r="C9886" s="24" t="s">
        <v>261</v>
      </c>
      <c r="D9886" s="24">
        <v>63.414499999999997</v>
      </c>
    </row>
    <row r="9887" spans="1:4" hidden="1">
      <c r="A9887" s="25">
        <v>43223</v>
      </c>
      <c r="B9887" s="24" t="s">
        <v>238</v>
      </c>
      <c r="C9887" s="24" t="s">
        <v>237</v>
      </c>
      <c r="D9887" s="24">
        <v>8.8545999999999996</v>
      </c>
    </row>
    <row r="9888" spans="1:4" hidden="1">
      <c r="A9888" s="25">
        <v>43223</v>
      </c>
      <c r="B9888" s="24" t="s">
        <v>238</v>
      </c>
      <c r="C9888" s="24" t="s">
        <v>253</v>
      </c>
      <c r="D9888" s="24">
        <v>1.3322000000000001</v>
      </c>
    </row>
    <row r="9889" spans="1:4" hidden="1">
      <c r="A9889" s="25">
        <v>43223</v>
      </c>
      <c r="B9889" s="24" t="s">
        <v>238</v>
      </c>
      <c r="C9889" s="24" t="s">
        <v>265</v>
      </c>
      <c r="D9889" s="24">
        <v>31.664300000000001</v>
      </c>
    </row>
    <row r="9890" spans="1:4" hidden="1">
      <c r="A9890" s="25">
        <v>43223</v>
      </c>
      <c r="B9890" s="24" t="s">
        <v>238</v>
      </c>
      <c r="C9890" s="24" t="s">
        <v>262</v>
      </c>
      <c r="D9890" s="24">
        <v>4.2001999999999997</v>
      </c>
    </row>
    <row r="9891" spans="1:4" hidden="1">
      <c r="A9891" s="25">
        <v>43223</v>
      </c>
      <c r="B9891" s="24" t="s">
        <v>238</v>
      </c>
      <c r="C9891" s="24" t="s">
        <v>246</v>
      </c>
      <c r="D9891" s="24">
        <v>29.728200000000001</v>
      </c>
    </row>
    <row r="9892" spans="1:4" hidden="1">
      <c r="A9892" s="25">
        <v>43223</v>
      </c>
      <c r="B9892" s="24" t="s">
        <v>238</v>
      </c>
      <c r="C9892" s="24" t="s">
        <v>266</v>
      </c>
      <c r="D9892" s="24">
        <v>26.2744</v>
      </c>
    </row>
    <row r="9893" spans="1:4" hidden="1">
      <c r="A9893" s="25">
        <v>43223</v>
      </c>
      <c r="B9893" s="24" t="s">
        <v>238</v>
      </c>
      <c r="C9893" s="24" t="s">
        <v>267</v>
      </c>
      <c r="D9893" s="24">
        <v>547.44749999999999</v>
      </c>
    </row>
    <row r="9894" spans="1:4" hidden="1">
      <c r="A9894" s="25">
        <v>43223</v>
      </c>
      <c r="B9894" s="24" t="s">
        <v>238</v>
      </c>
      <c r="C9894" s="24" t="s">
        <v>268</v>
      </c>
      <c r="D9894" s="24">
        <v>2.7</v>
      </c>
    </row>
    <row r="9895" spans="1:4" hidden="1">
      <c r="A9895" s="25">
        <v>43223</v>
      </c>
      <c r="B9895" s="24" t="s">
        <v>238</v>
      </c>
      <c r="C9895" s="24" t="s">
        <v>239</v>
      </c>
      <c r="D9895" s="24">
        <v>12.6294</v>
      </c>
    </row>
    <row r="9896" spans="1:4" hidden="1">
      <c r="A9896" s="25">
        <v>43223</v>
      </c>
      <c r="B9896" s="24" t="s">
        <v>267</v>
      </c>
      <c r="C9896" s="24" t="s">
        <v>238</v>
      </c>
      <c r="D9896" s="24">
        <v>1.8E-3</v>
      </c>
    </row>
    <row r="9897" spans="1:4" hidden="1">
      <c r="A9897" s="25">
        <v>43223</v>
      </c>
      <c r="B9897" s="24" t="s">
        <v>268</v>
      </c>
      <c r="C9897" s="24" t="s">
        <v>238</v>
      </c>
      <c r="D9897" s="24">
        <v>0.37040000000000001</v>
      </c>
    </row>
    <row r="9898" spans="1:4" hidden="1">
      <c r="A9898" s="25">
        <v>43223</v>
      </c>
      <c r="B9898" s="24" t="s">
        <v>239</v>
      </c>
      <c r="C9898" s="24" t="s">
        <v>230</v>
      </c>
      <c r="D9898" s="24">
        <v>0.2908</v>
      </c>
    </row>
    <row r="9899" spans="1:4" hidden="1">
      <c r="A9899" s="25">
        <v>43223</v>
      </c>
      <c r="B9899" s="24" t="s">
        <v>239</v>
      </c>
      <c r="C9899" s="24" t="s">
        <v>233</v>
      </c>
      <c r="D9899" s="24">
        <v>6.6000000000000003E-2</v>
      </c>
    </row>
    <row r="9900" spans="1:4" hidden="1">
      <c r="A9900" s="25">
        <v>43223</v>
      </c>
      <c r="B9900" s="24" t="s">
        <v>239</v>
      </c>
      <c r="C9900" s="24" t="s">
        <v>234</v>
      </c>
      <c r="D9900" s="24">
        <v>5.8299999999999998E-2</v>
      </c>
    </row>
    <row r="9901" spans="1:4" hidden="1">
      <c r="A9901" s="25">
        <v>43223</v>
      </c>
      <c r="B9901" s="24" t="s">
        <v>239</v>
      </c>
      <c r="C9901" s="24" t="s">
        <v>238</v>
      </c>
      <c r="D9901" s="24">
        <v>7.9200000000000007E-2</v>
      </c>
    </row>
    <row r="9902" spans="1:4" hidden="1">
      <c r="A9902" s="25">
        <v>43224</v>
      </c>
      <c r="B9902" s="24" t="s">
        <v>230</v>
      </c>
      <c r="C9902" s="24" t="s">
        <v>231</v>
      </c>
      <c r="D9902" s="24">
        <v>0.27200000000000002</v>
      </c>
    </row>
    <row r="9903" spans="1:4" hidden="1">
      <c r="A9903" s="25">
        <v>43224</v>
      </c>
      <c r="B9903" s="24" t="s">
        <v>230</v>
      </c>
      <c r="C9903" s="24" t="s">
        <v>232</v>
      </c>
      <c r="D9903" s="24">
        <v>1.6950000000000001</v>
      </c>
    </row>
    <row r="9904" spans="1:4" hidden="1">
      <c r="A9904" s="25">
        <v>43224</v>
      </c>
      <c r="B9904" s="24" t="s">
        <v>230</v>
      </c>
      <c r="C9904" s="24" t="s">
        <v>233</v>
      </c>
      <c r="D9904" s="24">
        <v>0.2276</v>
      </c>
    </row>
    <row r="9905" spans="1:4" hidden="1">
      <c r="A9905" s="25">
        <v>43224</v>
      </c>
      <c r="B9905" s="24" t="s">
        <v>230</v>
      </c>
      <c r="C9905" s="24" t="s">
        <v>234</v>
      </c>
      <c r="D9905" s="24">
        <v>0.20080000000000001</v>
      </c>
    </row>
    <row r="9906" spans="1:4" hidden="1">
      <c r="A9906" s="25">
        <v>43224</v>
      </c>
      <c r="B9906" s="24" t="s">
        <v>230</v>
      </c>
      <c r="C9906" s="24" t="s">
        <v>235</v>
      </c>
      <c r="D9906" s="24">
        <v>0.19309999999999999</v>
      </c>
    </row>
    <row r="9907" spans="1:4" hidden="1">
      <c r="A9907" s="25">
        <v>43224</v>
      </c>
      <c r="B9907" s="24" t="s">
        <v>230</v>
      </c>
      <c r="C9907" s="24" t="s">
        <v>236</v>
      </c>
      <c r="D9907" s="24">
        <v>2.1934</v>
      </c>
    </row>
    <row r="9908" spans="1:4" hidden="1">
      <c r="A9908" s="25">
        <v>43224</v>
      </c>
      <c r="B9908" s="24" t="s">
        <v>230</v>
      </c>
      <c r="C9908" s="24" t="s">
        <v>237</v>
      </c>
      <c r="D9908" s="24">
        <v>2.3993000000000002</v>
      </c>
    </row>
    <row r="9909" spans="1:4" hidden="1">
      <c r="A9909" s="25">
        <v>43224</v>
      </c>
      <c r="B9909" s="24" t="s">
        <v>230</v>
      </c>
      <c r="C9909" s="24" t="s">
        <v>238</v>
      </c>
      <c r="D9909" s="24">
        <v>0.2722</v>
      </c>
    </row>
    <row r="9910" spans="1:4" hidden="1">
      <c r="A9910" s="25">
        <v>43224</v>
      </c>
      <c r="B9910" s="24" t="s">
        <v>230</v>
      </c>
      <c r="C9910" s="24" t="s">
        <v>239</v>
      </c>
      <c r="D9910" s="24">
        <v>3.4226999999999999</v>
      </c>
    </row>
    <row r="9911" spans="1:4" hidden="1">
      <c r="A9911" s="25">
        <v>43224</v>
      </c>
      <c r="B9911" s="24" t="s">
        <v>240</v>
      </c>
      <c r="C9911" s="24" t="s">
        <v>241</v>
      </c>
      <c r="D9911" s="24">
        <v>0.96860000000000002</v>
      </c>
    </row>
    <row r="9912" spans="1:4" hidden="1">
      <c r="A9912" s="25">
        <v>43224</v>
      </c>
      <c r="B9912" s="24" t="s">
        <v>240</v>
      </c>
      <c r="C9912" s="24" t="s">
        <v>231</v>
      </c>
      <c r="D9912" s="24">
        <v>0.75280000000000002</v>
      </c>
    </row>
    <row r="9913" spans="1:4" hidden="1">
      <c r="A9913" s="25">
        <v>43224</v>
      </c>
      <c r="B9913" s="24" t="s">
        <v>240</v>
      </c>
      <c r="C9913" s="24" t="s">
        <v>242</v>
      </c>
      <c r="D9913" s="24">
        <v>4.7888000000000002</v>
      </c>
    </row>
    <row r="9914" spans="1:4" hidden="1">
      <c r="A9914" s="25">
        <v>43224</v>
      </c>
      <c r="B9914" s="24" t="s">
        <v>240</v>
      </c>
      <c r="C9914" s="24" t="s">
        <v>232</v>
      </c>
      <c r="D9914" s="24">
        <v>4.6901999999999999</v>
      </c>
    </row>
    <row r="9915" spans="1:4" hidden="1">
      <c r="A9915" s="25">
        <v>43224</v>
      </c>
      <c r="B9915" s="24" t="s">
        <v>240</v>
      </c>
      <c r="C9915" s="24" t="s">
        <v>233</v>
      </c>
      <c r="D9915" s="24">
        <v>0.62960000000000005</v>
      </c>
    </row>
    <row r="9916" spans="1:4" hidden="1">
      <c r="A9916" s="25">
        <v>43224</v>
      </c>
      <c r="B9916" s="24" t="s">
        <v>240</v>
      </c>
      <c r="C9916" s="24" t="s">
        <v>234</v>
      </c>
      <c r="D9916" s="24">
        <v>0.55579999999999996</v>
      </c>
    </row>
    <row r="9917" spans="1:4" hidden="1">
      <c r="A9917" s="25">
        <v>43224</v>
      </c>
      <c r="B9917" s="24" t="s">
        <v>240</v>
      </c>
      <c r="C9917" s="24" t="s">
        <v>243</v>
      </c>
      <c r="D9917" s="24">
        <v>5.9131999999999998</v>
      </c>
    </row>
    <row r="9918" spans="1:4" hidden="1">
      <c r="A9918" s="25">
        <v>43224</v>
      </c>
      <c r="B9918" s="24" t="s">
        <v>240</v>
      </c>
      <c r="C9918" s="24" t="s">
        <v>79</v>
      </c>
      <c r="D9918" s="24">
        <v>82.169399999999996</v>
      </c>
    </row>
    <row r="9919" spans="1:4" hidden="1">
      <c r="A9919" s="25">
        <v>43224</v>
      </c>
      <c r="B9919" s="24" t="s">
        <v>240</v>
      </c>
      <c r="C9919" s="24" t="s">
        <v>244</v>
      </c>
      <c r="D9919" s="24">
        <v>810.40340000000003</v>
      </c>
    </row>
    <row r="9920" spans="1:4" hidden="1">
      <c r="A9920" s="25">
        <v>43224</v>
      </c>
      <c r="B9920" s="24" t="s">
        <v>240</v>
      </c>
      <c r="C9920" s="24" t="s">
        <v>236</v>
      </c>
      <c r="D9920" s="24">
        <v>6.0693999999999999</v>
      </c>
    </row>
    <row r="9921" spans="1:4" hidden="1">
      <c r="A9921" s="25">
        <v>43224</v>
      </c>
      <c r="B9921" s="24" t="s">
        <v>240</v>
      </c>
      <c r="C9921" s="24" t="s">
        <v>245</v>
      </c>
      <c r="D9921" s="24">
        <v>1.073</v>
      </c>
    </row>
    <row r="9922" spans="1:4" hidden="1">
      <c r="A9922" s="25">
        <v>43224</v>
      </c>
      <c r="B9922" s="24" t="s">
        <v>240</v>
      </c>
      <c r="C9922" s="24" t="s">
        <v>237</v>
      </c>
      <c r="D9922" s="24">
        <v>6.6391999999999998</v>
      </c>
    </row>
    <row r="9923" spans="1:4" hidden="1">
      <c r="A9923" s="25">
        <v>43224</v>
      </c>
      <c r="B9923" s="24" t="s">
        <v>240</v>
      </c>
      <c r="C9923" s="24" t="s">
        <v>246</v>
      </c>
      <c r="D9923" s="24">
        <v>22.377600000000001</v>
      </c>
    </row>
    <row r="9924" spans="1:4" hidden="1">
      <c r="A9924" s="25">
        <v>43224</v>
      </c>
      <c r="B9924" s="24" t="s">
        <v>240</v>
      </c>
      <c r="C9924" s="24" t="s">
        <v>238</v>
      </c>
      <c r="D9924" s="24">
        <v>0.75329999999999997</v>
      </c>
    </row>
    <row r="9925" spans="1:4" hidden="1">
      <c r="A9925" s="25">
        <v>43224</v>
      </c>
      <c r="B9925" s="24" t="s">
        <v>247</v>
      </c>
      <c r="C9925" s="24" t="s">
        <v>238</v>
      </c>
      <c r="D9925" s="24">
        <v>0.55889999999999995</v>
      </c>
    </row>
    <row r="9926" spans="1:4" hidden="1">
      <c r="A9926" s="25">
        <v>43224</v>
      </c>
      <c r="B9926" s="24" t="s">
        <v>241</v>
      </c>
      <c r="C9926" s="24" t="s">
        <v>240</v>
      </c>
      <c r="D9926" s="24">
        <v>1.0324</v>
      </c>
    </row>
    <row r="9927" spans="1:4" hidden="1">
      <c r="A9927" s="25">
        <v>43224</v>
      </c>
      <c r="B9927" s="24" t="s">
        <v>241</v>
      </c>
      <c r="C9927" s="24" t="s">
        <v>231</v>
      </c>
      <c r="D9927" s="24">
        <v>0.7772</v>
      </c>
    </row>
    <row r="9928" spans="1:4" hidden="1">
      <c r="A9928" s="25">
        <v>43224</v>
      </c>
      <c r="B9928" s="24" t="s">
        <v>241</v>
      </c>
      <c r="C9928" s="24" t="s">
        <v>248</v>
      </c>
      <c r="D9928" s="24">
        <v>4.9424000000000001</v>
      </c>
    </row>
    <row r="9929" spans="1:4" hidden="1">
      <c r="A9929" s="25">
        <v>43224</v>
      </c>
      <c r="B9929" s="24" t="s">
        <v>241</v>
      </c>
      <c r="C9929" s="24" t="s">
        <v>242</v>
      </c>
      <c r="D9929" s="24">
        <v>4.9442000000000004</v>
      </c>
    </row>
    <row r="9930" spans="1:4" hidden="1">
      <c r="A9930" s="25">
        <v>43224</v>
      </c>
      <c r="B9930" s="24" t="s">
        <v>241</v>
      </c>
      <c r="C9930" s="24" t="s">
        <v>233</v>
      </c>
      <c r="D9930" s="24">
        <v>0.65</v>
      </c>
    </row>
    <row r="9931" spans="1:4" hidden="1">
      <c r="A9931" s="25">
        <v>43224</v>
      </c>
      <c r="B9931" s="24" t="s">
        <v>241</v>
      </c>
      <c r="C9931" s="24" t="s">
        <v>234</v>
      </c>
      <c r="D9931" s="24">
        <v>0.57389999999999997</v>
      </c>
    </row>
    <row r="9932" spans="1:4" hidden="1">
      <c r="A9932" s="25">
        <v>43224</v>
      </c>
      <c r="B9932" s="24" t="s">
        <v>241</v>
      </c>
      <c r="C9932" s="24" t="s">
        <v>243</v>
      </c>
      <c r="D9932" s="24">
        <v>6.1052</v>
      </c>
    </row>
    <row r="9933" spans="1:4" hidden="1">
      <c r="A9933" s="25">
        <v>43224</v>
      </c>
      <c r="B9933" s="24" t="s">
        <v>241</v>
      </c>
      <c r="C9933" s="24" t="s">
        <v>79</v>
      </c>
      <c r="D9933" s="24">
        <v>84.836500000000001</v>
      </c>
    </row>
    <row r="9934" spans="1:4" hidden="1">
      <c r="A9934" s="25">
        <v>43224</v>
      </c>
      <c r="B9934" s="24" t="s">
        <v>241</v>
      </c>
      <c r="C9934" s="24" t="s">
        <v>249</v>
      </c>
      <c r="D9934" s="24">
        <v>14.901899999999999</v>
      </c>
    </row>
    <row r="9935" spans="1:4" hidden="1">
      <c r="A9935" s="25">
        <v>43224</v>
      </c>
      <c r="B9935" s="24" t="s">
        <v>241</v>
      </c>
      <c r="C9935" s="24" t="s">
        <v>236</v>
      </c>
      <c r="D9935" s="24">
        <v>6.2664999999999997</v>
      </c>
    </row>
    <row r="9936" spans="1:4" hidden="1">
      <c r="A9936" s="25">
        <v>43224</v>
      </c>
      <c r="B9936" s="24" t="s">
        <v>241</v>
      </c>
      <c r="C9936" s="24" t="s">
        <v>238</v>
      </c>
      <c r="D9936" s="24">
        <v>0.77780000000000005</v>
      </c>
    </row>
    <row r="9937" spans="1:4" hidden="1">
      <c r="A9937" s="25">
        <v>43224</v>
      </c>
      <c r="B9937" s="24" t="s">
        <v>250</v>
      </c>
      <c r="C9937" s="24" t="s">
        <v>238</v>
      </c>
      <c r="D9937" s="24">
        <v>5.9999999999999995E-4</v>
      </c>
    </row>
    <row r="9938" spans="1:4" hidden="1">
      <c r="A9938" s="25">
        <v>43224</v>
      </c>
      <c r="B9938" s="24" t="s">
        <v>231</v>
      </c>
      <c r="C9938" s="24" t="s">
        <v>230</v>
      </c>
      <c r="D9938" s="24">
        <v>3.6758000000000002</v>
      </c>
    </row>
    <row r="9939" spans="1:4" hidden="1">
      <c r="A9939" s="25">
        <v>43224</v>
      </c>
      <c r="B9939" s="24" t="s">
        <v>231</v>
      </c>
      <c r="C9939" s="24" t="s">
        <v>240</v>
      </c>
      <c r="D9939" s="24">
        <v>1.3284</v>
      </c>
    </row>
    <row r="9940" spans="1:4" hidden="1">
      <c r="A9940" s="25">
        <v>43224</v>
      </c>
      <c r="B9940" s="24" t="s">
        <v>231</v>
      </c>
      <c r="C9940" s="24" t="s">
        <v>241</v>
      </c>
      <c r="D9940" s="24">
        <v>1.2867</v>
      </c>
    </row>
    <row r="9941" spans="1:4" hidden="1">
      <c r="A9941" s="25">
        <v>43224</v>
      </c>
      <c r="B9941" s="24" t="s">
        <v>231</v>
      </c>
      <c r="C9941" s="24" t="s">
        <v>232</v>
      </c>
      <c r="D9941" s="24">
        <v>6.2305999999999999</v>
      </c>
    </row>
    <row r="9942" spans="1:4" hidden="1">
      <c r="A9942" s="25">
        <v>43224</v>
      </c>
      <c r="B9942" s="24" t="s">
        <v>231</v>
      </c>
      <c r="C9942" s="24" t="s">
        <v>233</v>
      </c>
      <c r="D9942" s="24">
        <v>0.83640000000000003</v>
      </c>
    </row>
    <row r="9943" spans="1:4" hidden="1">
      <c r="A9943" s="25">
        <v>43224</v>
      </c>
      <c r="B9943" s="24" t="s">
        <v>231</v>
      </c>
      <c r="C9943" s="24" t="s">
        <v>234</v>
      </c>
      <c r="D9943" s="24">
        <v>0.73850000000000005</v>
      </c>
    </row>
    <row r="9944" spans="1:4" hidden="1">
      <c r="A9944" s="25">
        <v>43224</v>
      </c>
      <c r="B9944" s="24" t="s">
        <v>231</v>
      </c>
      <c r="C9944" s="24" t="s">
        <v>243</v>
      </c>
      <c r="D9944" s="24">
        <v>7.8554000000000004</v>
      </c>
    </row>
    <row r="9945" spans="1:4" hidden="1">
      <c r="A9945" s="25">
        <v>43224</v>
      </c>
      <c r="B9945" s="24" t="s">
        <v>231</v>
      </c>
      <c r="C9945" s="24" t="s">
        <v>235</v>
      </c>
      <c r="D9945" s="24">
        <v>0.70979999999999999</v>
      </c>
    </row>
    <row r="9946" spans="1:4" hidden="1">
      <c r="A9946" s="25">
        <v>43224</v>
      </c>
      <c r="B9946" s="24" t="s">
        <v>231</v>
      </c>
      <c r="C9946" s="24" t="s">
        <v>79</v>
      </c>
      <c r="D9946" s="24">
        <v>109.15770000000001</v>
      </c>
    </row>
    <row r="9947" spans="1:4" hidden="1">
      <c r="A9947" s="25">
        <v>43224</v>
      </c>
      <c r="B9947" s="24" t="s">
        <v>231</v>
      </c>
      <c r="C9947" s="24" t="s">
        <v>236</v>
      </c>
      <c r="D9947" s="24">
        <v>8.0627999999999993</v>
      </c>
    </row>
    <row r="9948" spans="1:4" hidden="1">
      <c r="A9948" s="25">
        <v>43224</v>
      </c>
      <c r="B9948" s="24" t="s">
        <v>231</v>
      </c>
      <c r="C9948" s="24" t="s">
        <v>237</v>
      </c>
      <c r="D9948" s="24">
        <v>8.8195999999999994</v>
      </c>
    </row>
    <row r="9949" spans="1:4" hidden="1">
      <c r="A9949" s="25">
        <v>43224</v>
      </c>
      <c r="B9949" s="24" t="s">
        <v>231</v>
      </c>
      <c r="C9949" s="24" t="s">
        <v>238</v>
      </c>
      <c r="D9949" s="24">
        <v>1.0007999999999999</v>
      </c>
    </row>
    <row r="9950" spans="1:4" hidden="1">
      <c r="A9950" s="25">
        <v>43224</v>
      </c>
      <c r="B9950" s="24" t="s">
        <v>248</v>
      </c>
      <c r="C9950" s="24" t="s">
        <v>241</v>
      </c>
      <c r="D9950" s="24">
        <v>0.2024</v>
      </c>
    </row>
    <row r="9951" spans="1:4" hidden="1">
      <c r="A9951" s="25">
        <v>43224</v>
      </c>
      <c r="B9951" s="24" t="s">
        <v>248</v>
      </c>
      <c r="C9951" s="24" t="s">
        <v>233</v>
      </c>
      <c r="D9951" s="24">
        <v>0.13150000000000001</v>
      </c>
    </row>
    <row r="9952" spans="1:4" hidden="1">
      <c r="A9952" s="25">
        <v>43224</v>
      </c>
      <c r="B9952" s="24" t="s">
        <v>248</v>
      </c>
      <c r="C9952" s="24" t="s">
        <v>246</v>
      </c>
      <c r="D9952" s="24">
        <v>4.6745999999999999</v>
      </c>
    </row>
    <row r="9953" spans="1:4" hidden="1">
      <c r="A9953" s="25">
        <v>43224</v>
      </c>
      <c r="B9953" s="24" t="s">
        <v>248</v>
      </c>
      <c r="C9953" s="24" t="s">
        <v>238</v>
      </c>
      <c r="D9953" s="24">
        <v>0.15740000000000001</v>
      </c>
    </row>
    <row r="9954" spans="1:4" hidden="1">
      <c r="A9954" s="25">
        <v>43224</v>
      </c>
      <c r="B9954" s="24" t="s">
        <v>242</v>
      </c>
      <c r="C9954" s="24" t="s">
        <v>240</v>
      </c>
      <c r="D9954" s="24">
        <v>0.20880000000000001</v>
      </c>
    </row>
    <row r="9955" spans="1:4" hidden="1">
      <c r="A9955" s="25">
        <v>43224</v>
      </c>
      <c r="B9955" s="24" t="s">
        <v>242</v>
      </c>
      <c r="C9955" s="24" t="s">
        <v>241</v>
      </c>
      <c r="D9955" s="24">
        <v>0.20219999999999999</v>
      </c>
    </row>
    <row r="9956" spans="1:4" hidden="1">
      <c r="A9956" s="25">
        <v>43224</v>
      </c>
      <c r="B9956" s="24" t="s">
        <v>242</v>
      </c>
      <c r="C9956" s="24" t="s">
        <v>232</v>
      </c>
      <c r="D9956" s="24">
        <v>0.97940000000000005</v>
      </c>
    </row>
    <row r="9957" spans="1:4" hidden="1">
      <c r="A9957" s="25">
        <v>43224</v>
      </c>
      <c r="B9957" s="24" t="s">
        <v>242</v>
      </c>
      <c r="C9957" s="24" t="s">
        <v>233</v>
      </c>
      <c r="D9957" s="24">
        <v>0.13139999999999999</v>
      </c>
    </row>
    <row r="9958" spans="1:4" hidden="1">
      <c r="A9958" s="25">
        <v>43224</v>
      </c>
      <c r="B9958" s="24" t="s">
        <v>242</v>
      </c>
      <c r="C9958" s="24" t="s">
        <v>234</v>
      </c>
      <c r="D9958" s="24">
        <v>0.11600000000000001</v>
      </c>
    </row>
    <row r="9959" spans="1:4" hidden="1">
      <c r="A9959" s="25">
        <v>43224</v>
      </c>
      <c r="B9959" s="24" t="s">
        <v>242</v>
      </c>
      <c r="C9959" s="24" t="s">
        <v>243</v>
      </c>
      <c r="D9959" s="24">
        <v>1.2347999999999999</v>
      </c>
    </row>
    <row r="9960" spans="1:4" hidden="1">
      <c r="A9960" s="25">
        <v>43224</v>
      </c>
      <c r="B9960" s="24" t="s">
        <v>242</v>
      </c>
      <c r="C9960" s="24" t="s">
        <v>79</v>
      </c>
      <c r="D9960" s="24">
        <v>17.158799999999999</v>
      </c>
    </row>
    <row r="9961" spans="1:4" hidden="1">
      <c r="A9961" s="25">
        <v>43224</v>
      </c>
      <c r="B9961" s="24" t="s">
        <v>242</v>
      </c>
      <c r="C9961" s="24" t="s">
        <v>244</v>
      </c>
      <c r="D9961" s="24">
        <v>169.2302</v>
      </c>
    </row>
    <row r="9962" spans="1:4" hidden="1">
      <c r="A9962" s="25">
        <v>43224</v>
      </c>
      <c r="B9962" s="24" t="s">
        <v>242</v>
      </c>
      <c r="C9962" s="24" t="s">
        <v>251</v>
      </c>
      <c r="D9962" s="24">
        <v>1.2718</v>
      </c>
    </row>
    <row r="9963" spans="1:4" hidden="1">
      <c r="A9963" s="25">
        <v>43224</v>
      </c>
      <c r="B9963" s="24" t="s">
        <v>242</v>
      </c>
      <c r="C9963" s="24" t="s">
        <v>252</v>
      </c>
      <c r="D9963" s="24">
        <v>0.61939999999999995</v>
      </c>
    </row>
    <row r="9964" spans="1:4" hidden="1">
      <c r="A9964" s="25">
        <v>43224</v>
      </c>
      <c r="B9964" s="24" t="s">
        <v>242</v>
      </c>
      <c r="C9964" s="24" t="s">
        <v>236</v>
      </c>
      <c r="D9964" s="24">
        <v>1.2674000000000001</v>
      </c>
    </row>
    <row r="9965" spans="1:4" hidden="1">
      <c r="A9965" s="25">
        <v>43224</v>
      </c>
      <c r="B9965" s="24" t="s">
        <v>242</v>
      </c>
      <c r="C9965" s="24" t="s">
        <v>245</v>
      </c>
      <c r="D9965" s="24">
        <v>0.224</v>
      </c>
    </row>
    <row r="9966" spans="1:4" hidden="1">
      <c r="A9966" s="25">
        <v>43224</v>
      </c>
      <c r="B9966" s="24" t="s">
        <v>242</v>
      </c>
      <c r="C9966" s="24" t="s">
        <v>253</v>
      </c>
      <c r="D9966" s="24">
        <v>0.20960000000000001</v>
      </c>
    </row>
    <row r="9967" spans="1:4" hidden="1">
      <c r="A9967" s="25">
        <v>43224</v>
      </c>
      <c r="B9967" s="24" t="s">
        <v>242</v>
      </c>
      <c r="C9967" s="24" t="s">
        <v>246</v>
      </c>
      <c r="D9967" s="24">
        <v>4.673</v>
      </c>
    </row>
    <row r="9968" spans="1:4" hidden="1">
      <c r="A9968" s="25">
        <v>43224</v>
      </c>
      <c r="B9968" s="24" t="s">
        <v>242</v>
      </c>
      <c r="C9968" s="24" t="s">
        <v>238</v>
      </c>
      <c r="D9968" s="24">
        <v>0.1573</v>
      </c>
    </row>
    <row r="9969" spans="1:4" hidden="1">
      <c r="A9969" s="25">
        <v>43224</v>
      </c>
      <c r="B9969" s="24" t="s">
        <v>254</v>
      </c>
      <c r="C9969" s="24" t="s">
        <v>233</v>
      </c>
      <c r="D9969" s="24">
        <v>3.9199999999999999E-2</v>
      </c>
    </row>
    <row r="9970" spans="1:4" hidden="1">
      <c r="A9970" s="25">
        <v>43224</v>
      </c>
      <c r="B9970" s="24" t="s">
        <v>254</v>
      </c>
      <c r="C9970" s="24" t="s">
        <v>234</v>
      </c>
      <c r="D9970" s="24">
        <v>3.4599999999999999E-2</v>
      </c>
    </row>
    <row r="9971" spans="1:4" hidden="1">
      <c r="A9971" s="25">
        <v>43224</v>
      </c>
      <c r="B9971" s="24" t="s">
        <v>254</v>
      </c>
      <c r="C9971" s="24" t="s">
        <v>238</v>
      </c>
      <c r="D9971" s="24">
        <v>4.7E-2</v>
      </c>
    </row>
    <row r="9972" spans="1:4" hidden="1">
      <c r="A9972" s="25">
        <v>43224</v>
      </c>
      <c r="B9972" s="24" t="s">
        <v>232</v>
      </c>
      <c r="C9972" s="24" t="s">
        <v>230</v>
      </c>
      <c r="D9972" s="24">
        <v>0.59</v>
      </c>
    </row>
    <row r="9973" spans="1:4" hidden="1">
      <c r="A9973" s="25">
        <v>43224</v>
      </c>
      <c r="B9973" s="24" t="s">
        <v>232</v>
      </c>
      <c r="C9973" s="24" t="s">
        <v>240</v>
      </c>
      <c r="D9973" s="24">
        <v>0.2132</v>
      </c>
    </row>
    <row r="9974" spans="1:4" hidden="1">
      <c r="A9974" s="25">
        <v>43224</v>
      </c>
      <c r="B9974" s="24" t="s">
        <v>232</v>
      </c>
      <c r="C9974" s="24" t="s">
        <v>231</v>
      </c>
      <c r="D9974" s="24">
        <v>0.16039999999999999</v>
      </c>
    </row>
    <row r="9975" spans="1:4" hidden="1">
      <c r="A9975" s="25">
        <v>43224</v>
      </c>
      <c r="B9975" s="24" t="s">
        <v>232</v>
      </c>
      <c r="C9975" s="24" t="s">
        <v>242</v>
      </c>
      <c r="D9975" s="24">
        <v>1.0209999999999999</v>
      </c>
    </row>
    <row r="9976" spans="1:4" hidden="1">
      <c r="A9976" s="25">
        <v>43224</v>
      </c>
      <c r="B9976" s="24" t="s">
        <v>232</v>
      </c>
      <c r="C9976" s="24" t="s">
        <v>233</v>
      </c>
      <c r="D9976" s="24">
        <v>0.13420000000000001</v>
      </c>
    </row>
    <row r="9977" spans="1:4" hidden="1">
      <c r="A9977" s="25">
        <v>43224</v>
      </c>
      <c r="B9977" s="24" t="s">
        <v>232</v>
      </c>
      <c r="C9977" s="24" t="s">
        <v>234</v>
      </c>
      <c r="D9977" s="24">
        <v>0.11849999999999999</v>
      </c>
    </row>
    <row r="9978" spans="1:4" hidden="1">
      <c r="A9978" s="25">
        <v>43224</v>
      </c>
      <c r="B9978" s="24" t="s">
        <v>232</v>
      </c>
      <c r="C9978" s="24" t="s">
        <v>235</v>
      </c>
      <c r="D9978" s="24">
        <v>0.1139</v>
      </c>
    </row>
    <row r="9979" spans="1:4" hidden="1">
      <c r="A9979" s="25">
        <v>43224</v>
      </c>
      <c r="B9979" s="24" t="s">
        <v>232</v>
      </c>
      <c r="C9979" s="24" t="s">
        <v>236</v>
      </c>
      <c r="D9979" s="24">
        <v>1.294</v>
      </c>
    </row>
    <row r="9980" spans="1:4" hidden="1">
      <c r="A9980" s="25">
        <v>43224</v>
      </c>
      <c r="B9980" s="24" t="s">
        <v>232</v>
      </c>
      <c r="C9980" s="24" t="s">
        <v>237</v>
      </c>
      <c r="D9980" s="24">
        <v>1.4155</v>
      </c>
    </row>
    <row r="9981" spans="1:4" hidden="1">
      <c r="A9981" s="25">
        <v>43224</v>
      </c>
      <c r="B9981" s="24" t="s">
        <v>232</v>
      </c>
      <c r="C9981" s="24" t="s">
        <v>238</v>
      </c>
      <c r="D9981" s="24">
        <v>0.16059999999999999</v>
      </c>
    </row>
    <row r="9982" spans="1:4" hidden="1">
      <c r="A9982" s="25">
        <v>43224</v>
      </c>
      <c r="B9982" s="24" t="s">
        <v>255</v>
      </c>
      <c r="C9982" s="24" t="s">
        <v>233</v>
      </c>
      <c r="D9982" s="24">
        <v>5.57E-2</v>
      </c>
    </row>
    <row r="9983" spans="1:4" hidden="1">
      <c r="A9983" s="25">
        <v>43224</v>
      </c>
      <c r="B9983" s="24" t="s">
        <v>233</v>
      </c>
      <c r="C9983" s="24" t="s">
        <v>230</v>
      </c>
      <c r="D9983" s="24">
        <v>4.3951000000000002</v>
      </c>
    </row>
    <row r="9984" spans="1:4" hidden="1">
      <c r="A9984" s="25">
        <v>43224</v>
      </c>
      <c r="B9984" s="24" t="s">
        <v>233</v>
      </c>
      <c r="C9984" s="24" t="s">
        <v>240</v>
      </c>
      <c r="D9984" s="24">
        <v>1.5884</v>
      </c>
    </row>
    <row r="9985" spans="1:4" hidden="1">
      <c r="A9985" s="25">
        <v>43224</v>
      </c>
      <c r="B9985" s="24" t="s">
        <v>233</v>
      </c>
      <c r="C9985" s="24" t="s">
        <v>241</v>
      </c>
      <c r="D9985" s="24">
        <v>1.5384</v>
      </c>
    </row>
    <row r="9986" spans="1:4" hidden="1">
      <c r="A9986" s="25">
        <v>43224</v>
      </c>
      <c r="B9986" s="24" t="s">
        <v>233</v>
      </c>
      <c r="C9986" s="24" t="s">
        <v>231</v>
      </c>
      <c r="D9986" s="24">
        <v>1.1956</v>
      </c>
    </row>
    <row r="9987" spans="1:4" hidden="1">
      <c r="A9987" s="25">
        <v>43224</v>
      </c>
      <c r="B9987" s="24" t="s">
        <v>233</v>
      </c>
      <c r="C9987" s="24" t="s">
        <v>248</v>
      </c>
      <c r="D9987" s="24">
        <v>7.6036000000000001</v>
      </c>
    </row>
    <row r="9988" spans="1:4" hidden="1">
      <c r="A9988" s="25">
        <v>43224</v>
      </c>
      <c r="B9988" s="24" t="s">
        <v>233</v>
      </c>
      <c r="C9988" s="24" t="s">
        <v>242</v>
      </c>
      <c r="D9988" s="24">
        <v>7.6062000000000003</v>
      </c>
    </row>
    <row r="9989" spans="1:4" hidden="1">
      <c r="A9989" s="25">
        <v>43224</v>
      </c>
      <c r="B9989" s="24" t="s">
        <v>233</v>
      </c>
      <c r="C9989" s="24" t="s">
        <v>254</v>
      </c>
      <c r="D9989" s="24">
        <v>25.494199999999999</v>
      </c>
    </row>
    <row r="9990" spans="1:4" hidden="1">
      <c r="A9990" s="25">
        <v>43224</v>
      </c>
      <c r="B9990" s="24" t="s">
        <v>233</v>
      </c>
      <c r="C9990" s="24" t="s">
        <v>232</v>
      </c>
      <c r="D9990" s="24">
        <v>7.4497999999999998</v>
      </c>
    </row>
    <row r="9991" spans="1:4" hidden="1">
      <c r="A9991" s="25">
        <v>43224</v>
      </c>
      <c r="B9991" s="24" t="s">
        <v>233</v>
      </c>
      <c r="C9991" s="24" t="s">
        <v>255</v>
      </c>
      <c r="D9991" s="24">
        <v>17.948399999999999</v>
      </c>
    </row>
    <row r="9992" spans="1:4" hidden="1">
      <c r="A9992" s="25">
        <v>43224</v>
      </c>
      <c r="B9992" s="24" t="s">
        <v>233</v>
      </c>
      <c r="C9992" s="24" t="s">
        <v>234</v>
      </c>
      <c r="D9992" s="24">
        <v>0.88300000000000001</v>
      </c>
    </row>
    <row r="9993" spans="1:4" hidden="1">
      <c r="A9993" s="25">
        <v>43224</v>
      </c>
      <c r="B9993" s="24" t="s">
        <v>233</v>
      </c>
      <c r="C9993" s="24" t="s">
        <v>243</v>
      </c>
      <c r="D9993" s="24">
        <v>9.3924000000000003</v>
      </c>
    </row>
    <row r="9994" spans="1:4" hidden="1">
      <c r="A9994" s="25">
        <v>43224</v>
      </c>
      <c r="B9994" s="24" t="s">
        <v>233</v>
      </c>
      <c r="C9994" s="24" t="s">
        <v>256</v>
      </c>
      <c r="D9994" s="24">
        <v>7.4054000000000002</v>
      </c>
    </row>
    <row r="9995" spans="1:4" hidden="1">
      <c r="A9995" s="25">
        <v>43224</v>
      </c>
      <c r="B9995" s="24" t="s">
        <v>233</v>
      </c>
      <c r="C9995" s="24" t="s">
        <v>257</v>
      </c>
      <c r="D9995" s="24">
        <v>313.85969999999998</v>
      </c>
    </row>
    <row r="9996" spans="1:4" hidden="1">
      <c r="A9996" s="25">
        <v>43224</v>
      </c>
      <c r="B9996" s="24" t="s">
        <v>233</v>
      </c>
      <c r="C9996" s="24" t="s">
        <v>258</v>
      </c>
      <c r="D9996" s="24">
        <v>4.3289999999999997</v>
      </c>
    </row>
    <row r="9997" spans="1:4" hidden="1">
      <c r="A9997" s="25">
        <v>43224</v>
      </c>
      <c r="B9997" s="24" t="s">
        <v>233</v>
      </c>
      <c r="C9997" s="24" t="s">
        <v>259</v>
      </c>
      <c r="D9997" s="24">
        <v>121.971</v>
      </c>
    </row>
    <row r="9998" spans="1:4" hidden="1">
      <c r="A9998" s="25">
        <v>43224</v>
      </c>
      <c r="B9998" s="24" t="s">
        <v>233</v>
      </c>
      <c r="C9998" s="24" t="s">
        <v>235</v>
      </c>
      <c r="D9998" s="24">
        <v>0.8488</v>
      </c>
    </row>
    <row r="9999" spans="1:4" hidden="1">
      <c r="A9999" s="25">
        <v>43224</v>
      </c>
      <c r="B9999" s="24" t="s">
        <v>233</v>
      </c>
      <c r="C9999" s="24" t="s">
        <v>79</v>
      </c>
      <c r="D9999" s="24">
        <v>130.51179999999999</v>
      </c>
    </row>
    <row r="10000" spans="1:4" hidden="1">
      <c r="A10000" s="25">
        <v>43224</v>
      </c>
      <c r="B10000" s="24" t="s">
        <v>233</v>
      </c>
      <c r="C10000" s="24" t="s">
        <v>244</v>
      </c>
      <c r="D10000" s="24">
        <v>1287.2076</v>
      </c>
    </row>
    <row r="10001" spans="1:4" hidden="1">
      <c r="A10001" s="25">
        <v>43224</v>
      </c>
      <c r="B10001" s="24" t="s">
        <v>233</v>
      </c>
      <c r="C10001" s="24" t="s">
        <v>251</v>
      </c>
      <c r="D10001" s="24">
        <v>9.6731999999999996</v>
      </c>
    </row>
    <row r="10002" spans="1:4" hidden="1">
      <c r="A10002" s="25">
        <v>43224</v>
      </c>
      <c r="B10002" s="24" t="s">
        <v>233</v>
      </c>
      <c r="C10002" s="24" t="s">
        <v>249</v>
      </c>
      <c r="D10002" s="24">
        <v>22.9253</v>
      </c>
    </row>
    <row r="10003" spans="1:4" hidden="1">
      <c r="A10003" s="25">
        <v>43224</v>
      </c>
      <c r="B10003" s="24" t="s">
        <v>233</v>
      </c>
      <c r="C10003" s="24" t="s">
        <v>252</v>
      </c>
      <c r="D10003" s="24">
        <v>4.7111999999999998</v>
      </c>
    </row>
    <row r="10004" spans="1:4" hidden="1">
      <c r="A10004" s="25">
        <v>43224</v>
      </c>
      <c r="B10004" s="24" t="s">
        <v>233</v>
      </c>
      <c r="C10004" s="24" t="s">
        <v>236</v>
      </c>
      <c r="D10004" s="24">
        <v>9.6403999999999996</v>
      </c>
    </row>
    <row r="10005" spans="1:4" hidden="1">
      <c r="A10005" s="25">
        <v>43224</v>
      </c>
      <c r="B10005" s="24" t="s">
        <v>233</v>
      </c>
      <c r="C10005" s="24" t="s">
        <v>245</v>
      </c>
      <c r="D10005" s="24">
        <v>1.7041999999999999</v>
      </c>
    </row>
    <row r="10006" spans="1:4" hidden="1">
      <c r="A10006" s="25">
        <v>43224</v>
      </c>
      <c r="B10006" s="24" t="s">
        <v>233</v>
      </c>
      <c r="C10006" s="24" t="s">
        <v>260</v>
      </c>
      <c r="D10006" s="24">
        <v>4.2568999999999999</v>
      </c>
    </row>
    <row r="10007" spans="1:4" hidden="1">
      <c r="A10007" s="25">
        <v>43224</v>
      </c>
      <c r="B10007" s="24" t="s">
        <v>233</v>
      </c>
      <c r="C10007" s="24" t="s">
        <v>261</v>
      </c>
      <c r="D10007" s="24">
        <v>75.2881</v>
      </c>
    </row>
    <row r="10008" spans="1:4" hidden="1">
      <c r="A10008" s="25">
        <v>43224</v>
      </c>
      <c r="B10008" s="24" t="s">
        <v>233</v>
      </c>
      <c r="C10008" s="24" t="s">
        <v>237</v>
      </c>
      <c r="D10008" s="24">
        <v>10.545199999999999</v>
      </c>
    </row>
    <row r="10009" spans="1:4" hidden="1">
      <c r="A10009" s="25">
        <v>43224</v>
      </c>
      <c r="B10009" s="24" t="s">
        <v>233</v>
      </c>
      <c r="C10009" s="24" t="s">
        <v>253</v>
      </c>
      <c r="D10009" s="24">
        <v>1.5946</v>
      </c>
    </row>
    <row r="10010" spans="1:4" hidden="1">
      <c r="A10010" s="25">
        <v>43224</v>
      </c>
      <c r="B10010" s="24" t="s">
        <v>233</v>
      </c>
      <c r="C10010" s="24" t="s">
        <v>262</v>
      </c>
      <c r="D10010" s="24">
        <v>5.0728999999999997</v>
      </c>
    </row>
    <row r="10011" spans="1:4" hidden="1">
      <c r="A10011" s="25">
        <v>43224</v>
      </c>
      <c r="B10011" s="24" t="s">
        <v>233</v>
      </c>
      <c r="C10011" s="24" t="s">
        <v>246</v>
      </c>
      <c r="D10011" s="24">
        <v>35.543500000000002</v>
      </c>
    </row>
    <row r="10012" spans="1:4" hidden="1">
      <c r="A10012" s="25">
        <v>43224</v>
      </c>
      <c r="B10012" s="24" t="s">
        <v>233</v>
      </c>
      <c r="C10012" s="24" t="s">
        <v>238</v>
      </c>
      <c r="D10012" s="24">
        <v>1.1966000000000001</v>
      </c>
    </row>
    <row r="10013" spans="1:4" hidden="1">
      <c r="A10013" s="25">
        <v>43224</v>
      </c>
      <c r="B10013" s="24" t="s">
        <v>233</v>
      </c>
      <c r="C10013" s="24" t="s">
        <v>239</v>
      </c>
      <c r="D10013" s="24">
        <v>15.042999999999999</v>
      </c>
    </row>
    <row r="10014" spans="1:4" hidden="1">
      <c r="A10014" s="25">
        <v>43224</v>
      </c>
      <c r="B10014" s="24" t="s">
        <v>263</v>
      </c>
      <c r="C10014" s="24" t="s">
        <v>238</v>
      </c>
      <c r="D10014" s="24">
        <v>0.48</v>
      </c>
    </row>
    <row r="10015" spans="1:4" hidden="1">
      <c r="A10015" s="25">
        <v>43224</v>
      </c>
      <c r="B10015" s="24" t="s">
        <v>234</v>
      </c>
      <c r="C10015" s="24" t="s">
        <v>230</v>
      </c>
      <c r="D10015" s="24">
        <v>4.9778000000000002</v>
      </c>
    </row>
    <row r="10016" spans="1:4" hidden="1">
      <c r="A10016" s="25">
        <v>43224</v>
      </c>
      <c r="B10016" s="24" t="s">
        <v>234</v>
      </c>
      <c r="C10016" s="24" t="s">
        <v>240</v>
      </c>
      <c r="D10016" s="24">
        <v>1.7989999999999999</v>
      </c>
    </row>
    <row r="10017" spans="1:4" hidden="1">
      <c r="A10017" s="25">
        <v>43224</v>
      </c>
      <c r="B10017" s="24" t="s">
        <v>234</v>
      </c>
      <c r="C10017" s="24" t="s">
        <v>241</v>
      </c>
      <c r="D10017" s="24">
        <v>1.7423999999999999</v>
      </c>
    </row>
    <row r="10018" spans="1:4" hidden="1">
      <c r="A10018" s="25">
        <v>43224</v>
      </c>
      <c r="B10018" s="24" t="s">
        <v>234</v>
      </c>
      <c r="C10018" s="24" t="s">
        <v>231</v>
      </c>
      <c r="D10018" s="24">
        <v>1.3541000000000001</v>
      </c>
    </row>
    <row r="10019" spans="1:4" hidden="1">
      <c r="A10019" s="25">
        <v>43224</v>
      </c>
      <c r="B10019" s="24" t="s">
        <v>234</v>
      </c>
      <c r="C10019" s="24" t="s">
        <v>242</v>
      </c>
      <c r="D10019" s="24">
        <v>8.6148000000000007</v>
      </c>
    </row>
    <row r="10020" spans="1:4" hidden="1">
      <c r="A10020" s="25">
        <v>43224</v>
      </c>
      <c r="B10020" s="24" t="s">
        <v>234</v>
      </c>
      <c r="C10020" s="24" t="s">
        <v>254</v>
      </c>
      <c r="D10020" s="24">
        <v>28.873200000000001</v>
      </c>
    </row>
    <row r="10021" spans="1:4" hidden="1">
      <c r="A10021" s="25">
        <v>43224</v>
      </c>
      <c r="B10021" s="24" t="s">
        <v>234</v>
      </c>
      <c r="C10021" s="24" t="s">
        <v>232</v>
      </c>
      <c r="D10021" s="24">
        <v>8.4375999999999998</v>
      </c>
    </row>
    <row r="10022" spans="1:4" hidden="1">
      <c r="A10022" s="25">
        <v>43224</v>
      </c>
      <c r="B10022" s="24" t="s">
        <v>234</v>
      </c>
      <c r="C10022" s="24" t="s">
        <v>233</v>
      </c>
      <c r="D10022" s="24">
        <v>1.1325000000000001</v>
      </c>
    </row>
    <row r="10023" spans="1:4" hidden="1">
      <c r="A10023" s="25">
        <v>43224</v>
      </c>
      <c r="B10023" s="24" t="s">
        <v>234</v>
      </c>
      <c r="C10023" s="24" t="s">
        <v>243</v>
      </c>
      <c r="D10023" s="24">
        <v>10.6378</v>
      </c>
    </row>
    <row r="10024" spans="1:4" hidden="1">
      <c r="A10024" s="25">
        <v>43224</v>
      </c>
      <c r="B10024" s="24" t="s">
        <v>234</v>
      </c>
      <c r="C10024" s="24" t="s">
        <v>235</v>
      </c>
      <c r="D10024" s="24">
        <v>0.96130000000000004</v>
      </c>
    </row>
    <row r="10025" spans="1:4" hidden="1">
      <c r="A10025" s="25">
        <v>43224</v>
      </c>
      <c r="B10025" s="24" t="s">
        <v>234</v>
      </c>
      <c r="C10025" s="24" t="s">
        <v>79</v>
      </c>
      <c r="D10025" s="24">
        <v>147.809</v>
      </c>
    </row>
    <row r="10026" spans="1:4" hidden="1">
      <c r="A10026" s="25">
        <v>43224</v>
      </c>
      <c r="B10026" s="24" t="s">
        <v>234</v>
      </c>
      <c r="C10026" s="24" t="s">
        <v>244</v>
      </c>
      <c r="D10026" s="24">
        <v>1457.8867</v>
      </c>
    </row>
    <row r="10027" spans="1:4" hidden="1">
      <c r="A10027" s="25">
        <v>43224</v>
      </c>
      <c r="B10027" s="24" t="s">
        <v>234</v>
      </c>
      <c r="C10027" s="24" t="s">
        <v>249</v>
      </c>
      <c r="D10027" s="24">
        <v>25.9651</v>
      </c>
    </row>
    <row r="10028" spans="1:4" hidden="1">
      <c r="A10028" s="25">
        <v>43224</v>
      </c>
      <c r="B10028" s="24" t="s">
        <v>234</v>
      </c>
      <c r="C10028" s="24" t="s">
        <v>252</v>
      </c>
      <c r="D10028" s="24">
        <v>5.3357999999999999</v>
      </c>
    </row>
    <row r="10029" spans="1:4" hidden="1">
      <c r="A10029" s="25">
        <v>43224</v>
      </c>
      <c r="B10029" s="24" t="s">
        <v>234</v>
      </c>
      <c r="C10029" s="24" t="s">
        <v>236</v>
      </c>
      <c r="D10029" s="24">
        <v>10.918699999999999</v>
      </c>
    </row>
    <row r="10030" spans="1:4" hidden="1">
      <c r="A10030" s="25">
        <v>43224</v>
      </c>
      <c r="B10030" s="24" t="s">
        <v>234</v>
      </c>
      <c r="C10030" s="24" t="s">
        <v>245</v>
      </c>
      <c r="D10030" s="24">
        <v>1.9301999999999999</v>
      </c>
    </row>
    <row r="10031" spans="1:4" hidden="1">
      <c r="A10031" s="25">
        <v>43224</v>
      </c>
      <c r="B10031" s="24" t="s">
        <v>234</v>
      </c>
      <c r="C10031" s="24" t="s">
        <v>237</v>
      </c>
      <c r="D10031" s="24">
        <v>11.9436</v>
      </c>
    </row>
    <row r="10032" spans="1:4" hidden="1">
      <c r="A10032" s="25">
        <v>43224</v>
      </c>
      <c r="B10032" s="24" t="s">
        <v>234</v>
      </c>
      <c r="C10032" s="24" t="s">
        <v>253</v>
      </c>
      <c r="D10032" s="24">
        <v>1.806</v>
      </c>
    </row>
    <row r="10033" spans="1:4" hidden="1">
      <c r="A10033" s="25">
        <v>43224</v>
      </c>
      <c r="B10033" s="24" t="s">
        <v>234</v>
      </c>
      <c r="C10033" s="24" t="s">
        <v>246</v>
      </c>
      <c r="D10033" s="24">
        <v>40.256399999999999</v>
      </c>
    </row>
    <row r="10034" spans="1:4" hidden="1">
      <c r="A10034" s="25">
        <v>43224</v>
      </c>
      <c r="B10034" s="24" t="s">
        <v>234</v>
      </c>
      <c r="C10034" s="24" t="s">
        <v>238</v>
      </c>
      <c r="D10034" s="24">
        <v>1.3552</v>
      </c>
    </row>
    <row r="10035" spans="1:4" hidden="1">
      <c r="A10035" s="25">
        <v>43224</v>
      </c>
      <c r="B10035" s="24" t="s">
        <v>234</v>
      </c>
      <c r="C10035" s="24" t="s">
        <v>239</v>
      </c>
      <c r="D10035" s="24">
        <v>17.037600000000001</v>
      </c>
    </row>
    <row r="10036" spans="1:4" hidden="1">
      <c r="A10036" s="25">
        <v>43224</v>
      </c>
      <c r="B10036" s="24" t="s">
        <v>243</v>
      </c>
      <c r="C10036" s="24" t="s">
        <v>240</v>
      </c>
      <c r="D10036" s="24">
        <v>0.1691</v>
      </c>
    </row>
    <row r="10037" spans="1:4" hidden="1">
      <c r="A10037" s="25">
        <v>43224</v>
      </c>
      <c r="B10037" s="24" t="s">
        <v>243</v>
      </c>
      <c r="C10037" s="24" t="s">
        <v>241</v>
      </c>
      <c r="D10037" s="24">
        <v>0.1638</v>
      </c>
    </row>
    <row r="10038" spans="1:4" hidden="1">
      <c r="A10038" s="25">
        <v>43224</v>
      </c>
      <c r="B10038" s="24" t="s">
        <v>243</v>
      </c>
      <c r="C10038" s="24" t="s">
        <v>231</v>
      </c>
      <c r="D10038" s="24">
        <v>0.1273</v>
      </c>
    </row>
    <row r="10039" spans="1:4" hidden="1">
      <c r="A10039" s="25">
        <v>43224</v>
      </c>
      <c r="B10039" s="24" t="s">
        <v>243</v>
      </c>
      <c r="C10039" s="24" t="s">
        <v>242</v>
      </c>
      <c r="D10039" s="24">
        <v>0.80979999999999996</v>
      </c>
    </row>
    <row r="10040" spans="1:4" hidden="1">
      <c r="A10040" s="25">
        <v>43224</v>
      </c>
      <c r="B10040" s="24" t="s">
        <v>243</v>
      </c>
      <c r="C10040" s="24" t="s">
        <v>233</v>
      </c>
      <c r="D10040" s="24">
        <v>0.1065</v>
      </c>
    </row>
    <row r="10041" spans="1:4" hidden="1">
      <c r="A10041" s="25">
        <v>43224</v>
      </c>
      <c r="B10041" s="24" t="s">
        <v>243</v>
      </c>
      <c r="C10041" s="24" t="s">
        <v>234</v>
      </c>
      <c r="D10041" s="24">
        <v>9.4E-2</v>
      </c>
    </row>
    <row r="10042" spans="1:4" hidden="1">
      <c r="A10042" s="25">
        <v>43224</v>
      </c>
      <c r="B10042" s="24" t="s">
        <v>243</v>
      </c>
      <c r="C10042" s="24" t="s">
        <v>79</v>
      </c>
      <c r="D10042" s="24">
        <v>13.8956</v>
      </c>
    </row>
    <row r="10043" spans="1:4" hidden="1">
      <c r="A10043" s="25">
        <v>43224</v>
      </c>
      <c r="B10043" s="24" t="s">
        <v>243</v>
      </c>
      <c r="C10043" s="24" t="s">
        <v>244</v>
      </c>
      <c r="D10043" s="24">
        <v>137.0478</v>
      </c>
    </row>
    <row r="10044" spans="1:4" hidden="1">
      <c r="A10044" s="25">
        <v>43224</v>
      </c>
      <c r="B10044" s="24" t="s">
        <v>243</v>
      </c>
      <c r="C10044" s="24" t="s">
        <v>251</v>
      </c>
      <c r="D10044" s="24">
        <v>1.0299</v>
      </c>
    </row>
    <row r="10045" spans="1:4" hidden="1">
      <c r="A10045" s="25">
        <v>43224</v>
      </c>
      <c r="B10045" s="24" t="s">
        <v>243</v>
      </c>
      <c r="C10045" s="24" t="s">
        <v>252</v>
      </c>
      <c r="D10045" s="24">
        <v>0.50160000000000005</v>
      </c>
    </row>
    <row r="10046" spans="1:4" hidden="1">
      <c r="A10046" s="25">
        <v>43224</v>
      </c>
      <c r="B10046" s="24" t="s">
        <v>243</v>
      </c>
      <c r="C10046" s="24" t="s">
        <v>236</v>
      </c>
      <c r="D10046" s="24">
        <v>1.0264</v>
      </c>
    </row>
    <row r="10047" spans="1:4" hidden="1">
      <c r="A10047" s="25">
        <v>43224</v>
      </c>
      <c r="B10047" s="24" t="s">
        <v>243</v>
      </c>
      <c r="C10047" s="24" t="s">
        <v>245</v>
      </c>
      <c r="D10047" s="24">
        <v>0.18140000000000001</v>
      </c>
    </row>
    <row r="10048" spans="1:4" hidden="1">
      <c r="A10048" s="25">
        <v>43224</v>
      </c>
      <c r="B10048" s="24" t="s">
        <v>243</v>
      </c>
      <c r="C10048" s="24" t="s">
        <v>253</v>
      </c>
      <c r="D10048" s="24">
        <v>0.16980000000000001</v>
      </c>
    </row>
    <row r="10049" spans="1:4" hidden="1">
      <c r="A10049" s="25">
        <v>43224</v>
      </c>
      <c r="B10049" s="24" t="s">
        <v>243</v>
      </c>
      <c r="C10049" s="24" t="s">
        <v>246</v>
      </c>
      <c r="D10049" s="24">
        <v>3.7843</v>
      </c>
    </row>
    <row r="10050" spans="1:4" hidden="1">
      <c r="A10050" s="25">
        <v>43224</v>
      </c>
      <c r="B10050" s="24" t="s">
        <v>243</v>
      </c>
      <c r="C10050" s="24" t="s">
        <v>238</v>
      </c>
      <c r="D10050" s="24">
        <v>0.12740000000000001</v>
      </c>
    </row>
    <row r="10051" spans="1:4" hidden="1">
      <c r="A10051" s="25">
        <v>43224</v>
      </c>
      <c r="B10051" s="24" t="s">
        <v>256</v>
      </c>
      <c r="C10051" s="24" t="s">
        <v>233</v>
      </c>
      <c r="D10051" s="24">
        <v>0.13500000000000001</v>
      </c>
    </row>
    <row r="10052" spans="1:4" hidden="1">
      <c r="A10052" s="25">
        <v>43224</v>
      </c>
      <c r="B10052" s="24" t="s">
        <v>256</v>
      </c>
      <c r="C10052" s="24" t="s">
        <v>238</v>
      </c>
      <c r="D10052" s="24">
        <v>0.16159999999999999</v>
      </c>
    </row>
    <row r="10053" spans="1:4" hidden="1">
      <c r="A10053" s="25">
        <v>43224</v>
      </c>
      <c r="B10053" s="24" t="s">
        <v>257</v>
      </c>
      <c r="C10053" s="24" t="s">
        <v>233</v>
      </c>
      <c r="D10053" s="24">
        <v>3.2000000000000002E-3</v>
      </c>
    </row>
    <row r="10054" spans="1:4" hidden="1">
      <c r="A10054" s="25">
        <v>43224</v>
      </c>
      <c r="B10054" s="24" t="s">
        <v>258</v>
      </c>
      <c r="C10054" s="24" t="s">
        <v>233</v>
      </c>
      <c r="D10054" s="24">
        <v>0.23100000000000001</v>
      </c>
    </row>
    <row r="10055" spans="1:4" hidden="1">
      <c r="A10055" s="25">
        <v>43224</v>
      </c>
      <c r="B10055" s="24" t="s">
        <v>258</v>
      </c>
      <c r="C10055" s="24" t="s">
        <v>238</v>
      </c>
      <c r="D10055" s="24">
        <v>0.27639999999999998</v>
      </c>
    </row>
    <row r="10056" spans="1:4" hidden="1">
      <c r="A10056" s="25">
        <v>43224</v>
      </c>
      <c r="B10056" s="24" t="s">
        <v>259</v>
      </c>
      <c r="C10056" s="24" t="s">
        <v>233</v>
      </c>
      <c r="D10056" s="24">
        <v>8.2000000000000007E-3</v>
      </c>
    </row>
    <row r="10057" spans="1:4" hidden="1">
      <c r="A10057" s="25">
        <v>43224</v>
      </c>
      <c r="B10057" s="24" t="s">
        <v>259</v>
      </c>
      <c r="C10057" s="24" t="s">
        <v>238</v>
      </c>
      <c r="D10057" s="24">
        <v>9.7999999999999997E-3</v>
      </c>
    </row>
    <row r="10058" spans="1:4" hidden="1">
      <c r="A10058" s="25">
        <v>43224</v>
      </c>
      <c r="B10058" s="24" t="s">
        <v>235</v>
      </c>
      <c r="C10058" s="24" t="s">
        <v>230</v>
      </c>
      <c r="D10058" s="24">
        <v>5.1783000000000001</v>
      </c>
    </row>
    <row r="10059" spans="1:4" hidden="1">
      <c r="A10059" s="25">
        <v>43224</v>
      </c>
      <c r="B10059" s="24" t="s">
        <v>235</v>
      </c>
      <c r="C10059" s="24" t="s">
        <v>231</v>
      </c>
      <c r="D10059" s="24">
        <v>1.4088000000000001</v>
      </c>
    </row>
    <row r="10060" spans="1:4" hidden="1">
      <c r="A10060" s="25">
        <v>43224</v>
      </c>
      <c r="B10060" s="24" t="s">
        <v>235</v>
      </c>
      <c r="C10060" s="24" t="s">
        <v>232</v>
      </c>
      <c r="D10060" s="24">
        <v>8.7774000000000001</v>
      </c>
    </row>
    <row r="10061" spans="1:4" hidden="1">
      <c r="A10061" s="25">
        <v>43224</v>
      </c>
      <c r="B10061" s="24" t="s">
        <v>235</v>
      </c>
      <c r="C10061" s="24" t="s">
        <v>233</v>
      </c>
      <c r="D10061" s="24">
        <v>1.1781999999999999</v>
      </c>
    </row>
    <row r="10062" spans="1:4" hidden="1">
      <c r="A10062" s="25">
        <v>43224</v>
      </c>
      <c r="B10062" s="24" t="s">
        <v>235</v>
      </c>
      <c r="C10062" s="24" t="s">
        <v>234</v>
      </c>
      <c r="D10062" s="24">
        <v>1.0402</v>
      </c>
    </row>
    <row r="10063" spans="1:4" hidden="1">
      <c r="A10063" s="25">
        <v>43224</v>
      </c>
      <c r="B10063" s="24" t="s">
        <v>235</v>
      </c>
      <c r="C10063" s="24" t="s">
        <v>236</v>
      </c>
      <c r="D10063" s="24">
        <v>11.3583</v>
      </c>
    </row>
    <row r="10064" spans="1:4" hidden="1">
      <c r="A10064" s="25">
        <v>43224</v>
      </c>
      <c r="B10064" s="24" t="s">
        <v>235</v>
      </c>
      <c r="C10064" s="24" t="s">
        <v>237</v>
      </c>
      <c r="D10064" s="24">
        <v>12.4244</v>
      </c>
    </row>
    <row r="10065" spans="1:4" hidden="1">
      <c r="A10065" s="25">
        <v>43224</v>
      </c>
      <c r="B10065" s="24" t="s">
        <v>235</v>
      </c>
      <c r="C10065" s="24" t="s">
        <v>238</v>
      </c>
      <c r="D10065" s="24">
        <v>1.4097999999999999</v>
      </c>
    </row>
    <row r="10066" spans="1:4" hidden="1">
      <c r="A10066" s="25">
        <v>43224</v>
      </c>
      <c r="B10066" s="24" t="s">
        <v>79</v>
      </c>
      <c r="C10066" s="24" t="s">
        <v>240</v>
      </c>
      <c r="D10066" s="24">
        <v>1.2200000000000001E-2</v>
      </c>
    </row>
    <row r="10067" spans="1:4" hidden="1">
      <c r="A10067" s="25">
        <v>43224</v>
      </c>
      <c r="B10067" s="24" t="s">
        <v>79</v>
      </c>
      <c r="C10067" s="24" t="s">
        <v>241</v>
      </c>
      <c r="D10067" s="24">
        <v>1.18E-2</v>
      </c>
    </row>
    <row r="10068" spans="1:4" hidden="1">
      <c r="A10068" s="25">
        <v>43224</v>
      </c>
      <c r="B10068" s="24" t="s">
        <v>79</v>
      </c>
      <c r="C10068" s="24" t="s">
        <v>231</v>
      </c>
      <c r="D10068" s="24">
        <v>9.1999999999999998E-3</v>
      </c>
    </row>
    <row r="10069" spans="1:4" hidden="1">
      <c r="A10069" s="25">
        <v>43224</v>
      </c>
      <c r="B10069" s="24" t="s">
        <v>79</v>
      </c>
      <c r="C10069" s="24" t="s">
        <v>242</v>
      </c>
      <c r="D10069" s="24">
        <v>5.8299999999999998E-2</v>
      </c>
    </row>
    <row r="10070" spans="1:4" hidden="1">
      <c r="A10070" s="25">
        <v>43224</v>
      </c>
      <c r="B10070" s="24" t="s">
        <v>79</v>
      </c>
      <c r="C10070" s="24" t="s">
        <v>233</v>
      </c>
      <c r="D10070" s="24">
        <v>7.7000000000000002E-3</v>
      </c>
    </row>
    <row r="10071" spans="1:4" hidden="1">
      <c r="A10071" s="25">
        <v>43224</v>
      </c>
      <c r="B10071" s="24" t="s">
        <v>79</v>
      </c>
      <c r="C10071" s="24" t="s">
        <v>234</v>
      </c>
      <c r="D10071" s="24">
        <v>6.7999999999999996E-3</v>
      </c>
    </row>
    <row r="10072" spans="1:4" hidden="1">
      <c r="A10072" s="25">
        <v>43224</v>
      </c>
      <c r="B10072" s="24" t="s">
        <v>79</v>
      </c>
      <c r="C10072" s="24" t="s">
        <v>243</v>
      </c>
      <c r="D10072" s="24">
        <v>7.1999999999999995E-2</v>
      </c>
    </row>
    <row r="10073" spans="1:4" hidden="1">
      <c r="A10073" s="25">
        <v>43224</v>
      </c>
      <c r="B10073" s="24" t="s">
        <v>79</v>
      </c>
      <c r="C10073" s="24" t="s">
        <v>244</v>
      </c>
      <c r="D10073" s="24">
        <v>9.8626000000000005</v>
      </c>
    </row>
    <row r="10074" spans="1:4" hidden="1">
      <c r="A10074" s="25">
        <v>43224</v>
      </c>
      <c r="B10074" s="24" t="s">
        <v>79</v>
      </c>
      <c r="C10074" s="24" t="s">
        <v>251</v>
      </c>
      <c r="D10074" s="24">
        <v>7.4099999999999999E-2</v>
      </c>
    </row>
    <row r="10075" spans="1:4" hidden="1">
      <c r="A10075" s="25">
        <v>43224</v>
      </c>
      <c r="B10075" s="24" t="s">
        <v>79</v>
      </c>
      <c r="C10075" s="24" t="s">
        <v>236</v>
      </c>
      <c r="D10075" s="24">
        <v>7.3800000000000004E-2</v>
      </c>
    </row>
    <row r="10076" spans="1:4" hidden="1">
      <c r="A10076" s="25">
        <v>43224</v>
      </c>
      <c r="B10076" s="24" t="s">
        <v>79</v>
      </c>
      <c r="C10076" s="24" t="s">
        <v>245</v>
      </c>
      <c r="D10076" s="24">
        <v>1.3100000000000001E-2</v>
      </c>
    </row>
    <row r="10077" spans="1:4" hidden="1">
      <c r="A10077" s="25">
        <v>43224</v>
      </c>
      <c r="B10077" s="24" t="s">
        <v>79</v>
      </c>
      <c r="C10077" s="24" t="s">
        <v>246</v>
      </c>
      <c r="D10077" s="24">
        <v>0.27239999999999998</v>
      </c>
    </row>
    <row r="10078" spans="1:4" hidden="1">
      <c r="A10078" s="25">
        <v>43224</v>
      </c>
      <c r="B10078" s="24" t="s">
        <v>79</v>
      </c>
      <c r="C10078" s="24" t="s">
        <v>238</v>
      </c>
      <c r="D10078" s="24">
        <v>9.1999999999999998E-3</v>
      </c>
    </row>
    <row r="10079" spans="1:4" hidden="1">
      <c r="A10079" s="25">
        <v>43224</v>
      </c>
      <c r="B10079" s="24" t="s">
        <v>244</v>
      </c>
      <c r="C10079" s="24" t="s">
        <v>240</v>
      </c>
      <c r="D10079" s="24">
        <v>1.1999999999999999E-3</v>
      </c>
    </row>
    <row r="10080" spans="1:4" hidden="1">
      <c r="A10080" s="25">
        <v>43224</v>
      </c>
      <c r="B10080" s="24" t="s">
        <v>244</v>
      </c>
      <c r="C10080" s="24" t="s">
        <v>242</v>
      </c>
      <c r="D10080" s="24">
        <v>5.8999999999999999E-3</v>
      </c>
    </row>
    <row r="10081" spans="1:4" hidden="1">
      <c r="A10081" s="25">
        <v>43224</v>
      </c>
      <c r="B10081" s="24" t="s">
        <v>244</v>
      </c>
      <c r="C10081" s="24" t="s">
        <v>233</v>
      </c>
      <c r="D10081" s="24">
        <v>8.0000000000000004E-4</v>
      </c>
    </row>
    <row r="10082" spans="1:4" hidden="1">
      <c r="A10082" s="25">
        <v>43224</v>
      </c>
      <c r="B10082" s="24" t="s">
        <v>244</v>
      </c>
      <c r="C10082" s="24" t="s">
        <v>234</v>
      </c>
      <c r="D10082" s="24">
        <v>6.9999999999999999E-4</v>
      </c>
    </row>
    <row r="10083" spans="1:4" hidden="1">
      <c r="A10083" s="25">
        <v>43224</v>
      </c>
      <c r="B10083" s="24" t="s">
        <v>244</v>
      </c>
      <c r="C10083" s="24" t="s">
        <v>243</v>
      </c>
      <c r="D10083" s="24">
        <v>7.3000000000000001E-3</v>
      </c>
    </row>
    <row r="10084" spans="1:4" hidden="1">
      <c r="A10084" s="25">
        <v>43224</v>
      </c>
      <c r="B10084" s="24" t="s">
        <v>244</v>
      </c>
      <c r="C10084" s="24" t="s">
        <v>79</v>
      </c>
      <c r="D10084" s="24">
        <v>0.1014</v>
      </c>
    </row>
    <row r="10085" spans="1:4" hidden="1">
      <c r="A10085" s="25">
        <v>43224</v>
      </c>
      <c r="B10085" s="24" t="s">
        <v>244</v>
      </c>
      <c r="C10085" s="24" t="s">
        <v>236</v>
      </c>
      <c r="D10085" s="24">
        <v>7.4999999999999997E-3</v>
      </c>
    </row>
    <row r="10086" spans="1:4" hidden="1">
      <c r="A10086" s="25">
        <v>43224</v>
      </c>
      <c r="B10086" s="24" t="s">
        <v>244</v>
      </c>
      <c r="C10086" s="24" t="s">
        <v>246</v>
      </c>
      <c r="D10086" s="24">
        <v>2.76E-2</v>
      </c>
    </row>
    <row r="10087" spans="1:4" hidden="1">
      <c r="A10087" s="25">
        <v>43224</v>
      </c>
      <c r="B10087" s="24" t="s">
        <v>244</v>
      </c>
      <c r="C10087" s="24" t="s">
        <v>238</v>
      </c>
      <c r="D10087" s="24">
        <v>8.9999999999999998E-4</v>
      </c>
    </row>
    <row r="10088" spans="1:4" hidden="1">
      <c r="A10088" s="25">
        <v>43224</v>
      </c>
      <c r="B10088" s="24" t="s">
        <v>251</v>
      </c>
      <c r="C10088" s="24" t="s">
        <v>242</v>
      </c>
      <c r="D10088" s="24">
        <v>0.78639999999999999</v>
      </c>
    </row>
    <row r="10089" spans="1:4" hidden="1">
      <c r="A10089" s="25">
        <v>43224</v>
      </c>
      <c r="B10089" s="24" t="s">
        <v>251</v>
      </c>
      <c r="C10089" s="24" t="s">
        <v>233</v>
      </c>
      <c r="D10089" s="24">
        <v>0.10340000000000001</v>
      </c>
    </row>
    <row r="10090" spans="1:4" hidden="1">
      <c r="A10090" s="25">
        <v>43224</v>
      </c>
      <c r="B10090" s="24" t="s">
        <v>251</v>
      </c>
      <c r="C10090" s="24" t="s">
        <v>243</v>
      </c>
      <c r="D10090" s="24">
        <v>0.97109999999999996</v>
      </c>
    </row>
    <row r="10091" spans="1:4" hidden="1">
      <c r="A10091" s="25">
        <v>43224</v>
      </c>
      <c r="B10091" s="24" t="s">
        <v>251</v>
      </c>
      <c r="C10091" s="24" t="s">
        <v>79</v>
      </c>
      <c r="D10091" s="24">
        <v>13.4938</v>
      </c>
    </row>
    <row r="10092" spans="1:4" hidden="1">
      <c r="A10092" s="25">
        <v>43224</v>
      </c>
      <c r="B10092" s="24" t="s">
        <v>251</v>
      </c>
      <c r="C10092" s="24" t="s">
        <v>236</v>
      </c>
      <c r="D10092" s="24">
        <v>0.99670000000000003</v>
      </c>
    </row>
    <row r="10093" spans="1:4" hidden="1">
      <c r="A10093" s="25">
        <v>43224</v>
      </c>
      <c r="B10093" s="24" t="s">
        <v>251</v>
      </c>
      <c r="C10093" s="24" t="s">
        <v>238</v>
      </c>
      <c r="D10093" s="24">
        <v>0.1237</v>
      </c>
    </row>
    <row r="10094" spans="1:4" hidden="1">
      <c r="A10094" s="25">
        <v>43224</v>
      </c>
      <c r="B10094" s="24" t="s">
        <v>249</v>
      </c>
      <c r="C10094" s="24" t="s">
        <v>241</v>
      </c>
      <c r="D10094" s="24">
        <v>6.7100000000000007E-2</v>
      </c>
    </row>
    <row r="10095" spans="1:4" hidden="1">
      <c r="A10095" s="25">
        <v>43224</v>
      </c>
      <c r="B10095" s="24" t="s">
        <v>249</v>
      </c>
      <c r="C10095" s="24" t="s">
        <v>233</v>
      </c>
      <c r="D10095" s="24">
        <v>4.36E-2</v>
      </c>
    </row>
    <row r="10096" spans="1:4" hidden="1">
      <c r="A10096" s="25">
        <v>43224</v>
      </c>
      <c r="B10096" s="24" t="s">
        <v>249</v>
      </c>
      <c r="C10096" s="24" t="s">
        <v>234</v>
      </c>
      <c r="D10096" s="24">
        <v>3.85E-2</v>
      </c>
    </row>
    <row r="10097" spans="1:4" hidden="1">
      <c r="A10097" s="25">
        <v>43224</v>
      </c>
      <c r="B10097" s="24" t="s">
        <v>249</v>
      </c>
      <c r="C10097" s="24" t="s">
        <v>238</v>
      </c>
      <c r="D10097" s="24">
        <v>5.2200000000000003E-2</v>
      </c>
    </row>
    <row r="10098" spans="1:4" hidden="1">
      <c r="A10098" s="25">
        <v>43224</v>
      </c>
      <c r="B10098" s="24" t="s">
        <v>252</v>
      </c>
      <c r="C10098" s="24" t="s">
        <v>242</v>
      </c>
      <c r="D10098" s="24">
        <v>1.6146</v>
      </c>
    </row>
    <row r="10099" spans="1:4" hidden="1">
      <c r="A10099" s="25">
        <v>43224</v>
      </c>
      <c r="B10099" s="24" t="s">
        <v>252</v>
      </c>
      <c r="C10099" s="24" t="s">
        <v>233</v>
      </c>
      <c r="D10099" s="24">
        <v>0.2122</v>
      </c>
    </row>
    <row r="10100" spans="1:4" hidden="1">
      <c r="A10100" s="25">
        <v>43224</v>
      </c>
      <c r="B10100" s="24" t="s">
        <v>252</v>
      </c>
      <c r="C10100" s="24" t="s">
        <v>234</v>
      </c>
      <c r="D10100" s="24">
        <v>0.18740000000000001</v>
      </c>
    </row>
    <row r="10101" spans="1:4" hidden="1">
      <c r="A10101" s="25">
        <v>43224</v>
      </c>
      <c r="B10101" s="24" t="s">
        <v>252</v>
      </c>
      <c r="C10101" s="24" t="s">
        <v>243</v>
      </c>
      <c r="D10101" s="24">
        <v>1.9936</v>
      </c>
    </row>
    <row r="10102" spans="1:4" hidden="1">
      <c r="A10102" s="25">
        <v>43224</v>
      </c>
      <c r="B10102" s="24" t="s">
        <v>252</v>
      </c>
      <c r="C10102" s="24" t="s">
        <v>238</v>
      </c>
      <c r="D10102" s="24">
        <v>0.254</v>
      </c>
    </row>
    <row r="10103" spans="1:4" hidden="1">
      <c r="A10103" s="25">
        <v>43224</v>
      </c>
      <c r="B10103" s="24" t="s">
        <v>236</v>
      </c>
      <c r="C10103" s="24" t="s">
        <v>230</v>
      </c>
      <c r="D10103" s="24">
        <v>0.45590000000000003</v>
      </c>
    </row>
    <row r="10104" spans="1:4" hidden="1">
      <c r="A10104" s="25">
        <v>43224</v>
      </c>
      <c r="B10104" s="24" t="s">
        <v>236</v>
      </c>
      <c r="C10104" s="24" t="s">
        <v>240</v>
      </c>
      <c r="D10104" s="24">
        <v>0.1648</v>
      </c>
    </row>
    <row r="10105" spans="1:4" hidden="1">
      <c r="A10105" s="25">
        <v>43224</v>
      </c>
      <c r="B10105" s="24" t="s">
        <v>236</v>
      </c>
      <c r="C10105" s="24" t="s">
        <v>241</v>
      </c>
      <c r="D10105" s="24">
        <v>0.15959999999999999</v>
      </c>
    </row>
    <row r="10106" spans="1:4" hidden="1">
      <c r="A10106" s="25">
        <v>43224</v>
      </c>
      <c r="B10106" s="24" t="s">
        <v>236</v>
      </c>
      <c r="C10106" s="24" t="s">
        <v>231</v>
      </c>
      <c r="D10106" s="24">
        <v>0.124</v>
      </c>
    </row>
    <row r="10107" spans="1:4" hidden="1">
      <c r="A10107" s="25">
        <v>43224</v>
      </c>
      <c r="B10107" s="24" t="s">
        <v>236</v>
      </c>
      <c r="C10107" s="24" t="s">
        <v>242</v>
      </c>
      <c r="D10107" s="24">
        <v>0.78900000000000003</v>
      </c>
    </row>
    <row r="10108" spans="1:4" hidden="1">
      <c r="A10108" s="25">
        <v>43224</v>
      </c>
      <c r="B10108" s="24" t="s">
        <v>236</v>
      </c>
      <c r="C10108" s="24" t="s">
        <v>232</v>
      </c>
      <c r="D10108" s="24">
        <v>0.77280000000000004</v>
      </c>
    </row>
    <row r="10109" spans="1:4" hidden="1">
      <c r="A10109" s="25">
        <v>43224</v>
      </c>
      <c r="B10109" s="24" t="s">
        <v>236</v>
      </c>
      <c r="C10109" s="24" t="s">
        <v>233</v>
      </c>
      <c r="D10109" s="24">
        <v>0.1038</v>
      </c>
    </row>
    <row r="10110" spans="1:4" hidden="1">
      <c r="A10110" s="25">
        <v>43224</v>
      </c>
      <c r="B10110" s="24" t="s">
        <v>236</v>
      </c>
      <c r="C10110" s="24" t="s">
        <v>234</v>
      </c>
      <c r="D10110" s="24">
        <v>9.1600000000000001E-2</v>
      </c>
    </row>
    <row r="10111" spans="1:4" hidden="1">
      <c r="A10111" s="25">
        <v>43224</v>
      </c>
      <c r="B10111" s="24" t="s">
        <v>236</v>
      </c>
      <c r="C10111" s="24" t="s">
        <v>243</v>
      </c>
      <c r="D10111" s="24">
        <v>0.97430000000000005</v>
      </c>
    </row>
    <row r="10112" spans="1:4" hidden="1">
      <c r="A10112" s="25">
        <v>43224</v>
      </c>
      <c r="B10112" s="24" t="s">
        <v>236</v>
      </c>
      <c r="C10112" s="24" t="s">
        <v>235</v>
      </c>
      <c r="D10112" s="24">
        <v>8.7999999999999995E-2</v>
      </c>
    </row>
    <row r="10113" spans="1:4" hidden="1">
      <c r="A10113" s="25">
        <v>43224</v>
      </c>
      <c r="B10113" s="24" t="s">
        <v>236</v>
      </c>
      <c r="C10113" s="24" t="s">
        <v>79</v>
      </c>
      <c r="D10113" s="24">
        <v>13.5382</v>
      </c>
    </row>
    <row r="10114" spans="1:4" hidden="1">
      <c r="A10114" s="25">
        <v>43224</v>
      </c>
      <c r="B10114" s="24" t="s">
        <v>236</v>
      </c>
      <c r="C10114" s="24" t="s">
        <v>244</v>
      </c>
      <c r="D10114" s="24">
        <v>133.52199999999999</v>
      </c>
    </row>
    <row r="10115" spans="1:4" hidden="1">
      <c r="A10115" s="25">
        <v>43224</v>
      </c>
      <c r="B10115" s="24" t="s">
        <v>236</v>
      </c>
      <c r="C10115" s="24" t="s">
        <v>251</v>
      </c>
      <c r="D10115" s="24">
        <v>1.0034000000000001</v>
      </c>
    </row>
    <row r="10116" spans="1:4" hidden="1">
      <c r="A10116" s="25">
        <v>43224</v>
      </c>
      <c r="B10116" s="24" t="s">
        <v>236</v>
      </c>
      <c r="C10116" s="24" t="s">
        <v>237</v>
      </c>
      <c r="D10116" s="24">
        <v>1.0938000000000001</v>
      </c>
    </row>
    <row r="10117" spans="1:4" hidden="1">
      <c r="A10117" s="25">
        <v>43224</v>
      </c>
      <c r="B10117" s="24" t="s">
        <v>236</v>
      </c>
      <c r="C10117" s="24" t="s">
        <v>238</v>
      </c>
      <c r="D10117" s="24">
        <v>0.1242</v>
      </c>
    </row>
    <row r="10118" spans="1:4" hidden="1">
      <c r="A10118" s="25">
        <v>43224</v>
      </c>
      <c r="B10118" s="24" t="s">
        <v>245</v>
      </c>
      <c r="C10118" s="24" t="s">
        <v>240</v>
      </c>
      <c r="D10118" s="24">
        <v>0.93200000000000005</v>
      </c>
    </row>
    <row r="10119" spans="1:4" hidden="1">
      <c r="A10119" s="25">
        <v>43224</v>
      </c>
      <c r="B10119" s="24" t="s">
        <v>245</v>
      </c>
      <c r="C10119" s="24" t="s">
        <v>242</v>
      </c>
      <c r="D10119" s="24">
        <v>4.4630999999999998</v>
      </c>
    </row>
    <row r="10120" spans="1:4" hidden="1">
      <c r="A10120" s="25">
        <v>43224</v>
      </c>
      <c r="B10120" s="24" t="s">
        <v>245</v>
      </c>
      <c r="C10120" s="24" t="s">
        <v>233</v>
      </c>
      <c r="D10120" s="24">
        <v>0.58679999999999999</v>
      </c>
    </row>
    <row r="10121" spans="1:4" hidden="1">
      <c r="A10121" s="25">
        <v>43224</v>
      </c>
      <c r="B10121" s="24" t="s">
        <v>245</v>
      </c>
      <c r="C10121" s="24" t="s">
        <v>234</v>
      </c>
      <c r="D10121" s="24">
        <v>0.5181</v>
      </c>
    </row>
    <row r="10122" spans="1:4" hidden="1">
      <c r="A10122" s="25">
        <v>43224</v>
      </c>
      <c r="B10122" s="24" t="s">
        <v>245</v>
      </c>
      <c r="C10122" s="24" t="s">
        <v>243</v>
      </c>
      <c r="D10122" s="24">
        <v>5.5111999999999997</v>
      </c>
    </row>
    <row r="10123" spans="1:4" hidden="1">
      <c r="A10123" s="25">
        <v>43224</v>
      </c>
      <c r="B10123" s="24" t="s">
        <v>245</v>
      </c>
      <c r="C10123" s="24" t="s">
        <v>79</v>
      </c>
      <c r="D10123" s="24">
        <v>76.581000000000003</v>
      </c>
    </row>
    <row r="10124" spans="1:4" hidden="1">
      <c r="A10124" s="25">
        <v>43224</v>
      </c>
      <c r="B10124" s="24" t="s">
        <v>245</v>
      </c>
      <c r="C10124" s="24" t="s">
        <v>238</v>
      </c>
      <c r="D10124" s="24">
        <v>0.70209999999999995</v>
      </c>
    </row>
    <row r="10125" spans="1:4" hidden="1">
      <c r="A10125" s="25">
        <v>43224</v>
      </c>
      <c r="B10125" s="24" t="s">
        <v>264</v>
      </c>
      <c r="C10125" s="24" t="s">
        <v>238</v>
      </c>
      <c r="D10125" s="24">
        <v>1.9400000000000001E-2</v>
      </c>
    </row>
    <row r="10126" spans="1:4" hidden="1">
      <c r="A10126" s="25">
        <v>43224</v>
      </c>
      <c r="B10126" s="24" t="s">
        <v>260</v>
      </c>
      <c r="C10126" s="24" t="s">
        <v>233</v>
      </c>
      <c r="D10126" s="24">
        <v>0.23499999999999999</v>
      </c>
    </row>
    <row r="10127" spans="1:4" hidden="1">
      <c r="A10127" s="25">
        <v>43224</v>
      </c>
      <c r="B10127" s="24" t="s">
        <v>260</v>
      </c>
      <c r="C10127" s="24" t="s">
        <v>238</v>
      </c>
      <c r="D10127" s="24">
        <v>0.28110000000000002</v>
      </c>
    </row>
    <row r="10128" spans="1:4" hidden="1">
      <c r="A10128" s="25">
        <v>43224</v>
      </c>
      <c r="B10128" s="24" t="s">
        <v>261</v>
      </c>
      <c r="C10128" s="24" t="s">
        <v>233</v>
      </c>
      <c r="D10128" s="24">
        <v>1.3299999999999999E-2</v>
      </c>
    </row>
    <row r="10129" spans="1:4" hidden="1">
      <c r="A10129" s="25">
        <v>43224</v>
      </c>
      <c r="B10129" s="24" t="s">
        <v>261</v>
      </c>
      <c r="C10129" s="24" t="s">
        <v>238</v>
      </c>
      <c r="D10129" s="24">
        <v>1.5900000000000001E-2</v>
      </c>
    </row>
    <row r="10130" spans="1:4" hidden="1">
      <c r="A10130" s="25">
        <v>43224</v>
      </c>
      <c r="B10130" s="24" t="s">
        <v>237</v>
      </c>
      <c r="C10130" s="24" t="s">
        <v>230</v>
      </c>
      <c r="D10130" s="24">
        <v>0.4168</v>
      </c>
    </row>
    <row r="10131" spans="1:4" hidden="1">
      <c r="A10131" s="25">
        <v>43224</v>
      </c>
      <c r="B10131" s="24" t="s">
        <v>237</v>
      </c>
      <c r="C10131" s="24" t="s">
        <v>240</v>
      </c>
      <c r="D10131" s="24">
        <v>0.15060000000000001</v>
      </c>
    </row>
    <row r="10132" spans="1:4" hidden="1">
      <c r="A10132" s="25">
        <v>43224</v>
      </c>
      <c r="B10132" s="24" t="s">
        <v>237</v>
      </c>
      <c r="C10132" s="24" t="s">
        <v>231</v>
      </c>
      <c r="D10132" s="24">
        <v>0.1134</v>
      </c>
    </row>
    <row r="10133" spans="1:4" hidden="1">
      <c r="A10133" s="25">
        <v>43224</v>
      </c>
      <c r="B10133" s="24" t="s">
        <v>237</v>
      </c>
      <c r="C10133" s="24" t="s">
        <v>232</v>
      </c>
      <c r="D10133" s="24">
        <v>0.70650000000000002</v>
      </c>
    </row>
    <row r="10134" spans="1:4" hidden="1">
      <c r="A10134" s="25">
        <v>43224</v>
      </c>
      <c r="B10134" s="24" t="s">
        <v>237</v>
      </c>
      <c r="C10134" s="24" t="s">
        <v>233</v>
      </c>
      <c r="D10134" s="24">
        <v>9.4799999999999995E-2</v>
      </c>
    </row>
    <row r="10135" spans="1:4" hidden="1">
      <c r="A10135" s="25">
        <v>43224</v>
      </c>
      <c r="B10135" s="24" t="s">
        <v>237</v>
      </c>
      <c r="C10135" s="24" t="s">
        <v>234</v>
      </c>
      <c r="D10135" s="24">
        <v>8.3799999999999999E-2</v>
      </c>
    </row>
    <row r="10136" spans="1:4" hidden="1">
      <c r="A10136" s="25">
        <v>43224</v>
      </c>
      <c r="B10136" s="24" t="s">
        <v>237</v>
      </c>
      <c r="C10136" s="24" t="s">
        <v>235</v>
      </c>
      <c r="D10136" s="24">
        <v>8.0399999999999999E-2</v>
      </c>
    </row>
    <row r="10137" spans="1:4" hidden="1">
      <c r="A10137" s="25">
        <v>43224</v>
      </c>
      <c r="B10137" s="24" t="s">
        <v>237</v>
      </c>
      <c r="C10137" s="24" t="s">
        <v>236</v>
      </c>
      <c r="D10137" s="24">
        <v>0.91420000000000001</v>
      </c>
    </row>
    <row r="10138" spans="1:4" hidden="1">
      <c r="A10138" s="25">
        <v>43224</v>
      </c>
      <c r="B10138" s="24" t="s">
        <v>237</v>
      </c>
      <c r="C10138" s="24" t="s">
        <v>262</v>
      </c>
      <c r="D10138" s="24">
        <v>0.48099999999999998</v>
      </c>
    </row>
    <row r="10139" spans="1:4" hidden="1">
      <c r="A10139" s="25">
        <v>43224</v>
      </c>
      <c r="B10139" s="24" t="s">
        <v>237</v>
      </c>
      <c r="C10139" s="24" t="s">
        <v>238</v>
      </c>
      <c r="D10139" s="24">
        <v>0.1134</v>
      </c>
    </row>
    <row r="10140" spans="1:4" hidden="1">
      <c r="A10140" s="25">
        <v>43224</v>
      </c>
      <c r="B10140" s="24" t="s">
        <v>253</v>
      </c>
      <c r="C10140" s="24" t="s">
        <v>242</v>
      </c>
      <c r="D10140" s="24">
        <v>4.7699999999999996</v>
      </c>
    </row>
    <row r="10141" spans="1:4" hidden="1">
      <c r="A10141" s="25">
        <v>43224</v>
      </c>
      <c r="B10141" s="24" t="s">
        <v>253</v>
      </c>
      <c r="C10141" s="24" t="s">
        <v>233</v>
      </c>
      <c r="D10141" s="24">
        <v>0.62719999999999998</v>
      </c>
    </row>
    <row r="10142" spans="1:4" hidden="1">
      <c r="A10142" s="25">
        <v>43224</v>
      </c>
      <c r="B10142" s="24" t="s">
        <v>253</v>
      </c>
      <c r="C10142" s="24" t="s">
        <v>234</v>
      </c>
      <c r="D10142" s="24">
        <v>0.55379999999999996</v>
      </c>
    </row>
    <row r="10143" spans="1:4" hidden="1">
      <c r="A10143" s="25">
        <v>43224</v>
      </c>
      <c r="B10143" s="24" t="s">
        <v>253</v>
      </c>
      <c r="C10143" s="24" t="s">
        <v>243</v>
      </c>
      <c r="D10143" s="24">
        <v>5.8902000000000001</v>
      </c>
    </row>
    <row r="10144" spans="1:4" hidden="1">
      <c r="A10144" s="25">
        <v>43224</v>
      </c>
      <c r="B10144" s="24" t="s">
        <v>253</v>
      </c>
      <c r="C10144" s="24" t="s">
        <v>238</v>
      </c>
      <c r="D10144" s="24">
        <v>0.75039999999999996</v>
      </c>
    </row>
    <row r="10145" spans="1:4" hidden="1">
      <c r="A10145" s="25">
        <v>43224</v>
      </c>
      <c r="B10145" s="24" t="s">
        <v>265</v>
      </c>
      <c r="C10145" s="24" t="s">
        <v>238</v>
      </c>
      <c r="D10145" s="24">
        <v>3.1600000000000003E-2</v>
      </c>
    </row>
    <row r="10146" spans="1:4" hidden="1">
      <c r="A10146" s="25">
        <v>43224</v>
      </c>
      <c r="B10146" s="24" t="s">
        <v>262</v>
      </c>
      <c r="C10146" s="24" t="s">
        <v>233</v>
      </c>
      <c r="D10146" s="24">
        <v>0.1971</v>
      </c>
    </row>
    <row r="10147" spans="1:4" hidden="1">
      <c r="A10147" s="25">
        <v>43224</v>
      </c>
      <c r="B10147" s="24" t="s">
        <v>262</v>
      </c>
      <c r="C10147" s="24" t="s">
        <v>237</v>
      </c>
      <c r="D10147" s="24">
        <v>2.0788000000000002</v>
      </c>
    </row>
    <row r="10148" spans="1:4" hidden="1">
      <c r="A10148" s="25">
        <v>43224</v>
      </c>
      <c r="B10148" s="24" t="s">
        <v>262</v>
      </c>
      <c r="C10148" s="24" t="s">
        <v>238</v>
      </c>
      <c r="D10148" s="24">
        <v>0.2359</v>
      </c>
    </row>
    <row r="10149" spans="1:4" hidden="1">
      <c r="A10149" s="25">
        <v>43224</v>
      </c>
      <c r="B10149" s="24" t="s">
        <v>246</v>
      </c>
      <c r="C10149" s="24" t="s">
        <v>240</v>
      </c>
      <c r="D10149" s="24">
        <v>4.4699999999999997E-2</v>
      </c>
    </row>
    <row r="10150" spans="1:4" hidden="1">
      <c r="A10150" s="25">
        <v>43224</v>
      </c>
      <c r="B10150" s="24" t="s">
        <v>246</v>
      </c>
      <c r="C10150" s="24" t="s">
        <v>248</v>
      </c>
      <c r="D10150" s="24">
        <v>0.214</v>
      </c>
    </row>
    <row r="10151" spans="1:4" hidden="1">
      <c r="A10151" s="25">
        <v>43224</v>
      </c>
      <c r="B10151" s="24" t="s">
        <v>246</v>
      </c>
      <c r="C10151" s="24" t="s">
        <v>242</v>
      </c>
      <c r="D10151" s="24">
        <v>0.214</v>
      </c>
    </row>
    <row r="10152" spans="1:4" hidden="1">
      <c r="A10152" s="25">
        <v>43224</v>
      </c>
      <c r="B10152" s="24" t="s">
        <v>246</v>
      </c>
      <c r="C10152" s="24" t="s">
        <v>233</v>
      </c>
      <c r="D10152" s="24">
        <v>2.8199999999999999E-2</v>
      </c>
    </row>
    <row r="10153" spans="1:4" hidden="1">
      <c r="A10153" s="25">
        <v>43224</v>
      </c>
      <c r="B10153" s="24" t="s">
        <v>246</v>
      </c>
      <c r="C10153" s="24" t="s">
        <v>234</v>
      </c>
      <c r="D10153" s="24">
        <v>2.4799999999999999E-2</v>
      </c>
    </row>
    <row r="10154" spans="1:4" hidden="1">
      <c r="A10154" s="25">
        <v>43224</v>
      </c>
      <c r="B10154" s="24" t="s">
        <v>246</v>
      </c>
      <c r="C10154" s="24" t="s">
        <v>243</v>
      </c>
      <c r="D10154" s="24">
        <v>0.26419999999999999</v>
      </c>
    </row>
    <row r="10155" spans="1:4" hidden="1">
      <c r="A10155" s="25">
        <v>43224</v>
      </c>
      <c r="B10155" s="24" t="s">
        <v>246</v>
      </c>
      <c r="C10155" s="24" t="s">
        <v>79</v>
      </c>
      <c r="D10155" s="24">
        <v>3.6718999999999999</v>
      </c>
    </row>
    <row r="10156" spans="1:4" hidden="1">
      <c r="A10156" s="25">
        <v>43224</v>
      </c>
      <c r="B10156" s="24" t="s">
        <v>246</v>
      </c>
      <c r="C10156" s="24" t="s">
        <v>244</v>
      </c>
      <c r="D10156" s="24">
        <v>36.215000000000003</v>
      </c>
    </row>
    <row r="10157" spans="1:4" hidden="1">
      <c r="A10157" s="25">
        <v>43224</v>
      </c>
      <c r="B10157" s="24" t="s">
        <v>246</v>
      </c>
      <c r="C10157" s="24" t="s">
        <v>238</v>
      </c>
      <c r="D10157" s="24">
        <v>3.3599999999999998E-2</v>
      </c>
    </row>
    <row r="10158" spans="1:4" hidden="1">
      <c r="A10158" s="25">
        <v>43224</v>
      </c>
      <c r="B10158" s="24" t="s">
        <v>266</v>
      </c>
      <c r="C10158" s="24" t="s">
        <v>238</v>
      </c>
      <c r="D10158" s="24">
        <v>3.7999999999999999E-2</v>
      </c>
    </row>
    <row r="10159" spans="1:4" hidden="1">
      <c r="A10159" s="25">
        <v>43224</v>
      </c>
      <c r="B10159" s="24" t="s">
        <v>238</v>
      </c>
      <c r="C10159" s="24" t="s">
        <v>230</v>
      </c>
      <c r="D10159" s="24">
        <v>3.6730999999999998</v>
      </c>
    </row>
    <row r="10160" spans="1:4" hidden="1">
      <c r="A10160" s="25">
        <v>43224</v>
      </c>
      <c r="B10160" s="24" t="s">
        <v>238</v>
      </c>
      <c r="C10160" s="24" t="s">
        <v>240</v>
      </c>
      <c r="D10160" s="24">
        <v>1.3273999999999999</v>
      </c>
    </row>
    <row r="10161" spans="1:4" hidden="1">
      <c r="A10161" s="25">
        <v>43224</v>
      </c>
      <c r="B10161" s="24" t="s">
        <v>238</v>
      </c>
      <c r="C10161" s="24" t="s">
        <v>247</v>
      </c>
      <c r="D10161" s="24">
        <v>1.7894000000000001</v>
      </c>
    </row>
    <row r="10162" spans="1:4" hidden="1">
      <c r="A10162" s="25">
        <v>43224</v>
      </c>
      <c r="B10162" s="24" t="s">
        <v>238</v>
      </c>
      <c r="C10162" s="24" t="s">
        <v>241</v>
      </c>
      <c r="D10162" s="24">
        <v>1.2857000000000001</v>
      </c>
    </row>
    <row r="10163" spans="1:4" hidden="1">
      <c r="A10163" s="25">
        <v>43224</v>
      </c>
      <c r="B10163" s="24" t="s">
        <v>238</v>
      </c>
      <c r="C10163" s="24" t="s">
        <v>250</v>
      </c>
      <c r="D10163" s="24">
        <v>1592.982</v>
      </c>
    </row>
    <row r="10164" spans="1:4" hidden="1">
      <c r="A10164" s="25">
        <v>43224</v>
      </c>
      <c r="B10164" s="24" t="s">
        <v>238</v>
      </c>
      <c r="C10164" s="24" t="s">
        <v>231</v>
      </c>
      <c r="D10164" s="24">
        <v>0.99919999999999998</v>
      </c>
    </row>
    <row r="10165" spans="1:4" hidden="1">
      <c r="A10165" s="25">
        <v>43224</v>
      </c>
      <c r="B10165" s="24" t="s">
        <v>238</v>
      </c>
      <c r="C10165" s="24" t="s">
        <v>248</v>
      </c>
      <c r="D10165" s="24">
        <v>6.3544999999999998</v>
      </c>
    </row>
    <row r="10166" spans="1:4" hidden="1">
      <c r="A10166" s="25">
        <v>43224</v>
      </c>
      <c r="B10166" s="24" t="s">
        <v>238</v>
      </c>
      <c r="C10166" s="24" t="s">
        <v>242</v>
      </c>
      <c r="D10166" s="24">
        <v>6.3567999999999998</v>
      </c>
    </row>
    <row r="10167" spans="1:4" hidden="1">
      <c r="A10167" s="25">
        <v>43224</v>
      </c>
      <c r="B10167" s="24" t="s">
        <v>238</v>
      </c>
      <c r="C10167" s="24" t="s">
        <v>254</v>
      </c>
      <c r="D10167" s="24">
        <v>21.305199999999999</v>
      </c>
    </row>
    <row r="10168" spans="1:4" hidden="1">
      <c r="A10168" s="25">
        <v>43224</v>
      </c>
      <c r="B10168" s="24" t="s">
        <v>238</v>
      </c>
      <c r="C10168" s="24" t="s">
        <v>232</v>
      </c>
      <c r="D10168" s="24">
        <v>6.226</v>
      </c>
    </row>
    <row r="10169" spans="1:4" hidden="1">
      <c r="A10169" s="25">
        <v>43224</v>
      </c>
      <c r="B10169" s="24" t="s">
        <v>238</v>
      </c>
      <c r="C10169" s="24" t="s">
        <v>233</v>
      </c>
      <c r="D10169" s="24">
        <v>0.83579999999999999</v>
      </c>
    </row>
    <row r="10170" spans="1:4" hidden="1">
      <c r="A10170" s="25">
        <v>43224</v>
      </c>
      <c r="B10170" s="24" t="s">
        <v>238</v>
      </c>
      <c r="C10170" s="24" t="s">
        <v>263</v>
      </c>
      <c r="D10170" s="24">
        <v>2.0836000000000001</v>
      </c>
    </row>
    <row r="10171" spans="1:4" hidden="1">
      <c r="A10171" s="25">
        <v>43224</v>
      </c>
      <c r="B10171" s="24" t="s">
        <v>238</v>
      </c>
      <c r="C10171" s="24" t="s">
        <v>234</v>
      </c>
      <c r="D10171" s="24">
        <v>0.7379</v>
      </c>
    </row>
    <row r="10172" spans="1:4" hidden="1">
      <c r="A10172" s="25">
        <v>43224</v>
      </c>
      <c r="B10172" s="24" t="s">
        <v>238</v>
      </c>
      <c r="C10172" s="24" t="s">
        <v>243</v>
      </c>
      <c r="D10172" s="24">
        <v>7.8494999999999999</v>
      </c>
    </row>
    <row r="10173" spans="1:4" hidden="1">
      <c r="A10173" s="25">
        <v>43224</v>
      </c>
      <c r="B10173" s="24" t="s">
        <v>238</v>
      </c>
      <c r="C10173" s="24" t="s">
        <v>256</v>
      </c>
      <c r="D10173" s="24">
        <v>6.1890000000000001</v>
      </c>
    </row>
    <row r="10174" spans="1:4" hidden="1">
      <c r="A10174" s="25">
        <v>43224</v>
      </c>
      <c r="B10174" s="24" t="s">
        <v>238</v>
      </c>
      <c r="C10174" s="24" t="s">
        <v>258</v>
      </c>
      <c r="D10174" s="24">
        <v>3.6179000000000001</v>
      </c>
    </row>
    <row r="10175" spans="1:4" hidden="1">
      <c r="A10175" s="25">
        <v>43224</v>
      </c>
      <c r="B10175" s="24" t="s">
        <v>238</v>
      </c>
      <c r="C10175" s="24" t="s">
        <v>259</v>
      </c>
      <c r="D10175" s="24">
        <v>101.93470000000001</v>
      </c>
    </row>
    <row r="10176" spans="1:4" hidden="1">
      <c r="A10176" s="25">
        <v>43224</v>
      </c>
      <c r="B10176" s="24" t="s">
        <v>238</v>
      </c>
      <c r="C10176" s="24" t="s">
        <v>235</v>
      </c>
      <c r="D10176" s="24">
        <v>0.70940000000000003</v>
      </c>
    </row>
    <row r="10177" spans="1:4">
      <c r="A10177" s="25">
        <v>43224</v>
      </c>
      <c r="B10177" s="24" t="s">
        <v>238</v>
      </c>
      <c r="C10177" s="24" t="s">
        <v>79</v>
      </c>
      <c r="D10177" s="24">
        <v>109.0742</v>
      </c>
    </row>
    <row r="10178" spans="1:4" hidden="1">
      <c r="A10178" s="25">
        <v>43224</v>
      </c>
      <c r="B10178" s="24" t="s">
        <v>238</v>
      </c>
      <c r="C10178" s="24" t="s">
        <v>244</v>
      </c>
      <c r="D10178" s="24">
        <v>1075.7574</v>
      </c>
    </row>
    <row r="10179" spans="1:4" hidden="1">
      <c r="A10179" s="25">
        <v>43224</v>
      </c>
      <c r="B10179" s="24" t="s">
        <v>238</v>
      </c>
      <c r="C10179" s="24" t="s">
        <v>251</v>
      </c>
      <c r="D10179" s="24">
        <v>8.0841999999999992</v>
      </c>
    </row>
    <row r="10180" spans="1:4" hidden="1">
      <c r="A10180" s="25">
        <v>43224</v>
      </c>
      <c r="B10180" s="24" t="s">
        <v>238</v>
      </c>
      <c r="C10180" s="24" t="s">
        <v>249</v>
      </c>
      <c r="D10180" s="24">
        <v>19.159300000000002</v>
      </c>
    </row>
    <row r="10181" spans="1:4" hidden="1">
      <c r="A10181" s="25">
        <v>43224</v>
      </c>
      <c r="B10181" s="24" t="s">
        <v>238</v>
      </c>
      <c r="C10181" s="24" t="s">
        <v>252</v>
      </c>
      <c r="D10181" s="24">
        <v>3.9371999999999998</v>
      </c>
    </row>
    <row r="10182" spans="1:4" hidden="1">
      <c r="A10182" s="25">
        <v>43224</v>
      </c>
      <c r="B10182" s="24" t="s">
        <v>238</v>
      </c>
      <c r="C10182" s="24" t="s">
        <v>236</v>
      </c>
      <c r="D10182" s="24">
        <v>8.0568000000000008</v>
      </c>
    </row>
    <row r="10183" spans="1:4" hidden="1">
      <c r="A10183" s="25">
        <v>43224</v>
      </c>
      <c r="B10183" s="24" t="s">
        <v>238</v>
      </c>
      <c r="C10183" s="24" t="s">
        <v>245</v>
      </c>
      <c r="D10183" s="24">
        <v>1.4242999999999999</v>
      </c>
    </row>
    <row r="10184" spans="1:4" hidden="1">
      <c r="A10184" s="25">
        <v>43224</v>
      </c>
      <c r="B10184" s="24" t="s">
        <v>238</v>
      </c>
      <c r="C10184" s="24" t="s">
        <v>264</v>
      </c>
      <c r="D10184" s="24">
        <v>51.686900000000001</v>
      </c>
    </row>
    <row r="10185" spans="1:4" hidden="1">
      <c r="A10185" s="25">
        <v>43224</v>
      </c>
      <c r="B10185" s="24" t="s">
        <v>238</v>
      </c>
      <c r="C10185" s="24" t="s">
        <v>260</v>
      </c>
      <c r="D10185" s="24">
        <v>3.5575999999999999</v>
      </c>
    </row>
    <row r="10186" spans="1:4" hidden="1">
      <c r="A10186" s="25">
        <v>43224</v>
      </c>
      <c r="B10186" s="24" t="s">
        <v>238</v>
      </c>
      <c r="C10186" s="24" t="s">
        <v>261</v>
      </c>
      <c r="D10186" s="24">
        <v>62.920499999999997</v>
      </c>
    </row>
    <row r="10187" spans="1:4" hidden="1">
      <c r="A10187" s="25">
        <v>43224</v>
      </c>
      <c r="B10187" s="24" t="s">
        <v>238</v>
      </c>
      <c r="C10187" s="24" t="s">
        <v>237</v>
      </c>
      <c r="D10187" s="24">
        <v>8.8130000000000006</v>
      </c>
    </row>
    <row r="10188" spans="1:4" hidden="1">
      <c r="A10188" s="25">
        <v>43224</v>
      </c>
      <c r="B10188" s="24" t="s">
        <v>238</v>
      </c>
      <c r="C10188" s="24" t="s">
        <v>253</v>
      </c>
      <c r="D10188" s="24">
        <v>1.3326</v>
      </c>
    </row>
    <row r="10189" spans="1:4" hidden="1">
      <c r="A10189" s="25">
        <v>43224</v>
      </c>
      <c r="B10189" s="24" t="s">
        <v>238</v>
      </c>
      <c r="C10189" s="24" t="s">
        <v>265</v>
      </c>
      <c r="D10189" s="24">
        <v>31.7088</v>
      </c>
    </row>
    <row r="10190" spans="1:4" hidden="1">
      <c r="A10190" s="25">
        <v>43224</v>
      </c>
      <c r="B10190" s="24" t="s">
        <v>238</v>
      </c>
      <c r="C10190" s="24" t="s">
        <v>262</v>
      </c>
      <c r="D10190" s="24">
        <v>4.2396000000000003</v>
      </c>
    </row>
    <row r="10191" spans="1:4" hidden="1">
      <c r="A10191" s="25">
        <v>43224</v>
      </c>
      <c r="B10191" s="24" t="s">
        <v>238</v>
      </c>
      <c r="C10191" s="24" t="s">
        <v>246</v>
      </c>
      <c r="D10191" s="24">
        <v>29.704799999999999</v>
      </c>
    </row>
    <row r="10192" spans="1:4" hidden="1">
      <c r="A10192" s="25">
        <v>43224</v>
      </c>
      <c r="B10192" s="24" t="s">
        <v>238</v>
      </c>
      <c r="C10192" s="24" t="s">
        <v>266</v>
      </c>
      <c r="D10192" s="24">
        <v>26.3386</v>
      </c>
    </row>
    <row r="10193" spans="1:4" hidden="1">
      <c r="A10193" s="25">
        <v>43224</v>
      </c>
      <c r="B10193" s="24" t="s">
        <v>238</v>
      </c>
      <c r="C10193" s="24" t="s">
        <v>267</v>
      </c>
      <c r="D10193" s="24">
        <v>548.20259999999996</v>
      </c>
    </row>
    <row r="10194" spans="1:4" hidden="1">
      <c r="A10194" s="25">
        <v>43224</v>
      </c>
      <c r="B10194" s="24" t="s">
        <v>238</v>
      </c>
      <c r="C10194" s="24" t="s">
        <v>268</v>
      </c>
      <c r="D10194" s="24">
        <v>2.7</v>
      </c>
    </row>
    <row r="10195" spans="1:4" hidden="1">
      <c r="A10195" s="25">
        <v>43224</v>
      </c>
      <c r="B10195" s="24" t="s">
        <v>238</v>
      </c>
      <c r="C10195" s="24" t="s">
        <v>239</v>
      </c>
      <c r="D10195" s="24">
        <v>12.571899999999999</v>
      </c>
    </row>
    <row r="10196" spans="1:4" hidden="1">
      <c r="A10196" s="25">
        <v>43224</v>
      </c>
      <c r="B10196" s="24" t="s">
        <v>267</v>
      </c>
      <c r="C10196" s="24" t="s">
        <v>238</v>
      </c>
      <c r="D10196" s="24">
        <v>1.8E-3</v>
      </c>
    </row>
    <row r="10197" spans="1:4" hidden="1">
      <c r="A10197" s="25">
        <v>43224</v>
      </c>
      <c r="B10197" s="24" t="s">
        <v>268</v>
      </c>
      <c r="C10197" s="24" t="s">
        <v>238</v>
      </c>
      <c r="D10197" s="24">
        <v>0.37040000000000001</v>
      </c>
    </row>
    <row r="10198" spans="1:4" hidden="1">
      <c r="A10198" s="25">
        <v>43224</v>
      </c>
      <c r="B10198" s="24" t="s">
        <v>239</v>
      </c>
      <c r="C10198" s="24" t="s">
        <v>230</v>
      </c>
      <c r="D10198" s="24">
        <v>0.29220000000000002</v>
      </c>
    </row>
    <row r="10199" spans="1:4" hidden="1">
      <c r="A10199" s="25">
        <v>43224</v>
      </c>
      <c r="B10199" s="24" t="s">
        <v>239</v>
      </c>
      <c r="C10199" s="24" t="s">
        <v>233</v>
      </c>
      <c r="D10199" s="24">
        <v>6.6400000000000001E-2</v>
      </c>
    </row>
    <row r="10200" spans="1:4" hidden="1">
      <c r="A10200" s="25">
        <v>43224</v>
      </c>
      <c r="B10200" s="24" t="s">
        <v>239</v>
      </c>
      <c r="C10200" s="24" t="s">
        <v>234</v>
      </c>
      <c r="D10200" s="24">
        <v>5.8700000000000002E-2</v>
      </c>
    </row>
    <row r="10201" spans="1:4" hidden="1">
      <c r="A10201" s="25">
        <v>43224</v>
      </c>
      <c r="B10201" s="24" t="s">
        <v>239</v>
      </c>
      <c r="C10201" s="24" t="s">
        <v>238</v>
      </c>
      <c r="D10201" s="24">
        <v>7.9600000000000004E-2</v>
      </c>
    </row>
    <row r="10202" spans="1:4" hidden="1">
      <c r="A10202" s="25">
        <v>43225</v>
      </c>
      <c r="B10202" s="24" t="s">
        <v>230</v>
      </c>
      <c r="C10202" s="24" t="s">
        <v>231</v>
      </c>
      <c r="D10202" s="24">
        <v>0.27229999999999999</v>
      </c>
    </row>
    <row r="10203" spans="1:4" hidden="1">
      <c r="A10203" s="25">
        <v>43225</v>
      </c>
      <c r="B10203" s="24" t="s">
        <v>230</v>
      </c>
      <c r="C10203" s="24" t="s">
        <v>232</v>
      </c>
      <c r="D10203" s="24">
        <v>1.6955</v>
      </c>
    </row>
    <row r="10204" spans="1:4" hidden="1">
      <c r="A10204" s="25">
        <v>43225</v>
      </c>
      <c r="B10204" s="24" t="s">
        <v>230</v>
      </c>
      <c r="C10204" s="24" t="s">
        <v>233</v>
      </c>
      <c r="D10204" s="24">
        <v>0.2276</v>
      </c>
    </row>
    <row r="10205" spans="1:4" hidden="1">
      <c r="A10205" s="25">
        <v>43225</v>
      </c>
      <c r="B10205" s="24" t="s">
        <v>230</v>
      </c>
      <c r="C10205" s="24" t="s">
        <v>234</v>
      </c>
      <c r="D10205" s="24">
        <v>0.20119999999999999</v>
      </c>
    </row>
    <row r="10206" spans="1:4" hidden="1">
      <c r="A10206" s="25">
        <v>43225</v>
      </c>
      <c r="B10206" s="24" t="s">
        <v>230</v>
      </c>
      <c r="C10206" s="24" t="s">
        <v>235</v>
      </c>
      <c r="D10206" s="24">
        <v>0.19320000000000001</v>
      </c>
    </row>
    <row r="10207" spans="1:4" hidden="1">
      <c r="A10207" s="25">
        <v>43225</v>
      </c>
      <c r="B10207" s="24" t="s">
        <v>230</v>
      </c>
      <c r="C10207" s="24" t="s">
        <v>236</v>
      </c>
      <c r="D10207" s="24">
        <v>2.1926000000000001</v>
      </c>
    </row>
    <row r="10208" spans="1:4" hidden="1">
      <c r="A10208" s="25">
        <v>43225</v>
      </c>
      <c r="B10208" s="24" t="s">
        <v>230</v>
      </c>
      <c r="C10208" s="24" t="s">
        <v>237</v>
      </c>
      <c r="D10208" s="24">
        <v>2.3957999999999999</v>
      </c>
    </row>
    <row r="10209" spans="1:4" hidden="1">
      <c r="A10209" s="25">
        <v>43225</v>
      </c>
      <c r="B10209" s="24" t="s">
        <v>230</v>
      </c>
      <c r="C10209" s="24" t="s">
        <v>238</v>
      </c>
      <c r="D10209" s="24">
        <v>0.2722</v>
      </c>
    </row>
    <row r="10210" spans="1:4" hidden="1">
      <c r="A10210" s="25">
        <v>43225</v>
      </c>
      <c r="B10210" s="24" t="s">
        <v>230</v>
      </c>
      <c r="C10210" s="24" t="s">
        <v>239</v>
      </c>
      <c r="D10210" s="24">
        <v>3.4024000000000001</v>
      </c>
    </row>
    <row r="10211" spans="1:4" hidden="1">
      <c r="A10211" s="25">
        <v>43225</v>
      </c>
      <c r="B10211" s="24" t="s">
        <v>240</v>
      </c>
      <c r="C10211" s="24" t="s">
        <v>241</v>
      </c>
      <c r="D10211" s="24">
        <v>0.96850000000000003</v>
      </c>
    </row>
    <row r="10212" spans="1:4" hidden="1">
      <c r="A10212" s="25">
        <v>43225</v>
      </c>
      <c r="B10212" s="24" t="s">
        <v>240</v>
      </c>
      <c r="C10212" s="24" t="s">
        <v>231</v>
      </c>
      <c r="D10212" s="24">
        <v>0.75390000000000001</v>
      </c>
    </row>
    <row r="10213" spans="1:4" hidden="1">
      <c r="A10213" s="25">
        <v>43225</v>
      </c>
      <c r="B10213" s="24" t="s">
        <v>240</v>
      </c>
      <c r="C10213" s="24" t="s">
        <v>242</v>
      </c>
      <c r="D10213" s="24">
        <v>4.7952000000000004</v>
      </c>
    </row>
    <row r="10214" spans="1:4" hidden="1">
      <c r="A10214" s="25">
        <v>43225</v>
      </c>
      <c r="B10214" s="24" t="s">
        <v>240</v>
      </c>
      <c r="C10214" s="24" t="s">
        <v>232</v>
      </c>
      <c r="D10214" s="24">
        <v>4.6950000000000003</v>
      </c>
    </row>
    <row r="10215" spans="1:4" hidden="1">
      <c r="A10215" s="25">
        <v>43225</v>
      </c>
      <c r="B10215" s="24" t="s">
        <v>240</v>
      </c>
      <c r="C10215" s="24" t="s">
        <v>233</v>
      </c>
      <c r="D10215" s="24">
        <v>0.63029999999999997</v>
      </c>
    </row>
    <row r="10216" spans="1:4" hidden="1">
      <c r="A10216" s="25">
        <v>43225</v>
      </c>
      <c r="B10216" s="24" t="s">
        <v>240</v>
      </c>
      <c r="C10216" s="24" t="s">
        <v>234</v>
      </c>
      <c r="D10216" s="24">
        <v>0.55720000000000003</v>
      </c>
    </row>
    <row r="10217" spans="1:4" hidden="1">
      <c r="A10217" s="25">
        <v>43225</v>
      </c>
      <c r="B10217" s="24" t="s">
        <v>240</v>
      </c>
      <c r="C10217" s="24" t="s">
        <v>243</v>
      </c>
      <c r="D10217" s="24">
        <v>5.9176000000000002</v>
      </c>
    </row>
    <row r="10218" spans="1:4" hidden="1">
      <c r="A10218" s="25">
        <v>43225</v>
      </c>
      <c r="B10218" s="24" t="s">
        <v>240</v>
      </c>
      <c r="C10218" s="24" t="s">
        <v>79</v>
      </c>
      <c r="D10218" s="24">
        <v>82.251000000000005</v>
      </c>
    </row>
    <row r="10219" spans="1:4" hidden="1">
      <c r="A10219" s="25">
        <v>43225</v>
      </c>
      <c r="B10219" s="24" t="s">
        <v>240</v>
      </c>
      <c r="C10219" s="24" t="s">
        <v>244</v>
      </c>
      <c r="D10219" s="24">
        <v>809.80020000000002</v>
      </c>
    </row>
    <row r="10220" spans="1:4" hidden="1">
      <c r="A10220" s="25">
        <v>43225</v>
      </c>
      <c r="B10220" s="24" t="s">
        <v>240</v>
      </c>
      <c r="C10220" s="24" t="s">
        <v>236</v>
      </c>
      <c r="D10220" s="24">
        <v>6.0713999999999997</v>
      </c>
    </row>
    <row r="10221" spans="1:4" hidden="1">
      <c r="A10221" s="25">
        <v>43225</v>
      </c>
      <c r="B10221" s="24" t="s">
        <v>240</v>
      </c>
      <c r="C10221" s="24" t="s">
        <v>245</v>
      </c>
      <c r="D10221" s="24">
        <v>1.0741000000000001</v>
      </c>
    </row>
    <row r="10222" spans="1:4" hidden="1">
      <c r="A10222" s="25">
        <v>43225</v>
      </c>
      <c r="B10222" s="24" t="s">
        <v>240</v>
      </c>
      <c r="C10222" s="24" t="s">
        <v>237</v>
      </c>
      <c r="D10222" s="24">
        <v>6.6341000000000001</v>
      </c>
    </row>
    <row r="10223" spans="1:4" hidden="1">
      <c r="A10223" s="25">
        <v>43225</v>
      </c>
      <c r="B10223" s="24" t="s">
        <v>240</v>
      </c>
      <c r="C10223" s="24" t="s">
        <v>246</v>
      </c>
      <c r="D10223" s="24">
        <v>22.3765</v>
      </c>
    </row>
    <row r="10224" spans="1:4" hidden="1">
      <c r="A10224" s="25">
        <v>43225</v>
      </c>
      <c r="B10224" s="24" t="s">
        <v>240</v>
      </c>
      <c r="C10224" s="24" t="s">
        <v>238</v>
      </c>
      <c r="D10224" s="24">
        <v>0.75390000000000001</v>
      </c>
    </row>
    <row r="10225" spans="1:4" hidden="1">
      <c r="A10225" s="25">
        <v>43225</v>
      </c>
      <c r="B10225" s="24" t="s">
        <v>247</v>
      </c>
      <c r="C10225" s="24" t="s">
        <v>238</v>
      </c>
      <c r="D10225" s="24">
        <v>0.55910000000000004</v>
      </c>
    </row>
    <row r="10226" spans="1:4" hidden="1">
      <c r="A10226" s="25">
        <v>43225</v>
      </c>
      <c r="B10226" s="24" t="s">
        <v>241</v>
      </c>
      <c r="C10226" s="24" t="s">
        <v>240</v>
      </c>
      <c r="D10226" s="24">
        <v>1.0326</v>
      </c>
    </row>
    <row r="10227" spans="1:4" hidden="1">
      <c r="A10227" s="25">
        <v>43225</v>
      </c>
      <c r="B10227" s="24" t="s">
        <v>241</v>
      </c>
      <c r="C10227" s="24" t="s">
        <v>231</v>
      </c>
      <c r="D10227" s="24">
        <v>0.77839999999999998</v>
      </c>
    </row>
    <row r="10228" spans="1:4" hidden="1">
      <c r="A10228" s="25">
        <v>43225</v>
      </c>
      <c r="B10228" s="24" t="s">
        <v>241</v>
      </c>
      <c r="C10228" s="24" t="s">
        <v>248</v>
      </c>
      <c r="D10228" s="24">
        <v>4.9467999999999996</v>
      </c>
    </row>
    <row r="10229" spans="1:4" hidden="1">
      <c r="A10229" s="25">
        <v>43225</v>
      </c>
      <c r="B10229" s="24" t="s">
        <v>241</v>
      </c>
      <c r="C10229" s="24" t="s">
        <v>242</v>
      </c>
      <c r="D10229" s="24">
        <v>4.9511000000000003</v>
      </c>
    </row>
    <row r="10230" spans="1:4" hidden="1">
      <c r="A10230" s="25">
        <v>43225</v>
      </c>
      <c r="B10230" s="24" t="s">
        <v>241</v>
      </c>
      <c r="C10230" s="24" t="s">
        <v>233</v>
      </c>
      <c r="D10230" s="24">
        <v>0.65080000000000005</v>
      </c>
    </row>
    <row r="10231" spans="1:4" hidden="1">
      <c r="A10231" s="25">
        <v>43225</v>
      </c>
      <c r="B10231" s="24" t="s">
        <v>241</v>
      </c>
      <c r="C10231" s="24" t="s">
        <v>234</v>
      </c>
      <c r="D10231" s="24">
        <v>0.57530000000000003</v>
      </c>
    </row>
    <row r="10232" spans="1:4" hidden="1">
      <c r="A10232" s="25">
        <v>43225</v>
      </c>
      <c r="B10232" s="24" t="s">
        <v>241</v>
      </c>
      <c r="C10232" s="24" t="s">
        <v>243</v>
      </c>
      <c r="D10232" s="24">
        <v>6.1101999999999999</v>
      </c>
    </row>
    <row r="10233" spans="1:4" hidden="1">
      <c r="A10233" s="25">
        <v>43225</v>
      </c>
      <c r="B10233" s="24" t="s">
        <v>241</v>
      </c>
      <c r="C10233" s="24" t="s">
        <v>79</v>
      </c>
      <c r="D10233" s="24">
        <v>84.925799999999995</v>
      </c>
    </row>
    <row r="10234" spans="1:4" hidden="1">
      <c r="A10234" s="25">
        <v>43225</v>
      </c>
      <c r="B10234" s="24" t="s">
        <v>241</v>
      </c>
      <c r="C10234" s="24" t="s">
        <v>249</v>
      </c>
      <c r="D10234" s="24">
        <v>14.9971</v>
      </c>
    </row>
    <row r="10235" spans="1:4" hidden="1">
      <c r="A10235" s="25">
        <v>43225</v>
      </c>
      <c r="B10235" s="24" t="s">
        <v>241</v>
      </c>
      <c r="C10235" s="24" t="s">
        <v>236</v>
      </c>
      <c r="D10235" s="24">
        <v>6.2687999999999997</v>
      </c>
    </row>
    <row r="10236" spans="1:4" hidden="1">
      <c r="A10236" s="25">
        <v>43225</v>
      </c>
      <c r="B10236" s="24" t="s">
        <v>241</v>
      </c>
      <c r="C10236" s="24" t="s">
        <v>238</v>
      </c>
      <c r="D10236" s="24">
        <v>0.77839999999999998</v>
      </c>
    </row>
    <row r="10237" spans="1:4" hidden="1">
      <c r="A10237" s="25">
        <v>43225</v>
      </c>
      <c r="B10237" s="24" t="s">
        <v>250</v>
      </c>
      <c r="C10237" s="24" t="s">
        <v>238</v>
      </c>
      <c r="D10237" s="24">
        <v>5.9999999999999995E-4</v>
      </c>
    </row>
    <row r="10238" spans="1:4" hidden="1">
      <c r="A10238" s="25">
        <v>43225</v>
      </c>
      <c r="B10238" s="24" t="s">
        <v>231</v>
      </c>
      <c r="C10238" s="24" t="s">
        <v>230</v>
      </c>
      <c r="D10238" s="24">
        <v>3.673</v>
      </c>
    </row>
    <row r="10239" spans="1:4" hidden="1">
      <c r="A10239" s="25">
        <v>43225</v>
      </c>
      <c r="B10239" s="24" t="s">
        <v>231</v>
      </c>
      <c r="C10239" s="24" t="s">
        <v>240</v>
      </c>
      <c r="D10239" s="24">
        <v>1.3264</v>
      </c>
    </row>
    <row r="10240" spans="1:4" hidden="1">
      <c r="A10240" s="25">
        <v>43225</v>
      </c>
      <c r="B10240" s="24" t="s">
        <v>231</v>
      </c>
      <c r="C10240" s="24" t="s">
        <v>241</v>
      </c>
      <c r="D10240" s="24">
        <v>1.2846</v>
      </c>
    </row>
    <row r="10241" spans="1:4" hidden="1">
      <c r="A10241" s="25">
        <v>43225</v>
      </c>
      <c r="B10241" s="24" t="s">
        <v>231</v>
      </c>
      <c r="C10241" s="24" t="s">
        <v>232</v>
      </c>
      <c r="D10241" s="24">
        <v>6.2275999999999998</v>
      </c>
    </row>
    <row r="10242" spans="1:4" hidden="1">
      <c r="A10242" s="25">
        <v>43225</v>
      </c>
      <c r="B10242" s="24" t="s">
        <v>231</v>
      </c>
      <c r="C10242" s="24" t="s">
        <v>233</v>
      </c>
      <c r="D10242" s="24">
        <v>0.83599999999999997</v>
      </c>
    </row>
    <row r="10243" spans="1:4" hidden="1">
      <c r="A10243" s="25">
        <v>43225</v>
      </c>
      <c r="B10243" s="24" t="s">
        <v>231</v>
      </c>
      <c r="C10243" s="24" t="s">
        <v>234</v>
      </c>
      <c r="D10243" s="24">
        <v>0.73899999999999999</v>
      </c>
    </row>
    <row r="10244" spans="1:4" hidden="1">
      <c r="A10244" s="25">
        <v>43225</v>
      </c>
      <c r="B10244" s="24" t="s">
        <v>231</v>
      </c>
      <c r="C10244" s="24" t="s">
        <v>243</v>
      </c>
      <c r="D10244" s="24">
        <v>7.8494000000000002</v>
      </c>
    </row>
    <row r="10245" spans="1:4" hidden="1">
      <c r="A10245" s="25">
        <v>43225</v>
      </c>
      <c r="B10245" s="24" t="s">
        <v>231</v>
      </c>
      <c r="C10245" s="24" t="s">
        <v>235</v>
      </c>
      <c r="D10245" s="24">
        <v>0.70940000000000003</v>
      </c>
    </row>
    <row r="10246" spans="1:4" hidden="1">
      <c r="A10246" s="25">
        <v>43225</v>
      </c>
      <c r="B10246" s="24" t="s">
        <v>231</v>
      </c>
      <c r="C10246" s="24" t="s">
        <v>79</v>
      </c>
      <c r="D10246" s="24">
        <v>109.113</v>
      </c>
    </row>
    <row r="10247" spans="1:4" hidden="1">
      <c r="A10247" s="25">
        <v>43225</v>
      </c>
      <c r="B10247" s="24" t="s">
        <v>231</v>
      </c>
      <c r="C10247" s="24" t="s">
        <v>236</v>
      </c>
      <c r="D10247" s="24">
        <v>8.0532000000000004</v>
      </c>
    </row>
    <row r="10248" spans="1:4" hidden="1">
      <c r="A10248" s="25">
        <v>43225</v>
      </c>
      <c r="B10248" s="24" t="s">
        <v>231</v>
      </c>
      <c r="C10248" s="24" t="s">
        <v>237</v>
      </c>
      <c r="D10248" s="24">
        <v>8.7995999999999999</v>
      </c>
    </row>
    <row r="10249" spans="1:4" hidden="1">
      <c r="A10249" s="25">
        <v>43225</v>
      </c>
      <c r="B10249" s="24" t="s">
        <v>231</v>
      </c>
      <c r="C10249" s="24" t="s">
        <v>238</v>
      </c>
      <c r="D10249" s="24">
        <v>1</v>
      </c>
    </row>
    <row r="10250" spans="1:4" hidden="1">
      <c r="A10250" s="25">
        <v>43225</v>
      </c>
      <c r="B10250" s="24" t="s">
        <v>248</v>
      </c>
      <c r="C10250" s="24" t="s">
        <v>241</v>
      </c>
      <c r="D10250" s="24">
        <v>0.20219999999999999</v>
      </c>
    </row>
    <row r="10251" spans="1:4" hidden="1">
      <c r="A10251" s="25">
        <v>43225</v>
      </c>
      <c r="B10251" s="24" t="s">
        <v>248</v>
      </c>
      <c r="C10251" s="24" t="s">
        <v>233</v>
      </c>
      <c r="D10251" s="24">
        <v>0.13159999999999999</v>
      </c>
    </row>
    <row r="10252" spans="1:4" hidden="1">
      <c r="A10252" s="25">
        <v>43225</v>
      </c>
      <c r="B10252" s="24" t="s">
        <v>248</v>
      </c>
      <c r="C10252" s="24" t="s">
        <v>246</v>
      </c>
      <c r="D10252" s="24">
        <v>4.6704999999999997</v>
      </c>
    </row>
    <row r="10253" spans="1:4" hidden="1">
      <c r="A10253" s="25">
        <v>43225</v>
      </c>
      <c r="B10253" s="24" t="s">
        <v>248</v>
      </c>
      <c r="C10253" s="24" t="s">
        <v>238</v>
      </c>
      <c r="D10253" s="24">
        <v>0.15740000000000001</v>
      </c>
    </row>
    <row r="10254" spans="1:4" hidden="1">
      <c r="A10254" s="25">
        <v>43225</v>
      </c>
      <c r="B10254" s="24" t="s">
        <v>242</v>
      </c>
      <c r="C10254" s="24" t="s">
        <v>240</v>
      </c>
      <c r="D10254" s="24">
        <v>0.20860000000000001</v>
      </c>
    </row>
    <row r="10255" spans="1:4" hidden="1">
      <c r="A10255" s="25">
        <v>43225</v>
      </c>
      <c r="B10255" s="24" t="s">
        <v>242</v>
      </c>
      <c r="C10255" s="24" t="s">
        <v>241</v>
      </c>
      <c r="D10255" s="24">
        <v>0.20200000000000001</v>
      </c>
    </row>
    <row r="10256" spans="1:4" hidden="1">
      <c r="A10256" s="25">
        <v>43225</v>
      </c>
      <c r="B10256" s="24" t="s">
        <v>242</v>
      </c>
      <c r="C10256" s="24" t="s">
        <v>232</v>
      </c>
      <c r="D10256" s="24">
        <v>0.97909999999999997</v>
      </c>
    </row>
    <row r="10257" spans="1:4" hidden="1">
      <c r="A10257" s="25">
        <v>43225</v>
      </c>
      <c r="B10257" s="24" t="s">
        <v>242</v>
      </c>
      <c r="C10257" s="24" t="s">
        <v>233</v>
      </c>
      <c r="D10257" s="24">
        <v>0.13139999999999999</v>
      </c>
    </row>
    <row r="10258" spans="1:4" hidden="1">
      <c r="A10258" s="25">
        <v>43225</v>
      </c>
      <c r="B10258" s="24" t="s">
        <v>242</v>
      </c>
      <c r="C10258" s="24" t="s">
        <v>234</v>
      </c>
      <c r="D10258" s="24">
        <v>0.1162</v>
      </c>
    </row>
    <row r="10259" spans="1:4" hidden="1">
      <c r="A10259" s="25">
        <v>43225</v>
      </c>
      <c r="B10259" s="24" t="s">
        <v>242</v>
      </c>
      <c r="C10259" s="24" t="s">
        <v>243</v>
      </c>
      <c r="D10259" s="24">
        <v>1.2341</v>
      </c>
    </row>
    <row r="10260" spans="1:4" hidden="1">
      <c r="A10260" s="25">
        <v>43225</v>
      </c>
      <c r="B10260" s="24" t="s">
        <v>242</v>
      </c>
      <c r="C10260" s="24" t="s">
        <v>79</v>
      </c>
      <c r="D10260" s="24">
        <v>17.152999999999999</v>
      </c>
    </row>
    <row r="10261" spans="1:4" hidden="1">
      <c r="A10261" s="25">
        <v>43225</v>
      </c>
      <c r="B10261" s="24" t="s">
        <v>242</v>
      </c>
      <c r="C10261" s="24" t="s">
        <v>244</v>
      </c>
      <c r="D10261" s="24">
        <v>168.87979999999999</v>
      </c>
    </row>
    <row r="10262" spans="1:4" hidden="1">
      <c r="A10262" s="25">
        <v>43225</v>
      </c>
      <c r="B10262" s="24" t="s">
        <v>242</v>
      </c>
      <c r="C10262" s="24" t="s">
        <v>251</v>
      </c>
      <c r="D10262" s="24">
        <v>1.2712000000000001</v>
      </c>
    </row>
    <row r="10263" spans="1:4" hidden="1">
      <c r="A10263" s="25">
        <v>43225</v>
      </c>
      <c r="B10263" s="24" t="s">
        <v>242</v>
      </c>
      <c r="C10263" s="24" t="s">
        <v>252</v>
      </c>
      <c r="D10263" s="24">
        <v>0.61960000000000004</v>
      </c>
    </row>
    <row r="10264" spans="1:4" hidden="1">
      <c r="A10264" s="25">
        <v>43225</v>
      </c>
      <c r="B10264" s="24" t="s">
        <v>242</v>
      </c>
      <c r="C10264" s="24" t="s">
        <v>236</v>
      </c>
      <c r="D10264" s="24">
        <v>1.2662</v>
      </c>
    </row>
    <row r="10265" spans="1:4" hidden="1">
      <c r="A10265" s="25">
        <v>43225</v>
      </c>
      <c r="B10265" s="24" t="s">
        <v>242</v>
      </c>
      <c r="C10265" s="24" t="s">
        <v>245</v>
      </c>
      <c r="D10265" s="24">
        <v>0.224</v>
      </c>
    </row>
    <row r="10266" spans="1:4" hidden="1">
      <c r="A10266" s="25">
        <v>43225</v>
      </c>
      <c r="B10266" s="24" t="s">
        <v>242</v>
      </c>
      <c r="C10266" s="24" t="s">
        <v>253</v>
      </c>
      <c r="D10266" s="24">
        <v>0.2097</v>
      </c>
    </row>
    <row r="10267" spans="1:4" hidden="1">
      <c r="A10267" s="25">
        <v>43225</v>
      </c>
      <c r="B10267" s="24" t="s">
        <v>242</v>
      </c>
      <c r="C10267" s="24" t="s">
        <v>246</v>
      </c>
      <c r="D10267" s="24">
        <v>4.6665000000000001</v>
      </c>
    </row>
    <row r="10268" spans="1:4" hidden="1">
      <c r="A10268" s="25">
        <v>43225</v>
      </c>
      <c r="B10268" s="24" t="s">
        <v>242</v>
      </c>
      <c r="C10268" s="24" t="s">
        <v>238</v>
      </c>
      <c r="D10268" s="24">
        <v>0.15720000000000001</v>
      </c>
    </row>
    <row r="10269" spans="1:4" hidden="1">
      <c r="A10269" s="25">
        <v>43225</v>
      </c>
      <c r="B10269" s="24" t="s">
        <v>254</v>
      </c>
      <c r="C10269" s="24" t="s">
        <v>233</v>
      </c>
      <c r="D10269" s="24">
        <v>3.9199999999999999E-2</v>
      </c>
    </row>
    <row r="10270" spans="1:4" hidden="1">
      <c r="A10270" s="25">
        <v>43225</v>
      </c>
      <c r="B10270" s="24" t="s">
        <v>254</v>
      </c>
      <c r="C10270" s="24" t="s">
        <v>234</v>
      </c>
      <c r="D10270" s="24">
        <v>3.4799999999999998E-2</v>
      </c>
    </row>
    <row r="10271" spans="1:4" hidden="1">
      <c r="A10271" s="25">
        <v>43225</v>
      </c>
      <c r="B10271" s="24" t="s">
        <v>254</v>
      </c>
      <c r="C10271" s="24" t="s">
        <v>238</v>
      </c>
      <c r="D10271" s="24">
        <v>4.7E-2</v>
      </c>
    </row>
    <row r="10272" spans="1:4" hidden="1">
      <c r="A10272" s="25">
        <v>43225</v>
      </c>
      <c r="B10272" s="24" t="s">
        <v>232</v>
      </c>
      <c r="C10272" s="24" t="s">
        <v>230</v>
      </c>
      <c r="D10272" s="24">
        <v>0.58979999999999999</v>
      </c>
    </row>
    <row r="10273" spans="1:4" hidden="1">
      <c r="A10273" s="25">
        <v>43225</v>
      </c>
      <c r="B10273" s="24" t="s">
        <v>232</v>
      </c>
      <c r="C10273" s="24" t="s">
        <v>240</v>
      </c>
      <c r="D10273" s="24">
        <v>0.21299999999999999</v>
      </c>
    </row>
    <row r="10274" spans="1:4" hidden="1">
      <c r="A10274" s="25">
        <v>43225</v>
      </c>
      <c r="B10274" s="24" t="s">
        <v>232</v>
      </c>
      <c r="C10274" s="24" t="s">
        <v>231</v>
      </c>
      <c r="D10274" s="24">
        <v>0.16059999999999999</v>
      </c>
    </row>
    <row r="10275" spans="1:4" hidden="1">
      <c r="A10275" s="25">
        <v>43225</v>
      </c>
      <c r="B10275" s="24" t="s">
        <v>232</v>
      </c>
      <c r="C10275" s="24" t="s">
        <v>242</v>
      </c>
      <c r="D10275" s="24">
        <v>1.0213000000000001</v>
      </c>
    </row>
    <row r="10276" spans="1:4" hidden="1">
      <c r="A10276" s="25">
        <v>43225</v>
      </c>
      <c r="B10276" s="24" t="s">
        <v>232</v>
      </c>
      <c r="C10276" s="24" t="s">
        <v>233</v>
      </c>
      <c r="D10276" s="24">
        <v>0.13420000000000001</v>
      </c>
    </row>
    <row r="10277" spans="1:4" hidden="1">
      <c r="A10277" s="25">
        <v>43225</v>
      </c>
      <c r="B10277" s="24" t="s">
        <v>232</v>
      </c>
      <c r="C10277" s="24" t="s">
        <v>234</v>
      </c>
      <c r="D10277" s="24">
        <v>0.1187</v>
      </c>
    </row>
    <row r="10278" spans="1:4" hidden="1">
      <c r="A10278" s="25">
        <v>43225</v>
      </c>
      <c r="B10278" s="24" t="s">
        <v>232</v>
      </c>
      <c r="C10278" s="24" t="s">
        <v>235</v>
      </c>
      <c r="D10278" s="24">
        <v>0.1139</v>
      </c>
    </row>
    <row r="10279" spans="1:4" hidden="1">
      <c r="A10279" s="25">
        <v>43225</v>
      </c>
      <c r="B10279" s="24" t="s">
        <v>232</v>
      </c>
      <c r="C10279" s="24" t="s">
        <v>236</v>
      </c>
      <c r="D10279" s="24">
        <v>1.2930999999999999</v>
      </c>
    </row>
    <row r="10280" spans="1:4" hidden="1">
      <c r="A10280" s="25">
        <v>43225</v>
      </c>
      <c r="B10280" s="24" t="s">
        <v>232</v>
      </c>
      <c r="C10280" s="24" t="s">
        <v>237</v>
      </c>
      <c r="D10280" s="24">
        <v>1.413</v>
      </c>
    </row>
    <row r="10281" spans="1:4" hidden="1">
      <c r="A10281" s="25">
        <v>43225</v>
      </c>
      <c r="B10281" s="24" t="s">
        <v>232</v>
      </c>
      <c r="C10281" s="24" t="s">
        <v>238</v>
      </c>
      <c r="D10281" s="24">
        <v>0.16059999999999999</v>
      </c>
    </row>
    <row r="10282" spans="1:4" hidden="1">
      <c r="A10282" s="25">
        <v>43225</v>
      </c>
      <c r="B10282" s="24" t="s">
        <v>255</v>
      </c>
      <c r="C10282" s="24" t="s">
        <v>233</v>
      </c>
      <c r="D10282" s="24">
        <v>5.57E-2</v>
      </c>
    </row>
    <row r="10283" spans="1:4" hidden="1">
      <c r="A10283" s="25">
        <v>43225</v>
      </c>
      <c r="B10283" s="24" t="s">
        <v>233</v>
      </c>
      <c r="C10283" s="24" t="s">
        <v>230</v>
      </c>
      <c r="D10283" s="24">
        <v>4.3936000000000002</v>
      </c>
    </row>
    <row r="10284" spans="1:4" hidden="1">
      <c r="A10284" s="25">
        <v>43225</v>
      </c>
      <c r="B10284" s="24" t="s">
        <v>233</v>
      </c>
      <c r="C10284" s="24" t="s">
        <v>240</v>
      </c>
      <c r="D10284" s="24">
        <v>1.5866</v>
      </c>
    </row>
    <row r="10285" spans="1:4" hidden="1">
      <c r="A10285" s="25">
        <v>43225</v>
      </c>
      <c r="B10285" s="24" t="s">
        <v>233</v>
      </c>
      <c r="C10285" s="24" t="s">
        <v>241</v>
      </c>
      <c r="D10285" s="24">
        <v>1.5367</v>
      </c>
    </row>
    <row r="10286" spans="1:4" hidden="1">
      <c r="A10286" s="25">
        <v>43225</v>
      </c>
      <c r="B10286" s="24" t="s">
        <v>233</v>
      </c>
      <c r="C10286" s="24" t="s">
        <v>231</v>
      </c>
      <c r="D10286" s="24">
        <v>1.1961999999999999</v>
      </c>
    </row>
    <row r="10287" spans="1:4" hidden="1">
      <c r="A10287" s="25">
        <v>43225</v>
      </c>
      <c r="B10287" s="24" t="s">
        <v>233</v>
      </c>
      <c r="C10287" s="24" t="s">
        <v>248</v>
      </c>
      <c r="D10287" s="24">
        <v>7.6017999999999999</v>
      </c>
    </row>
    <row r="10288" spans="1:4" hidden="1">
      <c r="A10288" s="25">
        <v>43225</v>
      </c>
      <c r="B10288" s="24" t="s">
        <v>233</v>
      </c>
      <c r="C10288" s="24" t="s">
        <v>242</v>
      </c>
      <c r="D10288" s="24">
        <v>7.6083999999999996</v>
      </c>
    </row>
    <row r="10289" spans="1:4" hidden="1">
      <c r="A10289" s="25">
        <v>43225</v>
      </c>
      <c r="B10289" s="24" t="s">
        <v>233</v>
      </c>
      <c r="C10289" s="24" t="s">
        <v>254</v>
      </c>
      <c r="D10289" s="24">
        <v>25.468599999999999</v>
      </c>
    </row>
    <row r="10290" spans="1:4" hidden="1">
      <c r="A10290" s="25">
        <v>43225</v>
      </c>
      <c r="B10290" s="24" t="s">
        <v>233</v>
      </c>
      <c r="C10290" s="24" t="s">
        <v>232</v>
      </c>
      <c r="D10290" s="24">
        <v>7.4493999999999998</v>
      </c>
    </row>
    <row r="10291" spans="1:4" hidden="1">
      <c r="A10291" s="25">
        <v>43225</v>
      </c>
      <c r="B10291" s="24" t="s">
        <v>233</v>
      </c>
      <c r="C10291" s="24" t="s">
        <v>255</v>
      </c>
      <c r="D10291" s="24">
        <v>17.943000000000001</v>
      </c>
    </row>
    <row r="10292" spans="1:4" hidden="1">
      <c r="A10292" s="25">
        <v>43225</v>
      </c>
      <c r="B10292" s="24" t="s">
        <v>233</v>
      </c>
      <c r="C10292" s="24" t="s">
        <v>234</v>
      </c>
      <c r="D10292" s="24">
        <v>0.8841</v>
      </c>
    </row>
    <row r="10293" spans="1:4" hidden="1">
      <c r="A10293" s="25">
        <v>43225</v>
      </c>
      <c r="B10293" s="24" t="s">
        <v>233</v>
      </c>
      <c r="C10293" s="24" t="s">
        <v>243</v>
      </c>
      <c r="D10293" s="24">
        <v>9.39</v>
      </c>
    </row>
    <row r="10294" spans="1:4" hidden="1">
      <c r="A10294" s="25">
        <v>43225</v>
      </c>
      <c r="B10294" s="24" t="s">
        <v>233</v>
      </c>
      <c r="C10294" s="24" t="s">
        <v>256</v>
      </c>
      <c r="D10294" s="24">
        <v>7.4</v>
      </c>
    </row>
    <row r="10295" spans="1:4" hidden="1">
      <c r="A10295" s="25">
        <v>43225</v>
      </c>
      <c r="B10295" s="24" t="s">
        <v>233</v>
      </c>
      <c r="C10295" s="24" t="s">
        <v>257</v>
      </c>
      <c r="D10295" s="24">
        <v>313.60950000000003</v>
      </c>
    </row>
    <row r="10296" spans="1:4" hidden="1">
      <c r="A10296" s="25">
        <v>43225</v>
      </c>
      <c r="B10296" s="24" t="s">
        <v>233</v>
      </c>
      <c r="C10296" s="24" t="s">
        <v>258</v>
      </c>
      <c r="D10296" s="24">
        <v>4.3205999999999998</v>
      </c>
    </row>
    <row r="10297" spans="1:4" hidden="1">
      <c r="A10297" s="25">
        <v>43225</v>
      </c>
      <c r="B10297" s="24" t="s">
        <v>233</v>
      </c>
      <c r="C10297" s="24" t="s">
        <v>259</v>
      </c>
      <c r="D10297" s="24">
        <v>121.5938</v>
      </c>
    </row>
    <row r="10298" spans="1:4" hidden="1">
      <c r="A10298" s="25">
        <v>43225</v>
      </c>
      <c r="B10298" s="24" t="s">
        <v>233</v>
      </c>
      <c r="C10298" s="24" t="s">
        <v>235</v>
      </c>
      <c r="D10298" s="24">
        <v>0.84860000000000002</v>
      </c>
    </row>
    <row r="10299" spans="1:4" hidden="1">
      <c r="A10299" s="25">
        <v>43225</v>
      </c>
      <c r="B10299" s="24" t="s">
        <v>233</v>
      </c>
      <c r="C10299" s="24" t="s">
        <v>79</v>
      </c>
      <c r="D10299" s="24">
        <v>130.489</v>
      </c>
    </row>
    <row r="10300" spans="1:4" hidden="1">
      <c r="A10300" s="25">
        <v>43225</v>
      </c>
      <c r="B10300" s="24" t="s">
        <v>233</v>
      </c>
      <c r="C10300" s="24" t="s">
        <v>244</v>
      </c>
      <c r="D10300" s="24">
        <v>1284.8956000000001</v>
      </c>
    </row>
    <row r="10301" spans="1:4" hidden="1">
      <c r="A10301" s="25">
        <v>43225</v>
      </c>
      <c r="B10301" s="24" t="s">
        <v>233</v>
      </c>
      <c r="C10301" s="24" t="s">
        <v>251</v>
      </c>
      <c r="D10301" s="24">
        <v>9.6720000000000006</v>
      </c>
    </row>
    <row r="10302" spans="1:4" hidden="1">
      <c r="A10302" s="25">
        <v>43225</v>
      </c>
      <c r="B10302" s="24" t="s">
        <v>233</v>
      </c>
      <c r="C10302" s="24" t="s">
        <v>249</v>
      </c>
      <c r="D10302" s="24">
        <v>23.045999999999999</v>
      </c>
    </row>
    <row r="10303" spans="1:4" hidden="1">
      <c r="A10303" s="25">
        <v>43225</v>
      </c>
      <c r="B10303" s="24" t="s">
        <v>233</v>
      </c>
      <c r="C10303" s="24" t="s">
        <v>252</v>
      </c>
      <c r="D10303" s="24">
        <v>4.7141999999999999</v>
      </c>
    </row>
    <row r="10304" spans="1:4" hidden="1">
      <c r="A10304" s="25">
        <v>43225</v>
      </c>
      <c r="B10304" s="24" t="s">
        <v>233</v>
      </c>
      <c r="C10304" s="24" t="s">
        <v>236</v>
      </c>
      <c r="D10304" s="24">
        <v>9.6334</v>
      </c>
    </row>
    <row r="10305" spans="1:4" hidden="1">
      <c r="A10305" s="25">
        <v>43225</v>
      </c>
      <c r="B10305" s="24" t="s">
        <v>233</v>
      </c>
      <c r="C10305" s="24" t="s">
        <v>245</v>
      </c>
      <c r="D10305" s="24">
        <v>1.704</v>
      </c>
    </row>
    <row r="10306" spans="1:4" hidden="1">
      <c r="A10306" s="25">
        <v>43225</v>
      </c>
      <c r="B10306" s="24" t="s">
        <v>233</v>
      </c>
      <c r="C10306" s="24" t="s">
        <v>260</v>
      </c>
      <c r="D10306" s="24">
        <v>4.2507999999999999</v>
      </c>
    </row>
    <row r="10307" spans="1:4" hidden="1">
      <c r="A10307" s="25">
        <v>43225</v>
      </c>
      <c r="B10307" s="24" t="s">
        <v>233</v>
      </c>
      <c r="C10307" s="24" t="s">
        <v>261</v>
      </c>
      <c r="D10307" s="24">
        <v>74.874300000000005</v>
      </c>
    </row>
    <row r="10308" spans="1:4" hidden="1">
      <c r="A10308" s="25">
        <v>43225</v>
      </c>
      <c r="B10308" s="24" t="s">
        <v>233</v>
      </c>
      <c r="C10308" s="24" t="s">
        <v>237</v>
      </c>
      <c r="D10308" s="24">
        <v>10.525600000000001</v>
      </c>
    </row>
    <row r="10309" spans="1:4" hidden="1">
      <c r="A10309" s="25">
        <v>43225</v>
      </c>
      <c r="B10309" s="24" t="s">
        <v>233</v>
      </c>
      <c r="C10309" s="24" t="s">
        <v>253</v>
      </c>
      <c r="D10309" s="24">
        <v>1.5953999999999999</v>
      </c>
    </row>
    <row r="10310" spans="1:4" hidden="1">
      <c r="A10310" s="25">
        <v>43225</v>
      </c>
      <c r="B10310" s="24" t="s">
        <v>233</v>
      </c>
      <c r="C10310" s="24" t="s">
        <v>262</v>
      </c>
      <c r="D10310" s="24">
        <v>5.0598000000000001</v>
      </c>
    </row>
    <row r="10311" spans="1:4" hidden="1">
      <c r="A10311" s="25">
        <v>43225</v>
      </c>
      <c r="B10311" s="24" t="s">
        <v>233</v>
      </c>
      <c r="C10311" s="24" t="s">
        <v>246</v>
      </c>
      <c r="D10311" s="24">
        <v>35.504399999999997</v>
      </c>
    </row>
    <row r="10312" spans="1:4" hidden="1">
      <c r="A10312" s="25">
        <v>43225</v>
      </c>
      <c r="B10312" s="24" t="s">
        <v>233</v>
      </c>
      <c r="C10312" s="24" t="s">
        <v>238</v>
      </c>
      <c r="D10312" s="24">
        <v>1.1961999999999999</v>
      </c>
    </row>
    <row r="10313" spans="1:4" hidden="1">
      <c r="A10313" s="25">
        <v>43225</v>
      </c>
      <c r="B10313" s="24" t="s">
        <v>233</v>
      </c>
      <c r="C10313" s="24" t="s">
        <v>239</v>
      </c>
      <c r="D10313" s="24">
        <v>14.9488</v>
      </c>
    </row>
    <row r="10314" spans="1:4" hidden="1">
      <c r="A10314" s="25">
        <v>43225</v>
      </c>
      <c r="B10314" s="24" t="s">
        <v>263</v>
      </c>
      <c r="C10314" s="24" t="s">
        <v>238</v>
      </c>
      <c r="D10314" s="24">
        <v>0.47860000000000003</v>
      </c>
    </row>
    <row r="10315" spans="1:4" hidden="1">
      <c r="A10315" s="25">
        <v>43225</v>
      </c>
      <c r="B10315" s="24" t="s">
        <v>234</v>
      </c>
      <c r="C10315" s="24" t="s">
        <v>230</v>
      </c>
      <c r="D10315" s="24">
        <v>4.97</v>
      </c>
    </row>
    <row r="10316" spans="1:4" hidden="1">
      <c r="A10316" s="25">
        <v>43225</v>
      </c>
      <c r="B10316" s="24" t="s">
        <v>234</v>
      </c>
      <c r="C10316" s="24" t="s">
        <v>240</v>
      </c>
      <c r="D10316" s="24">
        <v>1.7948</v>
      </c>
    </row>
    <row r="10317" spans="1:4" hidden="1">
      <c r="A10317" s="25">
        <v>43225</v>
      </c>
      <c r="B10317" s="24" t="s">
        <v>234</v>
      </c>
      <c r="C10317" s="24" t="s">
        <v>241</v>
      </c>
      <c r="D10317" s="24">
        <v>1.7383</v>
      </c>
    </row>
    <row r="10318" spans="1:4" hidden="1">
      <c r="A10318" s="25">
        <v>43225</v>
      </c>
      <c r="B10318" s="24" t="s">
        <v>234</v>
      </c>
      <c r="C10318" s="24" t="s">
        <v>231</v>
      </c>
      <c r="D10318" s="24">
        <v>1.353</v>
      </c>
    </row>
    <row r="10319" spans="1:4" hidden="1">
      <c r="A10319" s="25">
        <v>43225</v>
      </c>
      <c r="B10319" s="24" t="s">
        <v>234</v>
      </c>
      <c r="C10319" s="24" t="s">
        <v>242</v>
      </c>
      <c r="D10319" s="24">
        <v>8.6066000000000003</v>
      </c>
    </row>
    <row r="10320" spans="1:4" hidden="1">
      <c r="A10320" s="25">
        <v>43225</v>
      </c>
      <c r="B10320" s="24" t="s">
        <v>234</v>
      </c>
      <c r="C10320" s="24" t="s">
        <v>254</v>
      </c>
      <c r="D10320" s="24">
        <v>28.809899999999999</v>
      </c>
    </row>
    <row r="10321" spans="1:4" hidden="1">
      <c r="A10321" s="25">
        <v>43225</v>
      </c>
      <c r="B10321" s="24" t="s">
        <v>234</v>
      </c>
      <c r="C10321" s="24" t="s">
        <v>232</v>
      </c>
      <c r="D10321" s="24">
        <v>8.4269999999999996</v>
      </c>
    </row>
    <row r="10322" spans="1:4" hidden="1">
      <c r="A10322" s="25">
        <v>43225</v>
      </c>
      <c r="B10322" s="24" t="s">
        <v>234</v>
      </c>
      <c r="C10322" s="24" t="s">
        <v>233</v>
      </c>
      <c r="D10322" s="24">
        <v>1.1311</v>
      </c>
    </row>
    <row r="10323" spans="1:4" hidden="1">
      <c r="A10323" s="25">
        <v>43225</v>
      </c>
      <c r="B10323" s="24" t="s">
        <v>234</v>
      </c>
      <c r="C10323" s="24" t="s">
        <v>243</v>
      </c>
      <c r="D10323" s="24">
        <v>10.6214</v>
      </c>
    </row>
    <row r="10324" spans="1:4" hidden="1">
      <c r="A10324" s="25">
        <v>43225</v>
      </c>
      <c r="B10324" s="24" t="s">
        <v>234</v>
      </c>
      <c r="C10324" s="24" t="s">
        <v>235</v>
      </c>
      <c r="D10324" s="24">
        <v>0.95979999999999999</v>
      </c>
    </row>
    <row r="10325" spans="1:4" hidden="1">
      <c r="A10325" s="25">
        <v>43225</v>
      </c>
      <c r="B10325" s="24" t="s">
        <v>234</v>
      </c>
      <c r="C10325" s="24" t="s">
        <v>79</v>
      </c>
      <c r="D10325" s="24">
        <v>147.61000000000001</v>
      </c>
    </row>
    <row r="10326" spans="1:4" hidden="1">
      <c r="A10326" s="25">
        <v>43225</v>
      </c>
      <c r="B10326" s="24" t="s">
        <v>234</v>
      </c>
      <c r="C10326" s="24" t="s">
        <v>244</v>
      </c>
      <c r="D10326" s="24">
        <v>1453.4724000000001</v>
      </c>
    </row>
    <row r="10327" spans="1:4" hidden="1">
      <c r="A10327" s="25">
        <v>43225</v>
      </c>
      <c r="B10327" s="24" t="s">
        <v>234</v>
      </c>
      <c r="C10327" s="24" t="s">
        <v>249</v>
      </c>
      <c r="D10327" s="24">
        <v>26.069600000000001</v>
      </c>
    </row>
    <row r="10328" spans="1:4" hidden="1">
      <c r="A10328" s="25">
        <v>43225</v>
      </c>
      <c r="B10328" s="24" t="s">
        <v>234</v>
      </c>
      <c r="C10328" s="24" t="s">
        <v>252</v>
      </c>
      <c r="D10328" s="24">
        <v>5.3327999999999998</v>
      </c>
    </row>
    <row r="10329" spans="1:4" hidden="1">
      <c r="A10329" s="25">
        <v>43225</v>
      </c>
      <c r="B10329" s="24" t="s">
        <v>234</v>
      </c>
      <c r="C10329" s="24" t="s">
        <v>236</v>
      </c>
      <c r="D10329" s="24">
        <v>10.8972</v>
      </c>
    </row>
    <row r="10330" spans="1:4" hidden="1">
      <c r="A10330" s="25">
        <v>43225</v>
      </c>
      <c r="B10330" s="24" t="s">
        <v>234</v>
      </c>
      <c r="C10330" s="24" t="s">
        <v>245</v>
      </c>
      <c r="D10330" s="24">
        <v>1.9276</v>
      </c>
    </row>
    <row r="10331" spans="1:4" hidden="1">
      <c r="A10331" s="25">
        <v>43225</v>
      </c>
      <c r="B10331" s="24" t="s">
        <v>234</v>
      </c>
      <c r="C10331" s="24" t="s">
        <v>237</v>
      </c>
      <c r="D10331" s="24">
        <v>11.9072</v>
      </c>
    </row>
    <row r="10332" spans="1:4" hidden="1">
      <c r="A10332" s="25">
        <v>43225</v>
      </c>
      <c r="B10332" s="24" t="s">
        <v>234</v>
      </c>
      <c r="C10332" s="24" t="s">
        <v>253</v>
      </c>
      <c r="D10332" s="24">
        <v>1.8048</v>
      </c>
    </row>
    <row r="10333" spans="1:4" hidden="1">
      <c r="A10333" s="25">
        <v>43225</v>
      </c>
      <c r="B10333" s="24" t="s">
        <v>234</v>
      </c>
      <c r="C10333" s="24" t="s">
        <v>246</v>
      </c>
      <c r="D10333" s="24">
        <v>40.162599999999998</v>
      </c>
    </row>
    <row r="10334" spans="1:4" hidden="1">
      <c r="A10334" s="25">
        <v>43225</v>
      </c>
      <c r="B10334" s="24" t="s">
        <v>234</v>
      </c>
      <c r="C10334" s="24" t="s">
        <v>238</v>
      </c>
      <c r="D10334" s="24">
        <v>1.3532</v>
      </c>
    </row>
    <row r="10335" spans="1:4" hidden="1">
      <c r="A10335" s="25">
        <v>43225</v>
      </c>
      <c r="B10335" s="24" t="s">
        <v>234</v>
      </c>
      <c r="C10335" s="24" t="s">
        <v>239</v>
      </c>
      <c r="D10335" s="24">
        <v>16.9102</v>
      </c>
    </row>
    <row r="10336" spans="1:4" hidden="1">
      <c r="A10336" s="25">
        <v>43225</v>
      </c>
      <c r="B10336" s="24" t="s">
        <v>243</v>
      </c>
      <c r="C10336" s="24" t="s">
        <v>240</v>
      </c>
      <c r="D10336" s="24">
        <v>0.16900000000000001</v>
      </c>
    </row>
    <row r="10337" spans="1:4" hidden="1">
      <c r="A10337" s="25">
        <v>43225</v>
      </c>
      <c r="B10337" s="24" t="s">
        <v>243</v>
      </c>
      <c r="C10337" s="24" t="s">
        <v>241</v>
      </c>
      <c r="D10337" s="24">
        <v>0.1636</v>
      </c>
    </row>
    <row r="10338" spans="1:4" hidden="1">
      <c r="A10338" s="25">
        <v>43225</v>
      </c>
      <c r="B10338" s="24" t="s">
        <v>243</v>
      </c>
      <c r="C10338" s="24" t="s">
        <v>231</v>
      </c>
      <c r="D10338" s="24">
        <v>0.12740000000000001</v>
      </c>
    </row>
    <row r="10339" spans="1:4" hidden="1">
      <c r="A10339" s="25">
        <v>43225</v>
      </c>
      <c r="B10339" s="24" t="s">
        <v>243</v>
      </c>
      <c r="C10339" s="24" t="s">
        <v>242</v>
      </c>
      <c r="D10339" s="24">
        <v>0.81030000000000002</v>
      </c>
    </row>
    <row r="10340" spans="1:4" hidden="1">
      <c r="A10340" s="25">
        <v>43225</v>
      </c>
      <c r="B10340" s="24" t="s">
        <v>243</v>
      </c>
      <c r="C10340" s="24" t="s">
        <v>233</v>
      </c>
      <c r="D10340" s="24">
        <v>0.1065</v>
      </c>
    </row>
    <row r="10341" spans="1:4" hidden="1">
      <c r="A10341" s="25">
        <v>43225</v>
      </c>
      <c r="B10341" s="24" t="s">
        <v>243</v>
      </c>
      <c r="C10341" s="24" t="s">
        <v>234</v>
      </c>
      <c r="D10341" s="24">
        <v>9.4200000000000006E-2</v>
      </c>
    </row>
    <row r="10342" spans="1:4" hidden="1">
      <c r="A10342" s="25">
        <v>43225</v>
      </c>
      <c r="B10342" s="24" t="s">
        <v>243</v>
      </c>
      <c r="C10342" s="24" t="s">
        <v>79</v>
      </c>
      <c r="D10342" s="24">
        <v>13.8992</v>
      </c>
    </row>
    <row r="10343" spans="1:4" hidden="1">
      <c r="A10343" s="25">
        <v>43225</v>
      </c>
      <c r="B10343" s="24" t="s">
        <v>243</v>
      </c>
      <c r="C10343" s="24" t="s">
        <v>244</v>
      </c>
      <c r="D10343" s="24">
        <v>136.84440000000001</v>
      </c>
    </row>
    <row r="10344" spans="1:4" hidden="1">
      <c r="A10344" s="25">
        <v>43225</v>
      </c>
      <c r="B10344" s="24" t="s">
        <v>243</v>
      </c>
      <c r="C10344" s="24" t="s">
        <v>251</v>
      </c>
      <c r="D10344" s="24">
        <v>1.0301</v>
      </c>
    </row>
    <row r="10345" spans="1:4" hidden="1">
      <c r="A10345" s="25">
        <v>43225</v>
      </c>
      <c r="B10345" s="24" t="s">
        <v>243</v>
      </c>
      <c r="C10345" s="24" t="s">
        <v>252</v>
      </c>
      <c r="D10345" s="24">
        <v>0.502</v>
      </c>
    </row>
    <row r="10346" spans="1:4" hidden="1">
      <c r="A10346" s="25">
        <v>43225</v>
      </c>
      <c r="B10346" s="24" t="s">
        <v>243</v>
      </c>
      <c r="C10346" s="24" t="s">
        <v>236</v>
      </c>
      <c r="D10346" s="24">
        <v>1.026</v>
      </c>
    </row>
    <row r="10347" spans="1:4" hidden="1">
      <c r="A10347" s="25">
        <v>43225</v>
      </c>
      <c r="B10347" s="24" t="s">
        <v>243</v>
      </c>
      <c r="C10347" s="24" t="s">
        <v>245</v>
      </c>
      <c r="D10347" s="24">
        <v>0.18149999999999999</v>
      </c>
    </row>
    <row r="10348" spans="1:4" hidden="1">
      <c r="A10348" s="25">
        <v>43225</v>
      </c>
      <c r="B10348" s="24" t="s">
        <v>243</v>
      </c>
      <c r="C10348" s="24" t="s">
        <v>253</v>
      </c>
      <c r="D10348" s="24">
        <v>0.17</v>
      </c>
    </row>
    <row r="10349" spans="1:4" hidden="1">
      <c r="A10349" s="25">
        <v>43225</v>
      </c>
      <c r="B10349" s="24" t="s">
        <v>243</v>
      </c>
      <c r="C10349" s="24" t="s">
        <v>246</v>
      </c>
      <c r="D10349" s="24">
        <v>3.7812999999999999</v>
      </c>
    </row>
    <row r="10350" spans="1:4" hidden="1">
      <c r="A10350" s="25">
        <v>43225</v>
      </c>
      <c r="B10350" s="24" t="s">
        <v>243</v>
      </c>
      <c r="C10350" s="24" t="s">
        <v>238</v>
      </c>
      <c r="D10350" s="24">
        <v>0.12740000000000001</v>
      </c>
    </row>
    <row r="10351" spans="1:4" hidden="1">
      <c r="A10351" s="25">
        <v>43225</v>
      </c>
      <c r="B10351" s="24" t="s">
        <v>256</v>
      </c>
      <c r="C10351" s="24" t="s">
        <v>233</v>
      </c>
      <c r="D10351" s="24">
        <v>0.1351</v>
      </c>
    </row>
    <row r="10352" spans="1:4" hidden="1">
      <c r="A10352" s="25">
        <v>43225</v>
      </c>
      <c r="B10352" s="24" t="s">
        <v>256</v>
      </c>
      <c r="C10352" s="24" t="s">
        <v>238</v>
      </c>
      <c r="D10352" s="24">
        <v>0.16159999999999999</v>
      </c>
    </row>
    <row r="10353" spans="1:4" hidden="1">
      <c r="A10353" s="25">
        <v>43225</v>
      </c>
      <c r="B10353" s="24" t="s">
        <v>257</v>
      </c>
      <c r="C10353" s="24" t="s">
        <v>233</v>
      </c>
      <c r="D10353" s="24">
        <v>3.2000000000000002E-3</v>
      </c>
    </row>
    <row r="10354" spans="1:4" hidden="1">
      <c r="A10354" s="25">
        <v>43225</v>
      </c>
      <c r="B10354" s="24" t="s">
        <v>258</v>
      </c>
      <c r="C10354" s="24" t="s">
        <v>233</v>
      </c>
      <c r="D10354" s="24">
        <v>0.23139999999999999</v>
      </c>
    </row>
    <row r="10355" spans="1:4" hidden="1">
      <c r="A10355" s="25">
        <v>43225</v>
      </c>
      <c r="B10355" s="24" t="s">
        <v>258</v>
      </c>
      <c r="C10355" s="24" t="s">
        <v>238</v>
      </c>
      <c r="D10355" s="24">
        <v>0.27679999999999999</v>
      </c>
    </row>
    <row r="10356" spans="1:4" hidden="1">
      <c r="A10356" s="25">
        <v>43225</v>
      </c>
      <c r="B10356" s="24" t="s">
        <v>259</v>
      </c>
      <c r="C10356" s="24" t="s">
        <v>233</v>
      </c>
      <c r="D10356" s="24">
        <v>8.2000000000000007E-3</v>
      </c>
    </row>
    <row r="10357" spans="1:4" hidden="1">
      <c r="A10357" s="25">
        <v>43225</v>
      </c>
      <c r="B10357" s="24" t="s">
        <v>259</v>
      </c>
      <c r="C10357" s="24" t="s">
        <v>238</v>
      </c>
      <c r="D10357" s="24">
        <v>9.7999999999999997E-3</v>
      </c>
    </row>
    <row r="10358" spans="1:4" hidden="1">
      <c r="A10358" s="25">
        <v>43225</v>
      </c>
      <c r="B10358" s="24" t="s">
        <v>235</v>
      </c>
      <c r="C10358" s="24" t="s">
        <v>230</v>
      </c>
      <c r="D10358" s="24">
        <v>5.1778000000000004</v>
      </c>
    </row>
    <row r="10359" spans="1:4" hidden="1">
      <c r="A10359" s="25">
        <v>43225</v>
      </c>
      <c r="B10359" s="24" t="s">
        <v>235</v>
      </c>
      <c r="C10359" s="24" t="s">
        <v>231</v>
      </c>
      <c r="D10359" s="24">
        <v>1.4097</v>
      </c>
    </row>
    <row r="10360" spans="1:4" hidden="1">
      <c r="A10360" s="25">
        <v>43225</v>
      </c>
      <c r="B10360" s="24" t="s">
        <v>235</v>
      </c>
      <c r="C10360" s="24" t="s">
        <v>232</v>
      </c>
      <c r="D10360" s="24">
        <v>8.7791999999999994</v>
      </c>
    </row>
    <row r="10361" spans="1:4" hidden="1">
      <c r="A10361" s="25">
        <v>43225</v>
      </c>
      <c r="B10361" s="24" t="s">
        <v>235</v>
      </c>
      <c r="C10361" s="24" t="s">
        <v>233</v>
      </c>
      <c r="D10361" s="24">
        <v>1.1785000000000001</v>
      </c>
    </row>
    <row r="10362" spans="1:4" hidden="1">
      <c r="A10362" s="25">
        <v>43225</v>
      </c>
      <c r="B10362" s="24" t="s">
        <v>235</v>
      </c>
      <c r="C10362" s="24" t="s">
        <v>234</v>
      </c>
      <c r="D10362" s="24">
        <v>1.0418000000000001</v>
      </c>
    </row>
    <row r="10363" spans="1:4" hidden="1">
      <c r="A10363" s="25">
        <v>43225</v>
      </c>
      <c r="B10363" s="24" t="s">
        <v>235</v>
      </c>
      <c r="C10363" s="24" t="s">
        <v>236</v>
      </c>
      <c r="D10363" s="24">
        <v>11.3527</v>
      </c>
    </row>
    <row r="10364" spans="1:4" hidden="1">
      <c r="A10364" s="25">
        <v>43225</v>
      </c>
      <c r="B10364" s="24" t="s">
        <v>235</v>
      </c>
      <c r="C10364" s="24" t="s">
        <v>237</v>
      </c>
      <c r="D10364" s="24">
        <v>12.404999999999999</v>
      </c>
    </row>
    <row r="10365" spans="1:4" hidden="1">
      <c r="A10365" s="25">
        <v>43225</v>
      </c>
      <c r="B10365" s="24" t="s">
        <v>235</v>
      </c>
      <c r="C10365" s="24" t="s">
        <v>238</v>
      </c>
      <c r="D10365" s="24">
        <v>1.4097</v>
      </c>
    </row>
    <row r="10366" spans="1:4" hidden="1">
      <c r="A10366" s="25">
        <v>43225</v>
      </c>
      <c r="B10366" s="24" t="s">
        <v>79</v>
      </c>
      <c r="C10366" s="24" t="s">
        <v>240</v>
      </c>
      <c r="D10366" s="24">
        <v>1.2200000000000001E-2</v>
      </c>
    </row>
    <row r="10367" spans="1:4" hidden="1">
      <c r="A10367" s="25">
        <v>43225</v>
      </c>
      <c r="B10367" s="24" t="s">
        <v>79</v>
      </c>
      <c r="C10367" s="24" t="s">
        <v>241</v>
      </c>
      <c r="D10367" s="24">
        <v>1.18E-2</v>
      </c>
    </row>
    <row r="10368" spans="1:4" hidden="1">
      <c r="A10368" s="25">
        <v>43225</v>
      </c>
      <c r="B10368" s="24" t="s">
        <v>79</v>
      </c>
      <c r="C10368" s="24" t="s">
        <v>231</v>
      </c>
      <c r="D10368" s="24">
        <v>9.1999999999999998E-3</v>
      </c>
    </row>
    <row r="10369" spans="1:4" hidden="1">
      <c r="A10369" s="25">
        <v>43225</v>
      </c>
      <c r="B10369" s="24" t="s">
        <v>79</v>
      </c>
      <c r="C10369" s="24" t="s">
        <v>242</v>
      </c>
      <c r="D10369" s="24">
        <v>5.8299999999999998E-2</v>
      </c>
    </row>
    <row r="10370" spans="1:4" hidden="1">
      <c r="A10370" s="25">
        <v>43225</v>
      </c>
      <c r="B10370" s="24" t="s">
        <v>79</v>
      </c>
      <c r="C10370" s="24" t="s">
        <v>233</v>
      </c>
      <c r="D10370" s="24">
        <v>7.7000000000000002E-3</v>
      </c>
    </row>
    <row r="10371" spans="1:4" hidden="1">
      <c r="A10371" s="25">
        <v>43225</v>
      </c>
      <c r="B10371" s="24" t="s">
        <v>79</v>
      </c>
      <c r="C10371" s="24" t="s">
        <v>234</v>
      </c>
      <c r="D10371" s="24">
        <v>6.7999999999999996E-3</v>
      </c>
    </row>
    <row r="10372" spans="1:4" hidden="1">
      <c r="A10372" s="25">
        <v>43225</v>
      </c>
      <c r="B10372" s="24" t="s">
        <v>79</v>
      </c>
      <c r="C10372" s="24" t="s">
        <v>243</v>
      </c>
      <c r="D10372" s="24">
        <v>7.1999999999999995E-2</v>
      </c>
    </row>
    <row r="10373" spans="1:4" hidden="1">
      <c r="A10373" s="25">
        <v>43225</v>
      </c>
      <c r="B10373" s="24" t="s">
        <v>79</v>
      </c>
      <c r="C10373" s="24" t="s">
        <v>244</v>
      </c>
      <c r="D10373" s="24">
        <v>9.8455999999999992</v>
      </c>
    </row>
    <row r="10374" spans="1:4" hidden="1">
      <c r="A10374" s="25">
        <v>43225</v>
      </c>
      <c r="B10374" s="24" t="s">
        <v>79</v>
      </c>
      <c r="C10374" s="24" t="s">
        <v>251</v>
      </c>
      <c r="D10374" s="24">
        <v>7.4099999999999999E-2</v>
      </c>
    </row>
    <row r="10375" spans="1:4" hidden="1">
      <c r="A10375" s="25">
        <v>43225</v>
      </c>
      <c r="B10375" s="24" t="s">
        <v>79</v>
      </c>
      <c r="C10375" s="24" t="s">
        <v>236</v>
      </c>
      <c r="D10375" s="24">
        <v>7.3800000000000004E-2</v>
      </c>
    </row>
    <row r="10376" spans="1:4" hidden="1">
      <c r="A10376" s="25">
        <v>43225</v>
      </c>
      <c r="B10376" s="24" t="s">
        <v>79</v>
      </c>
      <c r="C10376" s="24" t="s">
        <v>245</v>
      </c>
      <c r="D10376" s="24">
        <v>1.2999999999999999E-2</v>
      </c>
    </row>
    <row r="10377" spans="1:4" hidden="1">
      <c r="A10377" s="25">
        <v>43225</v>
      </c>
      <c r="B10377" s="24" t="s">
        <v>79</v>
      </c>
      <c r="C10377" s="24" t="s">
        <v>246</v>
      </c>
      <c r="D10377" s="24">
        <v>0.27200000000000002</v>
      </c>
    </row>
    <row r="10378" spans="1:4" hidden="1">
      <c r="A10378" s="25">
        <v>43225</v>
      </c>
      <c r="B10378" s="24" t="s">
        <v>79</v>
      </c>
      <c r="C10378" s="24" t="s">
        <v>238</v>
      </c>
      <c r="D10378" s="24">
        <v>9.1999999999999998E-3</v>
      </c>
    </row>
    <row r="10379" spans="1:4" hidden="1">
      <c r="A10379" s="25">
        <v>43225</v>
      </c>
      <c r="B10379" s="24" t="s">
        <v>244</v>
      </c>
      <c r="C10379" s="24" t="s">
        <v>240</v>
      </c>
      <c r="D10379" s="24">
        <v>1.1999999999999999E-3</v>
      </c>
    </row>
    <row r="10380" spans="1:4" hidden="1">
      <c r="A10380" s="25">
        <v>43225</v>
      </c>
      <c r="B10380" s="24" t="s">
        <v>244</v>
      </c>
      <c r="C10380" s="24" t="s">
        <v>242</v>
      </c>
      <c r="D10380" s="24">
        <v>5.8999999999999999E-3</v>
      </c>
    </row>
    <row r="10381" spans="1:4" hidden="1">
      <c r="A10381" s="25">
        <v>43225</v>
      </c>
      <c r="B10381" s="24" t="s">
        <v>244</v>
      </c>
      <c r="C10381" s="24" t="s">
        <v>233</v>
      </c>
      <c r="D10381" s="24">
        <v>8.0000000000000004E-4</v>
      </c>
    </row>
    <row r="10382" spans="1:4" hidden="1">
      <c r="A10382" s="25">
        <v>43225</v>
      </c>
      <c r="B10382" s="24" t="s">
        <v>244</v>
      </c>
      <c r="C10382" s="24" t="s">
        <v>234</v>
      </c>
      <c r="D10382" s="24">
        <v>6.9999999999999999E-4</v>
      </c>
    </row>
    <row r="10383" spans="1:4" hidden="1">
      <c r="A10383" s="25">
        <v>43225</v>
      </c>
      <c r="B10383" s="24" t="s">
        <v>244</v>
      </c>
      <c r="C10383" s="24" t="s">
        <v>243</v>
      </c>
      <c r="D10383" s="24">
        <v>7.3000000000000001E-3</v>
      </c>
    </row>
    <row r="10384" spans="1:4" hidden="1">
      <c r="A10384" s="25">
        <v>43225</v>
      </c>
      <c r="B10384" s="24" t="s">
        <v>244</v>
      </c>
      <c r="C10384" s="24" t="s">
        <v>79</v>
      </c>
      <c r="D10384" s="24">
        <v>0.1016</v>
      </c>
    </row>
    <row r="10385" spans="1:4" hidden="1">
      <c r="A10385" s="25">
        <v>43225</v>
      </c>
      <c r="B10385" s="24" t="s">
        <v>244</v>
      </c>
      <c r="C10385" s="24" t="s">
        <v>236</v>
      </c>
      <c r="D10385" s="24">
        <v>7.4999999999999997E-3</v>
      </c>
    </row>
    <row r="10386" spans="1:4" hidden="1">
      <c r="A10386" s="25">
        <v>43225</v>
      </c>
      <c r="B10386" s="24" t="s">
        <v>244</v>
      </c>
      <c r="C10386" s="24" t="s">
        <v>246</v>
      </c>
      <c r="D10386" s="24">
        <v>2.76E-2</v>
      </c>
    </row>
    <row r="10387" spans="1:4" hidden="1">
      <c r="A10387" s="25">
        <v>43225</v>
      </c>
      <c r="B10387" s="24" t="s">
        <v>244</v>
      </c>
      <c r="C10387" s="24" t="s">
        <v>238</v>
      </c>
      <c r="D10387" s="24">
        <v>8.9999999999999998E-4</v>
      </c>
    </row>
    <row r="10388" spans="1:4" hidden="1">
      <c r="A10388" s="25">
        <v>43225</v>
      </c>
      <c r="B10388" s="24" t="s">
        <v>251</v>
      </c>
      <c r="C10388" s="24" t="s">
        <v>242</v>
      </c>
      <c r="D10388" s="24">
        <v>0.78669999999999995</v>
      </c>
    </row>
    <row r="10389" spans="1:4" hidden="1">
      <c r="A10389" s="25">
        <v>43225</v>
      </c>
      <c r="B10389" s="24" t="s">
        <v>251</v>
      </c>
      <c r="C10389" s="24" t="s">
        <v>233</v>
      </c>
      <c r="D10389" s="24">
        <v>0.10340000000000001</v>
      </c>
    </row>
    <row r="10390" spans="1:4" hidden="1">
      <c r="A10390" s="25">
        <v>43225</v>
      </c>
      <c r="B10390" s="24" t="s">
        <v>251</v>
      </c>
      <c r="C10390" s="24" t="s">
        <v>243</v>
      </c>
      <c r="D10390" s="24">
        <v>0.9708</v>
      </c>
    </row>
    <row r="10391" spans="1:4" hidden="1">
      <c r="A10391" s="25">
        <v>43225</v>
      </c>
      <c r="B10391" s="24" t="s">
        <v>251</v>
      </c>
      <c r="C10391" s="24" t="s">
        <v>79</v>
      </c>
      <c r="D10391" s="24">
        <v>13.4946</v>
      </c>
    </row>
    <row r="10392" spans="1:4" hidden="1">
      <c r="A10392" s="25">
        <v>43225</v>
      </c>
      <c r="B10392" s="24" t="s">
        <v>251</v>
      </c>
      <c r="C10392" s="24" t="s">
        <v>236</v>
      </c>
      <c r="D10392" s="24">
        <v>0.99609999999999999</v>
      </c>
    </row>
    <row r="10393" spans="1:4" hidden="1">
      <c r="A10393" s="25">
        <v>43225</v>
      </c>
      <c r="B10393" s="24" t="s">
        <v>251</v>
      </c>
      <c r="C10393" s="24" t="s">
        <v>238</v>
      </c>
      <c r="D10393" s="24">
        <v>0.1237</v>
      </c>
    </row>
    <row r="10394" spans="1:4" hidden="1">
      <c r="A10394" s="25">
        <v>43225</v>
      </c>
      <c r="B10394" s="24" t="s">
        <v>249</v>
      </c>
      <c r="C10394" s="24" t="s">
        <v>241</v>
      </c>
      <c r="D10394" s="24">
        <v>6.6699999999999995E-2</v>
      </c>
    </row>
    <row r="10395" spans="1:4" hidden="1">
      <c r="A10395" s="25">
        <v>43225</v>
      </c>
      <c r="B10395" s="24" t="s">
        <v>249</v>
      </c>
      <c r="C10395" s="24" t="s">
        <v>233</v>
      </c>
      <c r="D10395" s="24">
        <v>4.3400000000000001E-2</v>
      </c>
    </row>
    <row r="10396" spans="1:4" hidden="1">
      <c r="A10396" s="25">
        <v>43225</v>
      </c>
      <c r="B10396" s="24" t="s">
        <v>249</v>
      </c>
      <c r="C10396" s="24" t="s">
        <v>234</v>
      </c>
      <c r="D10396" s="24">
        <v>3.8399999999999997E-2</v>
      </c>
    </row>
    <row r="10397" spans="1:4" hidden="1">
      <c r="A10397" s="25">
        <v>43225</v>
      </c>
      <c r="B10397" s="24" t="s">
        <v>249</v>
      </c>
      <c r="C10397" s="24" t="s">
        <v>238</v>
      </c>
      <c r="D10397" s="24">
        <v>5.1999999999999998E-2</v>
      </c>
    </row>
    <row r="10398" spans="1:4" hidden="1">
      <c r="A10398" s="25">
        <v>43225</v>
      </c>
      <c r="B10398" s="24" t="s">
        <v>252</v>
      </c>
      <c r="C10398" s="24" t="s">
        <v>242</v>
      </c>
      <c r="D10398" s="24">
        <v>1.6138999999999999</v>
      </c>
    </row>
    <row r="10399" spans="1:4" hidden="1">
      <c r="A10399" s="25">
        <v>43225</v>
      </c>
      <c r="B10399" s="24" t="s">
        <v>252</v>
      </c>
      <c r="C10399" s="24" t="s">
        <v>233</v>
      </c>
      <c r="D10399" s="24">
        <v>0.21210000000000001</v>
      </c>
    </row>
    <row r="10400" spans="1:4" hidden="1">
      <c r="A10400" s="25">
        <v>43225</v>
      </c>
      <c r="B10400" s="24" t="s">
        <v>252</v>
      </c>
      <c r="C10400" s="24" t="s">
        <v>234</v>
      </c>
      <c r="D10400" s="24">
        <v>0.1875</v>
      </c>
    </row>
    <row r="10401" spans="1:4" hidden="1">
      <c r="A10401" s="25">
        <v>43225</v>
      </c>
      <c r="B10401" s="24" t="s">
        <v>252</v>
      </c>
      <c r="C10401" s="24" t="s">
        <v>243</v>
      </c>
      <c r="D10401" s="24">
        <v>1.9918</v>
      </c>
    </row>
    <row r="10402" spans="1:4" hidden="1">
      <c r="A10402" s="25">
        <v>43225</v>
      </c>
      <c r="B10402" s="24" t="s">
        <v>252</v>
      </c>
      <c r="C10402" s="24" t="s">
        <v>238</v>
      </c>
      <c r="D10402" s="24">
        <v>0.25380000000000003</v>
      </c>
    </row>
    <row r="10403" spans="1:4" hidden="1">
      <c r="A10403" s="25">
        <v>43225</v>
      </c>
      <c r="B10403" s="24" t="s">
        <v>236</v>
      </c>
      <c r="C10403" s="24" t="s">
        <v>230</v>
      </c>
      <c r="D10403" s="24">
        <v>0.45600000000000002</v>
      </c>
    </row>
    <row r="10404" spans="1:4" hidden="1">
      <c r="A10404" s="25">
        <v>43225</v>
      </c>
      <c r="B10404" s="24" t="s">
        <v>236</v>
      </c>
      <c r="C10404" s="24" t="s">
        <v>240</v>
      </c>
      <c r="D10404" s="24">
        <v>0.16470000000000001</v>
      </c>
    </row>
    <row r="10405" spans="1:4" hidden="1">
      <c r="A10405" s="25">
        <v>43225</v>
      </c>
      <c r="B10405" s="24" t="s">
        <v>236</v>
      </c>
      <c r="C10405" s="24" t="s">
        <v>241</v>
      </c>
      <c r="D10405" s="24">
        <v>0.1595</v>
      </c>
    </row>
    <row r="10406" spans="1:4" hidden="1">
      <c r="A10406" s="25">
        <v>43225</v>
      </c>
      <c r="B10406" s="24" t="s">
        <v>236</v>
      </c>
      <c r="C10406" s="24" t="s">
        <v>231</v>
      </c>
      <c r="D10406" s="24">
        <v>0.1242</v>
      </c>
    </row>
    <row r="10407" spans="1:4" hidden="1">
      <c r="A10407" s="25">
        <v>43225</v>
      </c>
      <c r="B10407" s="24" t="s">
        <v>236</v>
      </c>
      <c r="C10407" s="24" t="s">
        <v>242</v>
      </c>
      <c r="D10407" s="24">
        <v>0.78979999999999995</v>
      </c>
    </row>
    <row r="10408" spans="1:4" hidden="1">
      <c r="A10408" s="25">
        <v>43225</v>
      </c>
      <c r="B10408" s="24" t="s">
        <v>236</v>
      </c>
      <c r="C10408" s="24" t="s">
        <v>232</v>
      </c>
      <c r="D10408" s="24">
        <v>0.77329999999999999</v>
      </c>
    </row>
    <row r="10409" spans="1:4" hidden="1">
      <c r="A10409" s="25">
        <v>43225</v>
      </c>
      <c r="B10409" s="24" t="s">
        <v>236</v>
      </c>
      <c r="C10409" s="24" t="s">
        <v>233</v>
      </c>
      <c r="D10409" s="24">
        <v>0.1038</v>
      </c>
    </row>
    <row r="10410" spans="1:4" hidden="1">
      <c r="A10410" s="25">
        <v>43225</v>
      </c>
      <c r="B10410" s="24" t="s">
        <v>236</v>
      </c>
      <c r="C10410" s="24" t="s">
        <v>234</v>
      </c>
      <c r="D10410" s="24">
        <v>9.1800000000000007E-2</v>
      </c>
    </row>
    <row r="10411" spans="1:4" hidden="1">
      <c r="A10411" s="25">
        <v>43225</v>
      </c>
      <c r="B10411" s="24" t="s">
        <v>236</v>
      </c>
      <c r="C10411" s="24" t="s">
        <v>243</v>
      </c>
      <c r="D10411" s="24">
        <v>0.97460000000000002</v>
      </c>
    </row>
    <row r="10412" spans="1:4" hidden="1">
      <c r="A10412" s="25">
        <v>43225</v>
      </c>
      <c r="B10412" s="24" t="s">
        <v>236</v>
      </c>
      <c r="C10412" s="24" t="s">
        <v>235</v>
      </c>
      <c r="D10412" s="24">
        <v>8.7999999999999995E-2</v>
      </c>
    </row>
    <row r="10413" spans="1:4" hidden="1">
      <c r="A10413" s="25">
        <v>43225</v>
      </c>
      <c r="B10413" s="24" t="s">
        <v>236</v>
      </c>
      <c r="C10413" s="24" t="s">
        <v>79</v>
      </c>
      <c r="D10413" s="24">
        <v>13.5474</v>
      </c>
    </row>
    <row r="10414" spans="1:4" hidden="1">
      <c r="A10414" s="25">
        <v>43225</v>
      </c>
      <c r="B10414" s="24" t="s">
        <v>236</v>
      </c>
      <c r="C10414" s="24" t="s">
        <v>244</v>
      </c>
      <c r="D10414" s="24">
        <v>133.381</v>
      </c>
    </row>
    <row r="10415" spans="1:4" hidden="1">
      <c r="A10415" s="25">
        <v>43225</v>
      </c>
      <c r="B10415" s="24" t="s">
        <v>236</v>
      </c>
      <c r="C10415" s="24" t="s">
        <v>251</v>
      </c>
      <c r="D10415" s="24">
        <v>1.004</v>
      </c>
    </row>
    <row r="10416" spans="1:4" hidden="1">
      <c r="A10416" s="25">
        <v>43225</v>
      </c>
      <c r="B10416" s="24" t="s">
        <v>236</v>
      </c>
      <c r="C10416" s="24" t="s">
        <v>237</v>
      </c>
      <c r="D10416" s="24">
        <v>1.0927</v>
      </c>
    </row>
    <row r="10417" spans="1:4" hidden="1">
      <c r="A10417" s="25">
        <v>43225</v>
      </c>
      <c r="B10417" s="24" t="s">
        <v>236</v>
      </c>
      <c r="C10417" s="24" t="s">
        <v>238</v>
      </c>
      <c r="D10417" s="24">
        <v>0.1242</v>
      </c>
    </row>
    <row r="10418" spans="1:4" hidden="1">
      <c r="A10418" s="25">
        <v>43225</v>
      </c>
      <c r="B10418" s="24" t="s">
        <v>245</v>
      </c>
      <c r="C10418" s="24" t="s">
        <v>240</v>
      </c>
      <c r="D10418" s="24">
        <v>0.93100000000000005</v>
      </c>
    </row>
    <row r="10419" spans="1:4" hidden="1">
      <c r="A10419" s="25">
        <v>43225</v>
      </c>
      <c r="B10419" s="24" t="s">
        <v>245</v>
      </c>
      <c r="C10419" s="24" t="s">
        <v>242</v>
      </c>
      <c r="D10419" s="24">
        <v>4.4649999999999999</v>
      </c>
    </row>
    <row r="10420" spans="1:4" hidden="1">
      <c r="A10420" s="25">
        <v>43225</v>
      </c>
      <c r="B10420" s="24" t="s">
        <v>245</v>
      </c>
      <c r="C10420" s="24" t="s">
        <v>233</v>
      </c>
      <c r="D10420" s="24">
        <v>0.58679999999999999</v>
      </c>
    </row>
    <row r="10421" spans="1:4" hidden="1">
      <c r="A10421" s="25">
        <v>43225</v>
      </c>
      <c r="B10421" s="24" t="s">
        <v>245</v>
      </c>
      <c r="C10421" s="24" t="s">
        <v>234</v>
      </c>
      <c r="D10421" s="24">
        <v>0.51880000000000004</v>
      </c>
    </row>
    <row r="10422" spans="1:4" hidden="1">
      <c r="A10422" s="25">
        <v>43225</v>
      </c>
      <c r="B10422" s="24" t="s">
        <v>245</v>
      </c>
      <c r="C10422" s="24" t="s">
        <v>243</v>
      </c>
      <c r="D10422" s="24">
        <v>5.5102000000000002</v>
      </c>
    </row>
    <row r="10423" spans="1:4" hidden="1">
      <c r="A10423" s="25">
        <v>43225</v>
      </c>
      <c r="B10423" s="24" t="s">
        <v>245</v>
      </c>
      <c r="C10423" s="24" t="s">
        <v>79</v>
      </c>
      <c r="D10423" s="24">
        <v>76.588200000000001</v>
      </c>
    </row>
    <row r="10424" spans="1:4" hidden="1">
      <c r="A10424" s="25">
        <v>43225</v>
      </c>
      <c r="B10424" s="24" t="s">
        <v>245</v>
      </c>
      <c r="C10424" s="24" t="s">
        <v>238</v>
      </c>
      <c r="D10424" s="24">
        <v>0.70199999999999996</v>
      </c>
    </row>
    <row r="10425" spans="1:4" hidden="1">
      <c r="A10425" s="25">
        <v>43225</v>
      </c>
      <c r="B10425" s="24" t="s">
        <v>264</v>
      </c>
      <c r="C10425" s="24" t="s">
        <v>238</v>
      </c>
      <c r="D10425" s="24">
        <v>1.9400000000000001E-2</v>
      </c>
    </row>
    <row r="10426" spans="1:4" hidden="1">
      <c r="A10426" s="25">
        <v>43225</v>
      </c>
      <c r="B10426" s="24" t="s">
        <v>260</v>
      </c>
      <c r="C10426" s="24" t="s">
        <v>233</v>
      </c>
      <c r="D10426" s="24">
        <v>0.23519999999999999</v>
      </c>
    </row>
    <row r="10427" spans="1:4" hidden="1">
      <c r="A10427" s="25">
        <v>43225</v>
      </c>
      <c r="B10427" s="24" t="s">
        <v>260</v>
      </c>
      <c r="C10427" s="24" t="s">
        <v>238</v>
      </c>
      <c r="D10427" s="24">
        <v>0.28139999999999998</v>
      </c>
    </row>
    <row r="10428" spans="1:4" hidden="1">
      <c r="A10428" s="25">
        <v>43225</v>
      </c>
      <c r="B10428" s="24" t="s">
        <v>261</v>
      </c>
      <c r="C10428" s="24" t="s">
        <v>233</v>
      </c>
      <c r="D10428" s="24">
        <v>1.34E-2</v>
      </c>
    </row>
    <row r="10429" spans="1:4" hidden="1">
      <c r="A10429" s="25">
        <v>43225</v>
      </c>
      <c r="B10429" s="24" t="s">
        <v>261</v>
      </c>
      <c r="C10429" s="24" t="s">
        <v>238</v>
      </c>
      <c r="D10429" s="24">
        <v>1.6E-2</v>
      </c>
    </row>
    <row r="10430" spans="1:4" hidden="1">
      <c r="A10430" s="25">
        <v>43225</v>
      </c>
      <c r="B10430" s="24" t="s">
        <v>237</v>
      </c>
      <c r="C10430" s="24" t="s">
        <v>230</v>
      </c>
      <c r="D10430" s="24">
        <v>0.41739999999999999</v>
      </c>
    </row>
    <row r="10431" spans="1:4" hidden="1">
      <c r="A10431" s="25">
        <v>43225</v>
      </c>
      <c r="B10431" s="24" t="s">
        <v>237</v>
      </c>
      <c r="C10431" s="24" t="s">
        <v>240</v>
      </c>
      <c r="D10431" s="24">
        <v>0.15079999999999999</v>
      </c>
    </row>
    <row r="10432" spans="1:4" hidden="1">
      <c r="A10432" s="25">
        <v>43225</v>
      </c>
      <c r="B10432" s="24" t="s">
        <v>237</v>
      </c>
      <c r="C10432" s="24" t="s">
        <v>231</v>
      </c>
      <c r="D10432" s="24">
        <v>0.11360000000000001</v>
      </c>
    </row>
    <row r="10433" spans="1:4" hidden="1">
      <c r="A10433" s="25">
        <v>43225</v>
      </c>
      <c r="B10433" s="24" t="s">
        <v>237</v>
      </c>
      <c r="C10433" s="24" t="s">
        <v>232</v>
      </c>
      <c r="D10433" s="24">
        <v>0.70779999999999998</v>
      </c>
    </row>
    <row r="10434" spans="1:4" hidden="1">
      <c r="A10434" s="25">
        <v>43225</v>
      </c>
      <c r="B10434" s="24" t="s">
        <v>237</v>
      </c>
      <c r="C10434" s="24" t="s">
        <v>233</v>
      </c>
      <c r="D10434" s="24">
        <v>9.5000000000000001E-2</v>
      </c>
    </row>
    <row r="10435" spans="1:4" hidden="1">
      <c r="A10435" s="25">
        <v>43225</v>
      </c>
      <c r="B10435" s="24" t="s">
        <v>237</v>
      </c>
      <c r="C10435" s="24" t="s">
        <v>234</v>
      </c>
      <c r="D10435" s="24">
        <v>8.4000000000000005E-2</v>
      </c>
    </row>
    <row r="10436" spans="1:4" hidden="1">
      <c r="A10436" s="25">
        <v>43225</v>
      </c>
      <c r="B10436" s="24" t="s">
        <v>237</v>
      </c>
      <c r="C10436" s="24" t="s">
        <v>235</v>
      </c>
      <c r="D10436" s="24">
        <v>8.0600000000000005E-2</v>
      </c>
    </row>
    <row r="10437" spans="1:4" hidden="1">
      <c r="A10437" s="25">
        <v>43225</v>
      </c>
      <c r="B10437" s="24" t="s">
        <v>237</v>
      </c>
      <c r="C10437" s="24" t="s">
        <v>236</v>
      </c>
      <c r="D10437" s="24">
        <v>0.91520000000000001</v>
      </c>
    </row>
    <row r="10438" spans="1:4" hidden="1">
      <c r="A10438" s="25">
        <v>43225</v>
      </c>
      <c r="B10438" s="24" t="s">
        <v>237</v>
      </c>
      <c r="C10438" s="24" t="s">
        <v>262</v>
      </c>
      <c r="D10438" s="24">
        <v>0.48070000000000002</v>
      </c>
    </row>
    <row r="10439" spans="1:4" hidden="1">
      <c r="A10439" s="25">
        <v>43225</v>
      </c>
      <c r="B10439" s="24" t="s">
        <v>237</v>
      </c>
      <c r="C10439" s="24" t="s">
        <v>238</v>
      </c>
      <c r="D10439" s="24">
        <v>0.11360000000000001</v>
      </c>
    </row>
    <row r="10440" spans="1:4" hidden="1">
      <c r="A10440" s="25">
        <v>43225</v>
      </c>
      <c r="B10440" s="24" t="s">
        <v>253</v>
      </c>
      <c r="C10440" s="24" t="s">
        <v>242</v>
      </c>
      <c r="D10440" s="24">
        <v>4.7687999999999997</v>
      </c>
    </row>
    <row r="10441" spans="1:4" hidden="1">
      <c r="A10441" s="25">
        <v>43225</v>
      </c>
      <c r="B10441" s="24" t="s">
        <v>253</v>
      </c>
      <c r="C10441" s="24" t="s">
        <v>233</v>
      </c>
      <c r="D10441" s="24">
        <v>0.62680000000000002</v>
      </c>
    </row>
    <row r="10442" spans="1:4" hidden="1">
      <c r="A10442" s="25">
        <v>43225</v>
      </c>
      <c r="B10442" s="24" t="s">
        <v>253</v>
      </c>
      <c r="C10442" s="24" t="s">
        <v>234</v>
      </c>
      <c r="D10442" s="24">
        <v>0.55410000000000004</v>
      </c>
    </row>
    <row r="10443" spans="1:4" hidden="1">
      <c r="A10443" s="25">
        <v>43225</v>
      </c>
      <c r="B10443" s="24" t="s">
        <v>253</v>
      </c>
      <c r="C10443" s="24" t="s">
        <v>243</v>
      </c>
      <c r="D10443" s="24">
        <v>5.8852000000000002</v>
      </c>
    </row>
    <row r="10444" spans="1:4" hidden="1">
      <c r="A10444" s="25">
        <v>43225</v>
      </c>
      <c r="B10444" s="24" t="s">
        <v>253</v>
      </c>
      <c r="C10444" s="24" t="s">
        <v>238</v>
      </c>
      <c r="D10444" s="24">
        <v>0.74980000000000002</v>
      </c>
    </row>
    <row r="10445" spans="1:4" hidden="1">
      <c r="A10445" s="25">
        <v>43225</v>
      </c>
      <c r="B10445" s="24" t="s">
        <v>265</v>
      </c>
      <c r="C10445" s="24" t="s">
        <v>238</v>
      </c>
      <c r="D10445" s="24">
        <v>3.1600000000000003E-2</v>
      </c>
    </row>
    <row r="10446" spans="1:4" hidden="1">
      <c r="A10446" s="25">
        <v>43225</v>
      </c>
      <c r="B10446" s="24" t="s">
        <v>262</v>
      </c>
      <c r="C10446" s="24" t="s">
        <v>233</v>
      </c>
      <c r="D10446" s="24">
        <v>0.1976</v>
      </c>
    </row>
    <row r="10447" spans="1:4" hidden="1">
      <c r="A10447" s="25">
        <v>43225</v>
      </c>
      <c r="B10447" s="24" t="s">
        <v>262</v>
      </c>
      <c r="C10447" s="24" t="s">
        <v>237</v>
      </c>
      <c r="D10447" s="24">
        <v>2.0804</v>
      </c>
    </row>
    <row r="10448" spans="1:4" hidden="1">
      <c r="A10448" s="25">
        <v>43225</v>
      </c>
      <c r="B10448" s="24" t="s">
        <v>262</v>
      </c>
      <c r="C10448" s="24" t="s">
        <v>238</v>
      </c>
      <c r="D10448" s="24">
        <v>0.2364</v>
      </c>
    </row>
    <row r="10449" spans="1:4" hidden="1">
      <c r="A10449" s="25">
        <v>43225</v>
      </c>
      <c r="B10449" s="24" t="s">
        <v>246</v>
      </c>
      <c r="C10449" s="24" t="s">
        <v>240</v>
      </c>
      <c r="D10449" s="24">
        <v>4.4699999999999997E-2</v>
      </c>
    </row>
    <row r="10450" spans="1:4" hidden="1">
      <c r="A10450" s="25">
        <v>43225</v>
      </c>
      <c r="B10450" s="24" t="s">
        <v>246</v>
      </c>
      <c r="C10450" s="24" t="s">
        <v>248</v>
      </c>
      <c r="D10450" s="24">
        <v>0.21410000000000001</v>
      </c>
    </row>
    <row r="10451" spans="1:4" hidden="1">
      <c r="A10451" s="25">
        <v>43225</v>
      </c>
      <c r="B10451" s="24" t="s">
        <v>246</v>
      </c>
      <c r="C10451" s="24" t="s">
        <v>242</v>
      </c>
      <c r="D10451" s="24">
        <v>0.21429999999999999</v>
      </c>
    </row>
    <row r="10452" spans="1:4" hidden="1">
      <c r="A10452" s="25">
        <v>43225</v>
      </c>
      <c r="B10452" s="24" t="s">
        <v>246</v>
      </c>
      <c r="C10452" s="24" t="s">
        <v>233</v>
      </c>
      <c r="D10452" s="24">
        <v>2.8199999999999999E-2</v>
      </c>
    </row>
    <row r="10453" spans="1:4" hidden="1">
      <c r="A10453" s="25">
        <v>43225</v>
      </c>
      <c r="B10453" s="24" t="s">
        <v>246</v>
      </c>
      <c r="C10453" s="24" t="s">
        <v>234</v>
      </c>
      <c r="D10453" s="24">
        <v>2.4899999999999999E-2</v>
      </c>
    </row>
    <row r="10454" spans="1:4" hidden="1">
      <c r="A10454" s="25">
        <v>43225</v>
      </c>
      <c r="B10454" s="24" t="s">
        <v>246</v>
      </c>
      <c r="C10454" s="24" t="s">
        <v>243</v>
      </c>
      <c r="D10454" s="24">
        <v>0.26440000000000002</v>
      </c>
    </row>
    <row r="10455" spans="1:4" hidden="1">
      <c r="A10455" s="25">
        <v>43225</v>
      </c>
      <c r="B10455" s="24" t="s">
        <v>246</v>
      </c>
      <c r="C10455" s="24" t="s">
        <v>79</v>
      </c>
      <c r="D10455" s="24">
        <v>3.6758000000000002</v>
      </c>
    </row>
    <row r="10456" spans="1:4" hidden="1">
      <c r="A10456" s="25">
        <v>43225</v>
      </c>
      <c r="B10456" s="24" t="s">
        <v>246</v>
      </c>
      <c r="C10456" s="24" t="s">
        <v>244</v>
      </c>
      <c r="D10456" s="24">
        <v>36.189799999999998</v>
      </c>
    </row>
    <row r="10457" spans="1:4" hidden="1">
      <c r="A10457" s="25">
        <v>43225</v>
      </c>
      <c r="B10457" s="24" t="s">
        <v>246</v>
      </c>
      <c r="C10457" s="24" t="s">
        <v>238</v>
      </c>
      <c r="D10457" s="24">
        <v>3.3700000000000001E-2</v>
      </c>
    </row>
    <row r="10458" spans="1:4" hidden="1">
      <c r="A10458" s="25">
        <v>43225</v>
      </c>
      <c r="B10458" s="24" t="s">
        <v>266</v>
      </c>
      <c r="C10458" s="24" t="s">
        <v>238</v>
      </c>
      <c r="D10458" s="24">
        <v>3.7900000000000003E-2</v>
      </c>
    </row>
    <row r="10459" spans="1:4" hidden="1">
      <c r="A10459" s="25">
        <v>43225</v>
      </c>
      <c r="B10459" s="24" t="s">
        <v>238</v>
      </c>
      <c r="C10459" s="24" t="s">
        <v>230</v>
      </c>
      <c r="D10459" s="24">
        <v>3.673</v>
      </c>
    </row>
    <row r="10460" spans="1:4" hidden="1">
      <c r="A10460" s="25">
        <v>43225</v>
      </c>
      <c r="B10460" s="24" t="s">
        <v>238</v>
      </c>
      <c r="C10460" s="24" t="s">
        <v>240</v>
      </c>
      <c r="D10460" s="24">
        <v>1.3264</v>
      </c>
    </row>
    <row r="10461" spans="1:4" hidden="1">
      <c r="A10461" s="25">
        <v>43225</v>
      </c>
      <c r="B10461" s="24" t="s">
        <v>238</v>
      </c>
      <c r="C10461" s="24" t="s">
        <v>247</v>
      </c>
      <c r="D10461" s="24">
        <v>1.7887</v>
      </c>
    </row>
    <row r="10462" spans="1:4" hidden="1">
      <c r="A10462" s="25">
        <v>43225</v>
      </c>
      <c r="B10462" s="24" t="s">
        <v>238</v>
      </c>
      <c r="C10462" s="24" t="s">
        <v>241</v>
      </c>
      <c r="D10462" s="24">
        <v>1.2846</v>
      </c>
    </row>
    <row r="10463" spans="1:4" hidden="1">
      <c r="A10463" s="25">
        <v>43225</v>
      </c>
      <c r="B10463" s="24" t="s">
        <v>238</v>
      </c>
      <c r="C10463" s="24" t="s">
        <v>250</v>
      </c>
      <c r="D10463" s="24">
        <v>1593.25</v>
      </c>
    </row>
    <row r="10464" spans="1:4" hidden="1">
      <c r="A10464" s="25">
        <v>43225</v>
      </c>
      <c r="B10464" s="24" t="s">
        <v>238</v>
      </c>
      <c r="C10464" s="24" t="s">
        <v>231</v>
      </c>
      <c r="D10464" s="24">
        <v>1</v>
      </c>
    </row>
    <row r="10465" spans="1:4" hidden="1">
      <c r="A10465" s="25">
        <v>43225</v>
      </c>
      <c r="B10465" s="24" t="s">
        <v>238</v>
      </c>
      <c r="C10465" s="24" t="s">
        <v>248</v>
      </c>
      <c r="D10465" s="24">
        <v>6.3550000000000004</v>
      </c>
    </row>
    <row r="10466" spans="1:4" hidden="1">
      <c r="A10466" s="25">
        <v>43225</v>
      </c>
      <c r="B10466" s="24" t="s">
        <v>238</v>
      </c>
      <c r="C10466" s="24" t="s">
        <v>242</v>
      </c>
      <c r="D10466" s="24">
        <v>6.3604000000000003</v>
      </c>
    </row>
    <row r="10467" spans="1:4" hidden="1">
      <c r="A10467" s="25">
        <v>43225</v>
      </c>
      <c r="B10467" s="24" t="s">
        <v>238</v>
      </c>
      <c r="C10467" s="24" t="s">
        <v>254</v>
      </c>
      <c r="D10467" s="24">
        <v>21.2912</v>
      </c>
    </row>
    <row r="10468" spans="1:4" hidden="1">
      <c r="A10468" s="25">
        <v>43225</v>
      </c>
      <c r="B10468" s="24" t="s">
        <v>238</v>
      </c>
      <c r="C10468" s="24" t="s">
        <v>232</v>
      </c>
      <c r="D10468" s="24">
        <v>6.2275999999999998</v>
      </c>
    </row>
    <row r="10469" spans="1:4" hidden="1">
      <c r="A10469" s="25">
        <v>43225</v>
      </c>
      <c r="B10469" s="24" t="s">
        <v>238</v>
      </c>
      <c r="C10469" s="24" t="s">
        <v>233</v>
      </c>
      <c r="D10469" s="24">
        <v>0.83599999999999997</v>
      </c>
    </row>
    <row r="10470" spans="1:4" hidden="1">
      <c r="A10470" s="25">
        <v>43225</v>
      </c>
      <c r="B10470" s="24" t="s">
        <v>238</v>
      </c>
      <c r="C10470" s="24" t="s">
        <v>263</v>
      </c>
      <c r="D10470" s="24">
        <v>2.0891999999999999</v>
      </c>
    </row>
    <row r="10471" spans="1:4" hidden="1">
      <c r="A10471" s="25">
        <v>43225</v>
      </c>
      <c r="B10471" s="24" t="s">
        <v>238</v>
      </c>
      <c r="C10471" s="24" t="s">
        <v>234</v>
      </c>
      <c r="D10471" s="24">
        <v>0.73899999999999999</v>
      </c>
    </row>
    <row r="10472" spans="1:4" hidden="1">
      <c r="A10472" s="25">
        <v>43225</v>
      </c>
      <c r="B10472" s="24" t="s">
        <v>238</v>
      </c>
      <c r="C10472" s="24" t="s">
        <v>243</v>
      </c>
      <c r="D10472" s="24">
        <v>7.8494000000000002</v>
      </c>
    </row>
    <row r="10473" spans="1:4" hidden="1">
      <c r="A10473" s="25">
        <v>43225</v>
      </c>
      <c r="B10473" s="24" t="s">
        <v>238</v>
      </c>
      <c r="C10473" s="24" t="s">
        <v>256</v>
      </c>
      <c r="D10473" s="24">
        <v>6.1862000000000004</v>
      </c>
    </row>
    <row r="10474" spans="1:4" hidden="1">
      <c r="A10474" s="25">
        <v>43225</v>
      </c>
      <c r="B10474" s="24" t="s">
        <v>238</v>
      </c>
      <c r="C10474" s="24" t="s">
        <v>258</v>
      </c>
      <c r="D10474" s="24">
        <v>3.6118999999999999</v>
      </c>
    </row>
    <row r="10475" spans="1:4" hidden="1">
      <c r="A10475" s="25">
        <v>43225</v>
      </c>
      <c r="B10475" s="24" t="s">
        <v>238</v>
      </c>
      <c r="C10475" s="24" t="s">
        <v>259</v>
      </c>
      <c r="D10475" s="24">
        <v>101.65</v>
      </c>
    </row>
    <row r="10476" spans="1:4" hidden="1">
      <c r="A10476" s="25">
        <v>43225</v>
      </c>
      <c r="B10476" s="24" t="s">
        <v>238</v>
      </c>
      <c r="C10476" s="24" t="s">
        <v>235</v>
      </c>
      <c r="D10476" s="24">
        <v>0.70940000000000003</v>
      </c>
    </row>
    <row r="10477" spans="1:4">
      <c r="A10477" s="25">
        <v>43225</v>
      </c>
      <c r="B10477" s="24" t="s">
        <v>238</v>
      </c>
      <c r="C10477" s="24" t="s">
        <v>79</v>
      </c>
      <c r="D10477" s="24">
        <v>109.1</v>
      </c>
    </row>
    <row r="10478" spans="1:4" hidden="1">
      <c r="A10478" s="25">
        <v>43225</v>
      </c>
      <c r="B10478" s="24" t="s">
        <v>238</v>
      </c>
      <c r="C10478" s="24" t="s">
        <v>244</v>
      </c>
      <c r="D10478" s="24">
        <v>1074.1475</v>
      </c>
    </row>
    <row r="10479" spans="1:4" hidden="1">
      <c r="A10479" s="25">
        <v>43225</v>
      </c>
      <c r="B10479" s="24" t="s">
        <v>238</v>
      </c>
      <c r="C10479" s="24" t="s">
        <v>251</v>
      </c>
      <c r="D10479" s="24">
        <v>8.0855999999999995</v>
      </c>
    </row>
    <row r="10480" spans="1:4" hidden="1">
      <c r="A10480" s="25">
        <v>43225</v>
      </c>
      <c r="B10480" s="24" t="s">
        <v>238</v>
      </c>
      <c r="C10480" s="24" t="s">
        <v>249</v>
      </c>
      <c r="D10480" s="24">
        <v>19.265999999999998</v>
      </c>
    </row>
    <row r="10481" spans="1:4" hidden="1">
      <c r="A10481" s="25">
        <v>43225</v>
      </c>
      <c r="B10481" s="24" t="s">
        <v>238</v>
      </c>
      <c r="C10481" s="24" t="s">
        <v>252</v>
      </c>
      <c r="D10481" s="24">
        <v>3.9409999999999998</v>
      </c>
    </row>
    <row r="10482" spans="1:4" hidden="1">
      <c r="A10482" s="25">
        <v>43225</v>
      </c>
      <c r="B10482" s="24" t="s">
        <v>238</v>
      </c>
      <c r="C10482" s="24" t="s">
        <v>236</v>
      </c>
      <c r="D10482" s="24">
        <v>8.0532000000000004</v>
      </c>
    </row>
    <row r="10483" spans="1:4" hidden="1">
      <c r="A10483" s="25">
        <v>43225</v>
      </c>
      <c r="B10483" s="24" t="s">
        <v>238</v>
      </c>
      <c r="C10483" s="24" t="s">
        <v>245</v>
      </c>
      <c r="D10483" s="24">
        <v>1.4245000000000001</v>
      </c>
    </row>
    <row r="10484" spans="1:4" hidden="1">
      <c r="A10484" s="25">
        <v>43225</v>
      </c>
      <c r="B10484" s="24" t="s">
        <v>238</v>
      </c>
      <c r="C10484" s="24" t="s">
        <v>264</v>
      </c>
      <c r="D10484" s="24">
        <v>51.68</v>
      </c>
    </row>
    <row r="10485" spans="1:4" hidden="1">
      <c r="A10485" s="25">
        <v>43225</v>
      </c>
      <c r="B10485" s="24" t="s">
        <v>238</v>
      </c>
      <c r="C10485" s="24" t="s">
        <v>260</v>
      </c>
      <c r="D10485" s="24">
        <v>3.5535000000000001</v>
      </c>
    </row>
    <row r="10486" spans="1:4" hidden="1">
      <c r="A10486" s="25">
        <v>43225</v>
      </c>
      <c r="B10486" s="24" t="s">
        <v>238</v>
      </c>
      <c r="C10486" s="24" t="s">
        <v>261</v>
      </c>
      <c r="D10486" s="24">
        <v>62.593400000000003</v>
      </c>
    </row>
    <row r="10487" spans="1:4" hidden="1">
      <c r="A10487" s="25">
        <v>43225</v>
      </c>
      <c r="B10487" s="24" t="s">
        <v>238</v>
      </c>
      <c r="C10487" s="24" t="s">
        <v>237</v>
      </c>
      <c r="D10487" s="24">
        <v>8.7996999999999996</v>
      </c>
    </row>
    <row r="10488" spans="1:4" hidden="1">
      <c r="A10488" s="25">
        <v>43225</v>
      </c>
      <c r="B10488" s="24" t="s">
        <v>238</v>
      </c>
      <c r="C10488" s="24" t="s">
        <v>253</v>
      </c>
      <c r="D10488" s="24">
        <v>1.3338000000000001</v>
      </c>
    </row>
    <row r="10489" spans="1:4" hidden="1">
      <c r="A10489" s="25">
        <v>43225</v>
      </c>
      <c r="B10489" s="24" t="s">
        <v>238</v>
      </c>
      <c r="C10489" s="24" t="s">
        <v>265</v>
      </c>
      <c r="D10489" s="24">
        <v>31.728999999999999</v>
      </c>
    </row>
    <row r="10490" spans="1:4" hidden="1">
      <c r="A10490" s="25">
        <v>43225</v>
      </c>
      <c r="B10490" s="24" t="s">
        <v>238</v>
      </c>
      <c r="C10490" s="24" t="s">
        <v>262</v>
      </c>
      <c r="D10490" s="24">
        <v>4.2298</v>
      </c>
    </row>
    <row r="10491" spans="1:4" hidden="1">
      <c r="A10491" s="25">
        <v>43225</v>
      </c>
      <c r="B10491" s="24" t="s">
        <v>238</v>
      </c>
      <c r="C10491" s="24" t="s">
        <v>246</v>
      </c>
      <c r="D10491" s="24">
        <v>29.681000000000001</v>
      </c>
    </row>
    <row r="10492" spans="1:4" hidden="1">
      <c r="A10492" s="25">
        <v>43225</v>
      </c>
      <c r="B10492" s="24" t="s">
        <v>238</v>
      </c>
      <c r="C10492" s="24" t="s">
        <v>266</v>
      </c>
      <c r="D10492" s="24">
        <v>26.38</v>
      </c>
    </row>
    <row r="10493" spans="1:4" hidden="1">
      <c r="A10493" s="25">
        <v>43225</v>
      </c>
      <c r="B10493" s="24" t="s">
        <v>238</v>
      </c>
      <c r="C10493" s="24" t="s">
        <v>267</v>
      </c>
      <c r="D10493" s="24">
        <v>548.36739999999998</v>
      </c>
    </row>
    <row r="10494" spans="1:4" hidden="1">
      <c r="A10494" s="25">
        <v>43225</v>
      </c>
      <c r="B10494" s="24" t="s">
        <v>238</v>
      </c>
      <c r="C10494" s="24" t="s">
        <v>268</v>
      </c>
      <c r="D10494" s="24">
        <v>2.7</v>
      </c>
    </row>
    <row r="10495" spans="1:4" hidden="1">
      <c r="A10495" s="25">
        <v>43225</v>
      </c>
      <c r="B10495" s="24" t="s">
        <v>238</v>
      </c>
      <c r="C10495" s="24" t="s">
        <v>239</v>
      </c>
      <c r="D10495" s="24">
        <v>12.497</v>
      </c>
    </row>
    <row r="10496" spans="1:4" hidden="1">
      <c r="A10496" s="25">
        <v>43225</v>
      </c>
      <c r="B10496" s="24" t="s">
        <v>267</v>
      </c>
      <c r="C10496" s="24" t="s">
        <v>238</v>
      </c>
      <c r="D10496" s="24">
        <v>1.8E-3</v>
      </c>
    </row>
    <row r="10497" spans="1:4" hidden="1">
      <c r="A10497" s="25">
        <v>43225</v>
      </c>
      <c r="B10497" s="24" t="s">
        <v>268</v>
      </c>
      <c r="C10497" s="24" t="s">
        <v>238</v>
      </c>
      <c r="D10497" s="24">
        <v>0.37040000000000001</v>
      </c>
    </row>
    <row r="10498" spans="1:4" hidden="1">
      <c r="A10498" s="25">
        <v>43225</v>
      </c>
      <c r="B10498" s="24" t="s">
        <v>239</v>
      </c>
      <c r="C10498" s="24" t="s">
        <v>230</v>
      </c>
      <c r="D10498" s="24">
        <v>0.29389999999999999</v>
      </c>
    </row>
    <row r="10499" spans="1:4" hidden="1">
      <c r="A10499" s="25">
        <v>43225</v>
      </c>
      <c r="B10499" s="24" t="s">
        <v>239</v>
      </c>
      <c r="C10499" s="24" t="s">
        <v>233</v>
      </c>
      <c r="D10499" s="24">
        <v>6.6900000000000001E-2</v>
      </c>
    </row>
    <row r="10500" spans="1:4" hidden="1">
      <c r="A10500" s="25">
        <v>43225</v>
      </c>
      <c r="B10500" s="24" t="s">
        <v>239</v>
      </c>
      <c r="C10500" s="24" t="s">
        <v>234</v>
      </c>
      <c r="D10500" s="24">
        <v>5.9200000000000003E-2</v>
      </c>
    </row>
    <row r="10501" spans="1:4" hidden="1">
      <c r="A10501" s="25">
        <v>43225</v>
      </c>
      <c r="B10501" s="24" t="s">
        <v>239</v>
      </c>
      <c r="C10501" s="24" t="s">
        <v>238</v>
      </c>
      <c r="D10501" s="24">
        <v>0.08</v>
      </c>
    </row>
    <row r="10502" spans="1:4" hidden="1">
      <c r="A10502" s="25">
        <v>43226</v>
      </c>
      <c r="B10502" s="24" t="s">
        <v>230</v>
      </c>
      <c r="C10502" s="24" t="s">
        <v>231</v>
      </c>
      <c r="D10502" s="24">
        <v>0.27229999999999999</v>
      </c>
    </row>
    <row r="10503" spans="1:4" hidden="1">
      <c r="A10503" s="25">
        <v>43226</v>
      </c>
      <c r="B10503" s="24" t="s">
        <v>230</v>
      </c>
      <c r="C10503" s="24" t="s">
        <v>232</v>
      </c>
      <c r="D10503" s="24">
        <v>1.6956</v>
      </c>
    </row>
    <row r="10504" spans="1:4" hidden="1">
      <c r="A10504" s="25">
        <v>43226</v>
      </c>
      <c r="B10504" s="24" t="s">
        <v>230</v>
      </c>
      <c r="C10504" s="24" t="s">
        <v>233</v>
      </c>
      <c r="D10504" s="24">
        <v>0.2276</v>
      </c>
    </row>
    <row r="10505" spans="1:4" hidden="1">
      <c r="A10505" s="25">
        <v>43226</v>
      </c>
      <c r="B10505" s="24" t="s">
        <v>230</v>
      </c>
      <c r="C10505" s="24" t="s">
        <v>234</v>
      </c>
      <c r="D10505" s="24">
        <v>0.20119999999999999</v>
      </c>
    </row>
    <row r="10506" spans="1:4" hidden="1">
      <c r="A10506" s="25">
        <v>43226</v>
      </c>
      <c r="B10506" s="24" t="s">
        <v>230</v>
      </c>
      <c r="C10506" s="24" t="s">
        <v>235</v>
      </c>
      <c r="D10506" s="24">
        <v>0.19320000000000001</v>
      </c>
    </row>
    <row r="10507" spans="1:4" hidden="1">
      <c r="A10507" s="25">
        <v>43226</v>
      </c>
      <c r="B10507" s="24" t="s">
        <v>230</v>
      </c>
      <c r="C10507" s="24" t="s">
        <v>236</v>
      </c>
      <c r="D10507" s="24">
        <v>2.1926999999999999</v>
      </c>
    </row>
    <row r="10508" spans="1:4" hidden="1">
      <c r="A10508" s="25">
        <v>43226</v>
      </c>
      <c r="B10508" s="24" t="s">
        <v>230</v>
      </c>
      <c r="C10508" s="24" t="s">
        <v>237</v>
      </c>
      <c r="D10508" s="24">
        <v>2.3961000000000001</v>
      </c>
    </row>
    <row r="10509" spans="1:4" hidden="1">
      <c r="A10509" s="25">
        <v>43226</v>
      </c>
      <c r="B10509" s="24" t="s">
        <v>230</v>
      </c>
      <c r="C10509" s="24" t="s">
        <v>238</v>
      </c>
      <c r="D10509" s="24">
        <v>0.2722</v>
      </c>
    </row>
    <row r="10510" spans="1:4" hidden="1">
      <c r="A10510" s="25">
        <v>43226</v>
      </c>
      <c r="B10510" s="24" t="s">
        <v>230</v>
      </c>
      <c r="C10510" s="24" t="s">
        <v>239</v>
      </c>
      <c r="D10510" s="24">
        <v>3.4028</v>
      </c>
    </row>
    <row r="10511" spans="1:4" hidden="1">
      <c r="A10511" s="25">
        <v>43226</v>
      </c>
      <c r="B10511" s="24" t="s">
        <v>240</v>
      </c>
      <c r="C10511" s="24" t="s">
        <v>241</v>
      </c>
      <c r="D10511" s="24">
        <v>0.96850000000000003</v>
      </c>
    </row>
    <row r="10512" spans="1:4" hidden="1">
      <c r="A10512" s="25">
        <v>43226</v>
      </c>
      <c r="B10512" s="24" t="s">
        <v>240</v>
      </c>
      <c r="C10512" s="24" t="s">
        <v>231</v>
      </c>
      <c r="D10512" s="24">
        <v>0.75390000000000001</v>
      </c>
    </row>
    <row r="10513" spans="1:4" hidden="1">
      <c r="A10513" s="25">
        <v>43226</v>
      </c>
      <c r="B10513" s="24" t="s">
        <v>240</v>
      </c>
      <c r="C10513" s="24" t="s">
        <v>242</v>
      </c>
      <c r="D10513" s="24">
        <v>4.7946</v>
      </c>
    </row>
    <row r="10514" spans="1:4" hidden="1">
      <c r="A10514" s="25">
        <v>43226</v>
      </c>
      <c r="B10514" s="24" t="s">
        <v>240</v>
      </c>
      <c r="C10514" s="24" t="s">
        <v>232</v>
      </c>
      <c r="D10514" s="24">
        <v>4.6948999999999996</v>
      </c>
    </row>
    <row r="10515" spans="1:4" hidden="1">
      <c r="A10515" s="25">
        <v>43226</v>
      </c>
      <c r="B10515" s="24" t="s">
        <v>240</v>
      </c>
      <c r="C10515" s="24" t="s">
        <v>233</v>
      </c>
      <c r="D10515" s="24">
        <v>0.63019999999999998</v>
      </c>
    </row>
    <row r="10516" spans="1:4" hidden="1">
      <c r="A10516" s="25">
        <v>43226</v>
      </c>
      <c r="B10516" s="24" t="s">
        <v>240</v>
      </c>
      <c r="C10516" s="24" t="s">
        <v>234</v>
      </c>
      <c r="D10516" s="24">
        <v>0.55700000000000005</v>
      </c>
    </row>
    <row r="10517" spans="1:4" hidden="1">
      <c r="A10517" s="25">
        <v>43226</v>
      </c>
      <c r="B10517" s="24" t="s">
        <v>240</v>
      </c>
      <c r="C10517" s="24" t="s">
        <v>243</v>
      </c>
      <c r="D10517" s="24">
        <v>5.9172000000000002</v>
      </c>
    </row>
    <row r="10518" spans="1:4" hidden="1">
      <c r="A10518" s="25">
        <v>43226</v>
      </c>
      <c r="B10518" s="24" t="s">
        <v>240</v>
      </c>
      <c r="C10518" s="24" t="s">
        <v>79</v>
      </c>
      <c r="D10518" s="24">
        <v>82.246399999999994</v>
      </c>
    </row>
    <row r="10519" spans="1:4" hidden="1">
      <c r="A10519" s="25">
        <v>43226</v>
      </c>
      <c r="B10519" s="24" t="s">
        <v>240</v>
      </c>
      <c r="C10519" s="24" t="s">
        <v>244</v>
      </c>
      <c r="D10519" s="24">
        <v>809.69349999999997</v>
      </c>
    </row>
    <row r="10520" spans="1:4" hidden="1">
      <c r="A10520" s="25">
        <v>43226</v>
      </c>
      <c r="B10520" s="24" t="s">
        <v>240</v>
      </c>
      <c r="C10520" s="24" t="s">
        <v>236</v>
      </c>
      <c r="D10520" s="24">
        <v>6.0712999999999999</v>
      </c>
    </row>
    <row r="10521" spans="1:4" hidden="1">
      <c r="A10521" s="25">
        <v>43226</v>
      </c>
      <c r="B10521" s="24" t="s">
        <v>240</v>
      </c>
      <c r="C10521" s="24" t="s">
        <v>245</v>
      </c>
      <c r="D10521" s="24">
        <v>1.0740000000000001</v>
      </c>
    </row>
    <row r="10522" spans="1:4" hidden="1">
      <c r="A10522" s="25">
        <v>43226</v>
      </c>
      <c r="B10522" s="24" t="s">
        <v>240</v>
      </c>
      <c r="C10522" s="24" t="s">
        <v>237</v>
      </c>
      <c r="D10522" s="24">
        <v>6.6345999999999998</v>
      </c>
    </row>
    <row r="10523" spans="1:4" hidden="1">
      <c r="A10523" s="25">
        <v>43226</v>
      </c>
      <c r="B10523" s="24" t="s">
        <v>240</v>
      </c>
      <c r="C10523" s="24" t="s">
        <v>246</v>
      </c>
      <c r="D10523" s="24">
        <v>22.3766</v>
      </c>
    </row>
    <row r="10524" spans="1:4" hidden="1">
      <c r="A10524" s="25">
        <v>43226</v>
      </c>
      <c r="B10524" s="24" t="s">
        <v>240</v>
      </c>
      <c r="C10524" s="24" t="s">
        <v>238</v>
      </c>
      <c r="D10524" s="24">
        <v>0.75380000000000003</v>
      </c>
    </row>
    <row r="10525" spans="1:4" hidden="1">
      <c r="A10525" s="25">
        <v>43226</v>
      </c>
      <c r="B10525" s="24" t="s">
        <v>247</v>
      </c>
      <c r="C10525" s="24" t="s">
        <v>238</v>
      </c>
      <c r="D10525" s="24">
        <v>0.55910000000000004</v>
      </c>
    </row>
    <row r="10526" spans="1:4" hidden="1">
      <c r="A10526" s="25">
        <v>43226</v>
      </c>
      <c r="B10526" s="24" t="s">
        <v>241</v>
      </c>
      <c r="C10526" s="24" t="s">
        <v>240</v>
      </c>
      <c r="D10526" s="24">
        <v>1.0326</v>
      </c>
    </row>
    <row r="10527" spans="1:4" hidden="1">
      <c r="A10527" s="25">
        <v>43226</v>
      </c>
      <c r="B10527" s="24" t="s">
        <v>241</v>
      </c>
      <c r="C10527" s="24" t="s">
        <v>231</v>
      </c>
      <c r="D10527" s="24">
        <v>0.77839999999999998</v>
      </c>
    </row>
    <row r="10528" spans="1:4" hidden="1">
      <c r="A10528" s="25">
        <v>43226</v>
      </c>
      <c r="B10528" s="24" t="s">
        <v>241</v>
      </c>
      <c r="C10528" s="24" t="s">
        <v>248</v>
      </c>
      <c r="D10528" s="24">
        <v>4.9466000000000001</v>
      </c>
    </row>
    <row r="10529" spans="1:4" hidden="1">
      <c r="A10529" s="25">
        <v>43226</v>
      </c>
      <c r="B10529" s="24" t="s">
        <v>241</v>
      </c>
      <c r="C10529" s="24" t="s">
        <v>242</v>
      </c>
      <c r="D10529" s="24">
        <v>4.9505999999999997</v>
      </c>
    </row>
    <row r="10530" spans="1:4" hidden="1">
      <c r="A10530" s="25">
        <v>43226</v>
      </c>
      <c r="B10530" s="24" t="s">
        <v>241</v>
      </c>
      <c r="C10530" s="24" t="s">
        <v>233</v>
      </c>
      <c r="D10530" s="24">
        <v>0.65069999999999995</v>
      </c>
    </row>
    <row r="10531" spans="1:4" hidden="1">
      <c r="A10531" s="25">
        <v>43226</v>
      </c>
      <c r="B10531" s="24" t="s">
        <v>241</v>
      </c>
      <c r="C10531" s="24" t="s">
        <v>234</v>
      </c>
      <c r="D10531" s="24">
        <v>0.57520000000000004</v>
      </c>
    </row>
    <row r="10532" spans="1:4" hidden="1">
      <c r="A10532" s="25">
        <v>43226</v>
      </c>
      <c r="B10532" s="24" t="s">
        <v>241</v>
      </c>
      <c r="C10532" s="24" t="s">
        <v>243</v>
      </c>
      <c r="D10532" s="24">
        <v>6.1097999999999999</v>
      </c>
    </row>
    <row r="10533" spans="1:4" hidden="1">
      <c r="A10533" s="25">
        <v>43226</v>
      </c>
      <c r="B10533" s="24" t="s">
        <v>241</v>
      </c>
      <c r="C10533" s="24" t="s">
        <v>79</v>
      </c>
      <c r="D10533" s="24">
        <v>84.922399999999996</v>
      </c>
    </row>
    <row r="10534" spans="1:4" hidden="1">
      <c r="A10534" s="25">
        <v>43226</v>
      </c>
      <c r="B10534" s="24" t="s">
        <v>241</v>
      </c>
      <c r="C10534" s="24" t="s">
        <v>249</v>
      </c>
      <c r="D10534" s="24">
        <v>14.996600000000001</v>
      </c>
    </row>
    <row r="10535" spans="1:4" hidden="1">
      <c r="A10535" s="25">
        <v>43226</v>
      </c>
      <c r="B10535" s="24" t="s">
        <v>241</v>
      </c>
      <c r="C10535" s="24" t="s">
        <v>236</v>
      </c>
      <c r="D10535" s="24">
        <v>6.2687999999999997</v>
      </c>
    </row>
    <row r="10536" spans="1:4" hidden="1">
      <c r="A10536" s="25">
        <v>43226</v>
      </c>
      <c r="B10536" s="24" t="s">
        <v>241</v>
      </c>
      <c r="C10536" s="24" t="s">
        <v>238</v>
      </c>
      <c r="D10536" s="24">
        <v>0.77839999999999998</v>
      </c>
    </row>
    <row r="10537" spans="1:4" hidden="1">
      <c r="A10537" s="25">
        <v>43226</v>
      </c>
      <c r="B10537" s="24" t="s">
        <v>250</v>
      </c>
      <c r="C10537" s="24" t="s">
        <v>238</v>
      </c>
      <c r="D10537" s="24">
        <v>5.9999999999999995E-4</v>
      </c>
    </row>
    <row r="10538" spans="1:4" hidden="1">
      <c r="A10538" s="25">
        <v>43226</v>
      </c>
      <c r="B10538" s="24" t="s">
        <v>231</v>
      </c>
      <c r="C10538" s="24" t="s">
        <v>230</v>
      </c>
      <c r="D10538" s="24">
        <v>3.6728000000000001</v>
      </c>
    </row>
    <row r="10539" spans="1:4" hidden="1">
      <c r="A10539" s="25">
        <v>43226</v>
      </c>
      <c r="B10539" s="24" t="s">
        <v>231</v>
      </c>
      <c r="C10539" s="24" t="s">
        <v>240</v>
      </c>
      <c r="D10539" s="24">
        <v>1.3264</v>
      </c>
    </row>
    <row r="10540" spans="1:4" hidden="1">
      <c r="A10540" s="25">
        <v>43226</v>
      </c>
      <c r="B10540" s="24" t="s">
        <v>231</v>
      </c>
      <c r="C10540" s="24" t="s">
        <v>241</v>
      </c>
      <c r="D10540" s="24">
        <v>1.2846</v>
      </c>
    </row>
    <row r="10541" spans="1:4" hidden="1">
      <c r="A10541" s="25">
        <v>43226</v>
      </c>
      <c r="B10541" s="24" t="s">
        <v>231</v>
      </c>
      <c r="C10541" s="24" t="s">
        <v>232</v>
      </c>
      <c r="D10541" s="24">
        <v>6.2275999999999998</v>
      </c>
    </row>
    <row r="10542" spans="1:4" hidden="1">
      <c r="A10542" s="25">
        <v>43226</v>
      </c>
      <c r="B10542" s="24" t="s">
        <v>231</v>
      </c>
      <c r="C10542" s="24" t="s">
        <v>233</v>
      </c>
      <c r="D10542" s="24">
        <v>0.83599999999999997</v>
      </c>
    </row>
    <row r="10543" spans="1:4" hidden="1">
      <c r="A10543" s="25">
        <v>43226</v>
      </c>
      <c r="B10543" s="24" t="s">
        <v>231</v>
      </c>
      <c r="C10543" s="24" t="s">
        <v>234</v>
      </c>
      <c r="D10543" s="24">
        <v>0.73899999999999999</v>
      </c>
    </row>
    <row r="10544" spans="1:4" hidden="1">
      <c r="A10544" s="25">
        <v>43226</v>
      </c>
      <c r="B10544" s="24" t="s">
        <v>231</v>
      </c>
      <c r="C10544" s="24" t="s">
        <v>243</v>
      </c>
      <c r="D10544" s="24">
        <v>7.8491</v>
      </c>
    </row>
    <row r="10545" spans="1:4" hidden="1">
      <c r="A10545" s="25">
        <v>43226</v>
      </c>
      <c r="B10545" s="24" t="s">
        <v>231</v>
      </c>
      <c r="C10545" s="24" t="s">
        <v>235</v>
      </c>
      <c r="D10545" s="24">
        <v>0.70940000000000003</v>
      </c>
    </row>
    <row r="10546" spans="1:4" hidden="1">
      <c r="A10546" s="25">
        <v>43226</v>
      </c>
      <c r="B10546" s="24" t="s">
        <v>231</v>
      </c>
      <c r="C10546" s="24" t="s">
        <v>79</v>
      </c>
      <c r="D10546" s="24">
        <v>109.10939999999999</v>
      </c>
    </row>
    <row r="10547" spans="1:4" hidden="1">
      <c r="A10547" s="25">
        <v>43226</v>
      </c>
      <c r="B10547" s="24" t="s">
        <v>231</v>
      </c>
      <c r="C10547" s="24" t="s">
        <v>236</v>
      </c>
      <c r="D10547" s="24">
        <v>8.0533999999999999</v>
      </c>
    </row>
    <row r="10548" spans="1:4" hidden="1">
      <c r="A10548" s="25">
        <v>43226</v>
      </c>
      <c r="B10548" s="24" t="s">
        <v>231</v>
      </c>
      <c r="C10548" s="24" t="s">
        <v>237</v>
      </c>
      <c r="D10548" s="24">
        <v>8.8005999999999993</v>
      </c>
    </row>
    <row r="10549" spans="1:4" hidden="1">
      <c r="A10549" s="25">
        <v>43226</v>
      </c>
      <c r="B10549" s="24" t="s">
        <v>231</v>
      </c>
      <c r="C10549" s="24" t="s">
        <v>238</v>
      </c>
      <c r="D10549" s="24">
        <v>1</v>
      </c>
    </row>
    <row r="10550" spans="1:4" hidden="1">
      <c r="A10550" s="25">
        <v>43226</v>
      </c>
      <c r="B10550" s="24" t="s">
        <v>248</v>
      </c>
      <c r="C10550" s="24" t="s">
        <v>241</v>
      </c>
      <c r="D10550" s="24">
        <v>0.20219999999999999</v>
      </c>
    </row>
    <row r="10551" spans="1:4" hidden="1">
      <c r="A10551" s="25">
        <v>43226</v>
      </c>
      <c r="B10551" s="24" t="s">
        <v>248</v>
      </c>
      <c r="C10551" s="24" t="s">
        <v>233</v>
      </c>
      <c r="D10551" s="24">
        <v>0.13159999999999999</v>
      </c>
    </row>
    <row r="10552" spans="1:4" hidden="1">
      <c r="A10552" s="25">
        <v>43226</v>
      </c>
      <c r="B10552" s="24" t="s">
        <v>248</v>
      </c>
      <c r="C10552" s="24" t="s">
        <v>246</v>
      </c>
      <c r="D10552" s="24">
        <v>4.6707999999999998</v>
      </c>
    </row>
    <row r="10553" spans="1:4" hidden="1">
      <c r="A10553" s="25">
        <v>43226</v>
      </c>
      <c r="B10553" s="24" t="s">
        <v>248</v>
      </c>
      <c r="C10553" s="24" t="s">
        <v>238</v>
      </c>
      <c r="D10553" s="24">
        <v>0.15740000000000001</v>
      </c>
    </row>
    <row r="10554" spans="1:4" hidden="1">
      <c r="A10554" s="25">
        <v>43226</v>
      </c>
      <c r="B10554" s="24" t="s">
        <v>242</v>
      </c>
      <c r="C10554" s="24" t="s">
        <v>240</v>
      </c>
      <c r="D10554" s="24">
        <v>0.20860000000000001</v>
      </c>
    </row>
    <row r="10555" spans="1:4" hidden="1">
      <c r="A10555" s="25">
        <v>43226</v>
      </c>
      <c r="B10555" s="24" t="s">
        <v>242</v>
      </c>
      <c r="C10555" s="24" t="s">
        <v>241</v>
      </c>
      <c r="D10555" s="24">
        <v>0.20200000000000001</v>
      </c>
    </row>
    <row r="10556" spans="1:4" hidden="1">
      <c r="A10556" s="25">
        <v>43226</v>
      </c>
      <c r="B10556" s="24" t="s">
        <v>242</v>
      </c>
      <c r="C10556" s="24" t="s">
        <v>232</v>
      </c>
      <c r="D10556" s="24">
        <v>0.97919999999999996</v>
      </c>
    </row>
    <row r="10557" spans="1:4" hidden="1">
      <c r="A10557" s="25">
        <v>43226</v>
      </c>
      <c r="B10557" s="24" t="s">
        <v>242</v>
      </c>
      <c r="C10557" s="24" t="s">
        <v>233</v>
      </c>
      <c r="D10557" s="24">
        <v>0.13139999999999999</v>
      </c>
    </row>
    <row r="10558" spans="1:4" hidden="1">
      <c r="A10558" s="25">
        <v>43226</v>
      </c>
      <c r="B10558" s="24" t="s">
        <v>242</v>
      </c>
      <c r="C10558" s="24" t="s">
        <v>234</v>
      </c>
      <c r="D10558" s="24">
        <v>0.1162</v>
      </c>
    </row>
    <row r="10559" spans="1:4" hidden="1">
      <c r="A10559" s="25">
        <v>43226</v>
      </c>
      <c r="B10559" s="24" t="s">
        <v>242</v>
      </c>
      <c r="C10559" s="24" t="s">
        <v>243</v>
      </c>
      <c r="D10559" s="24">
        <v>1.2342</v>
      </c>
    </row>
    <row r="10560" spans="1:4" hidden="1">
      <c r="A10560" s="25">
        <v>43226</v>
      </c>
      <c r="B10560" s="24" t="s">
        <v>242</v>
      </c>
      <c r="C10560" s="24" t="s">
        <v>79</v>
      </c>
      <c r="D10560" s="24">
        <v>17.1538</v>
      </c>
    </row>
    <row r="10561" spans="1:4" hidden="1">
      <c r="A10561" s="25">
        <v>43226</v>
      </c>
      <c r="B10561" s="24" t="s">
        <v>242</v>
      </c>
      <c r="C10561" s="24" t="s">
        <v>244</v>
      </c>
      <c r="D10561" s="24">
        <v>168.87540000000001</v>
      </c>
    </row>
    <row r="10562" spans="1:4" hidden="1">
      <c r="A10562" s="25">
        <v>43226</v>
      </c>
      <c r="B10562" s="24" t="s">
        <v>242</v>
      </c>
      <c r="C10562" s="24" t="s">
        <v>251</v>
      </c>
      <c r="D10562" s="24">
        <v>1.2712000000000001</v>
      </c>
    </row>
    <row r="10563" spans="1:4" hidden="1">
      <c r="A10563" s="25">
        <v>43226</v>
      </c>
      <c r="B10563" s="24" t="s">
        <v>242</v>
      </c>
      <c r="C10563" s="24" t="s">
        <v>252</v>
      </c>
      <c r="D10563" s="24">
        <v>0.61960000000000004</v>
      </c>
    </row>
    <row r="10564" spans="1:4" hidden="1">
      <c r="A10564" s="25">
        <v>43226</v>
      </c>
      <c r="B10564" s="24" t="s">
        <v>242</v>
      </c>
      <c r="C10564" s="24" t="s">
        <v>236</v>
      </c>
      <c r="D10564" s="24">
        <v>1.2663</v>
      </c>
    </row>
    <row r="10565" spans="1:4" hidden="1">
      <c r="A10565" s="25">
        <v>43226</v>
      </c>
      <c r="B10565" s="24" t="s">
        <v>242</v>
      </c>
      <c r="C10565" s="24" t="s">
        <v>245</v>
      </c>
      <c r="D10565" s="24">
        <v>0.224</v>
      </c>
    </row>
    <row r="10566" spans="1:4" hidden="1">
      <c r="A10566" s="25">
        <v>43226</v>
      </c>
      <c r="B10566" s="24" t="s">
        <v>242</v>
      </c>
      <c r="C10566" s="24" t="s">
        <v>253</v>
      </c>
      <c r="D10566" s="24">
        <v>0.2097</v>
      </c>
    </row>
    <row r="10567" spans="1:4" hidden="1">
      <c r="A10567" s="25">
        <v>43226</v>
      </c>
      <c r="B10567" s="24" t="s">
        <v>242</v>
      </c>
      <c r="C10567" s="24" t="s">
        <v>246</v>
      </c>
      <c r="D10567" s="24">
        <v>4.6669999999999998</v>
      </c>
    </row>
    <row r="10568" spans="1:4" hidden="1">
      <c r="A10568" s="25">
        <v>43226</v>
      </c>
      <c r="B10568" s="24" t="s">
        <v>242</v>
      </c>
      <c r="C10568" s="24" t="s">
        <v>238</v>
      </c>
      <c r="D10568" s="24">
        <v>0.15720000000000001</v>
      </c>
    </row>
    <row r="10569" spans="1:4" hidden="1">
      <c r="A10569" s="25">
        <v>43226</v>
      </c>
      <c r="B10569" s="24" t="s">
        <v>254</v>
      </c>
      <c r="C10569" s="24" t="s">
        <v>233</v>
      </c>
      <c r="D10569" s="24">
        <v>3.9199999999999999E-2</v>
      </c>
    </row>
    <row r="10570" spans="1:4" hidden="1">
      <c r="A10570" s="25">
        <v>43226</v>
      </c>
      <c r="B10570" s="24" t="s">
        <v>254</v>
      </c>
      <c r="C10570" s="24" t="s">
        <v>234</v>
      </c>
      <c r="D10570" s="24">
        <v>3.4799999999999998E-2</v>
      </c>
    </row>
    <row r="10571" spans="1:4" hidden="1">
      <c r="A10571" s="25">
        <v>43226</v>
      </c>
      <c r="B10571" s="24" t="s">
        <v>254</v>
      </c>
      <c r="C10571" s="24" t="s">
        <v>238</v>
      </c>
      <c r="D10571" s="24">
        <v>4.7E-2</v>
      </c>
    </row>
    <row r="10572" spans="1:4" hidden="1">
      <c r="A10572" s="25">
        <v>43226</v>
      </c>
      <c r="B10572" s="24" t="s">
        <v>232</v>
      </c>
      <c r="C10572" s="24" t="s">
        <v>230</v>
      </c>
      <c r="D10572" s="24">
        <v>0.58979999999999999</v>
      </c>
    </row>
    <row r="10573" spans="1:4" hidden="1">
      <c r="A10573" s="25">
        <v>43226</v>
      </c>
      <c r="B10573" s="24" t="s">
        <v>232</v>
      </c>
      <c r="C10573" s="24" t="s">
        <v>240</v>
      </c>
      <c r="D10573" s="24">
        <v>0.21299999999999999</v>
      </c>
    </row>
    <row r="10574" spans="1:4" hidden="1">
      <c r="A10574" s="25">
        <v>43226</v>
      </c>
      <c r="B10574" s="24" t="s">
        <v>232</v>
      </c>
      <c r="C10574" s="24" t="s">
        <v>231</v>
      </c>
      <c r="D10574" s="24">
        <v>0.16059999999999999</v>
      </c>
    </row>
    <row r="10575" spans="1:4" hidden="1">
      <c r="A10575" s="25">
        <v>43226</v>
      </c>
      <c r="B10575" s="24" t="s">
        <v>232</v>
      </c>
      <c r="C10575" s="24" t="s">
        <v>242</v>
      </c>
      <c r="D10575" s="24">
        <v>1.0212000000000001</v>
      </c>
    </row>
    <row r="10576" spans="1:4" hidden="1">
      <c r="A10576" s="25">
        <v>43226</v>
      </c>
      <c r="B10576" s="24" t="s">
        <v>232</v>
      </c>
      <c r="C10576" s="24" t="s">
        <v>233</v>
      </c>
      <c r="D10576" s="24">
        <v>0.13420000000000001</v>
      </c>
    </row>
    <row r="10577" spans="1:4" hidden="1">
      <c r="A10577" s="25">
        <v>43226</v>
      </c>
      <c r="B10577" s="24" t="s">
        <v>232</v>
      </c>
      <c r="C10577" s="24" t="s">
        <v>234</v>
      </c>
      <c r="D10577" s="24">
        <v>0.1187</v>
      </c>
    </row>
    <row r="10578" spans="1:4" hidden="1">
      <c r="A10578" s="25">
        <v>43226</v>
      </c>
      <c r="B10578" s="24" t="s">
        <v>232</v>
      </c>
      <c r="C10578" s="24" t="s">
        <v>235</v>
      </c>
      <c r="D10578" s="24">
        <v>0.114</v>
      </c>
    </row>
    <row r="10579" spans="1:4" hidden="1">
      <c r="A10579" s="25">
        <v>43226</v>
      </c>
      <c r="B10579" s="24" t="s">
        <v>232</v>
      </c>
      <c r="C10579" s="24" t="s">
        <v>236</v>
      </c>
      <c r="D10579" s="24">
        <v>1.2931999999999999</v>
      </c>
    </row>
    <row r="10580" spans="1:4" hidden="1">
      <c r="A10580" s="25">
        <v>43226</v>
      </c>
      <c r="B10580" s="24" t="s">
        <v>232</v>
      </c>
      <c r="C10580" s="24" t="s">
        <v>237</v>
      </c>
      <c r="D10580" s="24">
        <v>1.4132</v>
      </c>
    </row>
    <row r="10581" spans="1:4" hidden="1">
      <c r="A10581" s="25">
        <v>43226</v>
      </c>
      <c r="B10581" s="24" t="s">
        <v>232</v>
      </c>
      <c r="C10581" s="24" t="s">
        <v>238</v>
      </c>
      <c r="D10581" s="24">
        <v>0.16059999999999999</v>
      </c>
    </row>
    <row r="10582" spans="1:4" hidden="1">
      <c r="A10582" s="25">
        <v>43226</v>
      </c>
      <c r="B10582" s="24" t="s">
        <v>255</v>
      </c>
      <c r="C10582" s="24" t="s">
        <v>233</v>
      </c>
      <c r="D10582" s="24">
        <v>5.57E-2</v>
      </c>
    </row>
    <row r="10583" spans="1:4" hidden="1">
      <c r="A10583" s="25">
        <v>43226</v>
      </c>
      <c r="B10583" s="24" t="s">
        <v>233</v>
      </c>
      <c r="C10583" s="24" t="s">
        <v>230</v>
      </c>
      <c r="D10583" s="24">
        <v>4.3936000000000002</v>
      </c>
    </row>
    <row r="10584" spans="1:4" hidden="1">
      <c r="A10584" s="25">
        <v>43226</v>
      </c>
      <c r="B10584" s="24" t="s">
        <v>233</v>
      </c>
      <c r="C10584" s="24" t="s">
        <v>240</v>
      </c>
      <c r="D10584" s="24">
        <v>1.5866</v>
      </c>
    </row>
    <row r="10585" spans="1:4" hidden="1">
      <c r="A10585" s="25">
        <v>43226</v>
      </c>
      <c r="B10585" s="24" t="s">
        <v>233</v>
      </c>
      <c r="C10585" s="24" t="s">
        <v>241</v>
      </c>
      <c r="D10585" s="24">
        <v>1.5367999999999999</v>
      </c>
    </row>
    <row r="10586" spans="1:4" hidden="1">
      <c r="A10586" s="25">
        <v>43226</v>
      </c>
      <c r="B10586" s="24" t="s">
        <v>233</v>
      </c>
      <c r="C10586" s="24" t="s">
        <v>231</v>
      </c>
      <c r="D10586" s="24">
        <v>1.1961999999999999</v>
      </c>
    </row>
    <row r="10587" spans="1:4" hidden="1">
      <c r="A10587" s="25">
        <v>43226</v>
      </c>
      <c r="B10587" s="24" t="s">
        <v>233</v>
      </c>
      <c r="C10587" s="24" t="s">
        <v>248</v>
      </c>
      <c r="D10587" s="24">
        <v>7.6017000000000001</v>
      </c>
    </row>
    <row r="10588" spans="1:4" hidden="1">
      <c r="A10588" s="25">
        <v>43226</v>
      </c>
      <c r="B10588" s="24" t="s">
        <v>233</v>
      </c>
      <c r="C10588" s="24" t="s">
        <v>242</v>
      </c>
      <c r="D10588" s="24">
        <v>7.6078999999999999</v>
      </c>
    </row>
    <row r="10589" spans="1:4" hidden="1">
      <c r="A10589" s="25">
        <v>43226</v>
      </c>
      <c r="B10589" s="24" t="s">
        <v>233</v>
      </c>
      <c r="C10589" s="24" t="s">
        <v>254</v>
      </c>
      <c r="D10589" s="24">
        <v>25.468</v>
      </c>
    </row>
    <row r="10590" spans="1:4" hidden="1">
      <c r="A10590" s="25">
        <v>43226</v>
      </c>
      <c r="B10590" s="24" t="s">
        <v>233</v>
      </c>
      <c r="C10590" s="24" t="s">
        <v>232</v>
      </c>
      <c r="D10590" s="24">
        <v>7.4496000000000002</v>
      </c>
    </row>
    <row r="10591" spans="1:4" hidden="1">
      <c r="A10591" s="25">
        <v>43226</v>
      </c>
      <c r="B10591" s="24" t="s">
        <v>233</v>
      </c>
      <c r="C10591" s="24" t="s">
        <v>255</v>
      </c>
      <c r="D10591" s="24">
        <v>17.942599999999999</v>
      </c>
    </row>
    <row r="10592" spans="1:4" hidden="1">
      <c r="A10592" s="25">
        <v>43226</v>
      </c>
      <c r="B10592" s="24" t="s">
        <v>233</v>
      </c>
      <c r="C10592" s="24" t="s">
        <v>234</v>
      </c>
      <c r="D10592" s="24">
        <v>0.88400000000000001</v>
      </c>
    </row>
    <row r="10593" spans="1:4" hidden="1">
      <c r="A10593" s="25">
        <v>43226</v>
      </c>
      <c r="B10593" s="24" t="s">
        <v>233</v>
      </c>
      <c r="C10593" s="24" t="s">
        <v>243</v>
      </c>
      <c r="D10593" s="24">
        <v>9.3897999999999993</v>
      </c>
    </row>
    <row r="10594" spans="1:4" hidden="1">
      <c r="A10594" s="25">
        <v>43226</v>
      </c>
      <c r="B10594" s="24" t="s">
        <v>233</v>
      </c>
      <c r="C10594" s="24" t="s">
        <v>256</v>
      </c>
      <c r="D10594" s="24">
        <v>7.3997000000000002</v>
      </c>
    </row>
    <row r="10595" spans="1:4" hidden="1">
      <c r="A10595" s="25">
        <v>43226</v>
      </c>
      <c r="B10595" s="24" t="s">
        <v>233</v>
      </c>
      <c r="C10595" s="24" t="s">
        <v>257</v>
      </c>
      <c r="D10595" s="24">
        <v>313.6182</v>
      </c>
    </row>
    <row r="10596" spans="1:4" hidden="1">
      <c r="A10596" s="25">
        <v>43226</v>
      </c>
      <c r="B10596" s="24" t="s">
        <v>233</v>
      </c>
      <c r="C10596" s="24" t="s">
        <v>258</v>
      </c>
      <c r="D10596" s="24">
        <v>4.3216000000000001</v>
      </c>
    </row>
    <row r="10597" spans="1:4" hidden="1">
      <c r="A10597" s="25">
        <v>43226</v>
      </c>
      <c r="B10597" s="24" t="s">
        <v>233</v>
      </c>
      <c r="C10597" s="24" t="s">
        <v>259</v>
      </c>
      <c r="D10597" s="24">
        <v>121.5913</v>
      </c>
    </row>
    <row r="10598" spans="1:4" hidden="1">
      <c r="A10598" s="25">
        <v>43226</v>
      </c>
      <c r="B10598" s="24" t="s">
        <v>233</v>
      </c>
      <c r="C10598" s="24" t="s">
        <v>235</v>
      </c>
      <c r="D10598" s="24">
        <v>0.84860000000000002</v>
      </c>
    </row>
    <row r="10599" spans="1:4" hidden="1">
      <c r="A10599" s="25">
        <v>43226</v>
      </c>
      <c r="B10599" s="24" t="s">
        <v>233</v>
      </c>
      <c r="C10599" s="24" t="s">
        <v>79</v>
      </c>
      <c r="D10599" s="24">
        <v>130.49039999999999</v>
      </c>
    </row>
    <row r="10600" spans="1:4" hidden="1">
      <c r="A10600" s="25">
        <v>43226</v>
      </c>
      <c r="B10600" s="24" t="s">
        <v>233</v>
      </c>
      <c r="C10600" s="24" t="s">
        <v>244</v>
      </c>
      <c r="D10600" s="24">
        <v>1284.7896000000001</v>
      </c>
    </row>
    <row r="10601" spans="1:4" hidden="1">
      <c r="A10601" s="25">
        <v>43226</v>
      </c>
      <c r="B10601" s="24" t="s">
        <v>233</v>
      </c>
      <c r="C10601" s="24" t="s">
        <v>251</v>
      </c>
      <c r="D10601" s="24">
        <v>9.6714000000000002</v>
      </c>
    </row>
    <row r="10602" spans="1:4" hidden="1">
      <c r="A10602" s="25">
        <v>43226</v>
      </c>
      <c r="B10602" s="24" t="s">
        <v>233</v>
      </c>
      <c r="C10602" s="24" t="s">
        <v>249</v>
      </c>
      <c r="D10602" s="24">
        <v>23.045999999999999</v>
      </c>
    </row>
    <row r="10603" spans="1:4" hidden="1">
      <c r="A10603" s="25">
        <v>43226</v>
      </c>
      <c r="B10603" s="24" t="s">
        <v>233</v>
      </c>
      <c r="C10603" s="24" t="s">
        <v>252</v>
      </c>
      <c r="D10603" s="24">
        <v>4.7141000000000002</v>
      </c>
    </row>
    <row r="10604" spans="1:4" hidden="1">
      <c r="A10604" s="25">
        <v>43226</v>
      </c>
      <c r="B10604" s="24" t="s">
        <v>233</v>
      </c>
      <c r="C10604" s="24" t="s">
        <v>236</v>
      </c>
      <c r="D10604" s="24">
        <v>9.6338000000000008</v>
      </c>
    </row>
    <row r="10605" spans="1:4" hidden="1">
      <c r="A10605" s="25">
        <v>43226</v>
      </c>
      <c r="B10605" s="24" t="s">
        <v>233</v>
      </c>
      <c r="C10605" s="24" t="s">
        <v>245</v>
      </c>
      <c r="D10605" s="24">
        <v>1.704</v>
      </c>
    </row>
    <row r="10606" spans="1:4" hidden="1">
      <c r="A10606" s="25">
        <v>43226</v>
      </c>
      <c r="B10606" s="24" t="s">
        <v>233</v>
      </c>
      <c r="C10606" s="24" t="s">
        <v>260</v>
      </c>
      <c r="D10606" s="24">
        <v>4.25</v>
      </c>
    </row>
    <row r="10607" spans="1:4" hidden="1">
      <c r="A10607" s="25">
        <v>43226</v>
      </c>
      <c r="B10607" s="24" t="s">
        <v>233</v>
      </c>
      <c r="C10607" s="24" t="s">
        <v>261</v>
      </c>
      <c r="D10607" s="24">
        <v>74.872200000000007</v>
      </c>
    </row>
    <row r="10608" spans="1:4" hidden="1">
      <c r="A10608" s="25">
        <v>43226</v>
      </c>
      <c r="B10608" s="24" t="s">
        <v>233</v>
      </c>
      <c r="C10608" s="24" t="s">
        <v>237</v>
      </c>
      <c r="D10608" s="24">
        <v>10.5268</v>
      </c>
    </row>
    <row r="10609" spans="1:4" hidden="1">
      <c r="A10609" s="25">
        <v>43226</v>
      </c>
      <c r="B10609" s="24" t="s">
        <v>233</v>
      </c>
      <c r="C10609" s="24" t="s">
        <v>253</v>
      </c>
      <c r="D10609" s="24">
        <v>1.5953999999999999</v>
      </c>
    </row>
    <row r="10610" spans="1:4" hidden="1">
      <c r="A10610" s="25">
        <v>43226</v>
      </c>
      <c r="B10610" s="24" t="s">
        <v>233</v>
      </c>
      <c r="C10610" s="24" t="s">
        <v>262</v>
      </c>
      <c r="D10610" s="24">
        <v>5.0621999999999998</v>
      </c>
    </row>
    <row r="10611" spans="1:4" hidden="1">
      <c r="A10611" s="25">
        <v>43226</v>
      </c>
      <c r="B10611" s="24" t="s">
        <v>233</v>
      </c>
      <c r="C10611" s="24" t="s">
        <v>246</v>
      </c>
      <c r="D10611" s="24">
        <v>35.506300000000003</v>
      </c>
    </row>
    <row r="10612" spans="1:4" hidden="1">
      <c r="A10612" s="25">
        <v>43226</v>
      </c>
      <c r="B10612" s="24" t="s">
        <v>233</v>
      </c>
      <c r="C10612" s="24" t="s">
        <v>238</v>
      </c>
      <c r="D10612" s="24">
        <v>1.1961999999999999</v>
      </c>
    </row>
    <row r="10613" spans="1:4" hidden="1">
      <c r="A10613" s="25">
        <v>43226</v>
      </c>
      <c r="B10613" s="24" t="s">
        <v>233</v>
      </c>
      <c r="C10613" s="24" t="s">
        <v>239</v>
      </c>
      <c r="D10613" s="24">
        <v>14.9504</v>
      </c>
    </row>
    <row r="10614" spans="1:4" hidden="1">
      <c r="A10614" s="25">
        <v>43226</v>
      </c>
      <c r="B10614" s="24" t="s">
        <v>263</v>
      </c>
      <c r="C10614" s="24" t="s">
        <v>238</v>
      </c>
      <c r="D10614" s="24">
        <v>0.47910000000000003</v>
      </c>
    </row>
    <row r="10615" spans="1:4" hidden="1">
      <c r="A10615" s="25">
        <v>43226</v>
      </c>
      <c r="B10615" s="24" t="s">
        <v>234</v>
      </c>
      <c r="C10615" s="24" t="s">
        <v>230</v>
      </c>
      <c r="D10615" s="24">
        <v>4.9702999999999999</v>
      </c>
    </row>
    <row r="10616" spans="1:4" hidden="1">
      <c r="A10616" s="25">
        <v>43226</v>
      </c>
      <c r="B10616" s="24" t="s">
        <v>234</v>
      </c>
      <c r="C10616" s="24" t="s">
        <v>240</v>
      </c>
      <c r="D10616" s="24">
        <v>1.7949999999999999</v>
      </c>
    </row>
    <row r="10617" spans="1:4" hidden="1">
      <c r="A10617" s="25">
        <v>43226</v>
      </c>
      <c r="B10617" s="24" t="s">
        <v>234</v>
      </c>
      <c r="C10617" s="24" t="s">
        <v>241</v>
      </c>
      <c r="D10617" s="24">
        <v>1.7384999999999999</v>
      </c>
    </row>
    <row r="10618" spans="1:4" hidden="1">
      <c r="A10618" s="25">
        <v>43226</v>
      </c>
      <c r="B10618" s="24" t="s">
        <v>234</v>
      </c>
      <c r="C10618" s="24" t="s">
        <v>231</v>
      </c>
      <c r="D10618" s="24">
        <v>1.3532</v>
      </c>
    </row>
    <row r="10619" spans="1:4" hidden="1">
      <c r="A10619" s="25">
        <v>43226</v>
      </c>
      <c r="B10619" s="24" t="s">
        <v>234</v>
      </c>
      <c r="C10619" s="24" t="s">
        <v>242</v>
      </c>
      <c r="D10619" s="24">
        <v>8.6066000000000003</v>
      </c>
    </row>
    <row r="10620" spans="1:4" hidden="1">
      <c r="A10620" s="25">
        <v>43226</v>
      </c>
      <c r="B10620" s="24" t="s">
        <v>234</v>
      </c>
      <c r="C10620" s="24" t="s">
        <v>254</v>
      </c>
      <c r="D10620" s="24">
        <v>28.8108</v>
      </c>
    </row>
    <row r="10621" spans="1:4" hidden="1">
      <c r="A10621" s="25">
        <v>43226</v>
      </c>
      <c r="B10621" s="24" t="s">
        <v>234</v>
      </c>
      <c r="C10621" s="24" t="s">
        <v>232</v>
      </c>
      <c r="D10621" s="24">
        <v>8.4276</v>
      </c>
    </row>
    <row r="10622" spans="1:4" hidden="1">
      <c r="A10622" s="25">
        <v>43226</v>
      </c>
      <c r="B10622" s="24" t="s">
        <v>234</v>
      </c>
      <c r="C10622" s="24" t="s">
        <v>233</v>
      </c>
      <c r="D10622" s="24">
        <v>1.1312</v>
      </c>
    </row>
    <row r="10623" spans="1:4" hidden="1">
      <c r="A10623" s="25">
        <v>43226</v>
      </c>
      <c r="B10623" s="24" t="s">
        <v>234</v>
      </c>
      <c r="C10623" s="24" t="s">
        <v>243</v>
      </c>
      <c r="D10623" s="24">
        <v>10.6218</v>
      </c>
    </row>
    <row r="10624" spans="1:4" hidden="1">
      <c r="A10624" s="25">
        <v>43226</v>
      </c>
      <c r="B10624" s="24" t="s">
        <v>234</v>
      </c>
      <c r="C10624" s="24" t="s">
        <v>235</v>
      </c>
      <c r="D10624" s="24">
        <v>0.96</v>
      </c>
    </row>
    <row r="10625" spans="1:4" hidden="1">
      <c r="A10625" s="25">
        <v>43226</v>
      </c>
      <c r="B10625" s="24" t="s">
        <v>234</v>
      </c>
      <c r="C10625" s="24" t="s">
        <v>79</v>
      </c>
      <c r="D10625" s="24">
        <v>147.6208</v>
      </c>
    </row>
    <row r="10626" spans="1:4" hidden="1">
      <c r="A10626" s="25">
        <v>43226</v>
      </c>
      <c r="B10626" s="24" t="s">
        <v>234</v>
      </c>
      <c r="C10626" s="24" t="s">
        <v>244</v>
      </c>
      <c r="D10626" s="24">
        <v>1453.4428</v>
      </c>
    </row>
    <row r="10627" spans="1:4" hidden="1">
      <c r="A10627" s="25">
        <v>43226</v>
      </c>
      <c r="B10627" s="24" t="s">
        <v>234</v>
      </c>
      <c r="C10627" s="24" t="s">
        <v>249</v>
      </c>
      <c r="D10627" s="24">
        <v>26.071200000000001</v>
      </c>
    </row>
    <row r="10628" spans="1:4" hidden="1">
      <c r="A10628" s="25">
        <v>43226</v>
      </c>
      <c r="B10628" s="24" t="s">
        <v>234</v>
      </c>
      <c r="C10628" s="24" t="s">
        <v>252</v>
      </c>
      <c r="D10628" s="24">
        <v>5.3329000000000004</v>
      </c>
    </row>
    <row r="10629" spans="1:4" hidden="1">
      <c r="A10629" s="25">
        <v>43226</v>
      </c>
      <c r="B10629" s="24" t="s">
        <v>234</v>
      </c>
      <c r="C10629" s="24" t="s">
        <v>236</v>
      </c>
      <c r="D10629" s="24">
        <v>10.898300000000001</v>
      </c>
    </row>
    <row r="10630" spans="1:4" hidden="1">
      <c r="A10630" s="25">
        <v>43226</v>
      </c>
      <c r="B10630" s="24" t="s">
        <v>234</v>
      </c>
      <c r="C10630" s="24" t="s">
        <v>245</v>
      </c>
      <c r="D10630" s="24">
        <v>1.9276</v>
      </c>
    </row>
    <row r="10631" spans="1:4" hidden="1">
      <c r="A10631" s="25">
        <v>43226</v>
      </c>
      <c r="B10631" s="24" t="s">
        <v>234</v>
      </c>
      <c r="C10631" s="24" t="s">
        <v>237</v>
      </c>
      <c r="D10631" s="24">
        <v>11.9094</v>
      </c>
    </row>
    <row r="10632" spans="1:4" hidden="1">
      <c r="A10632" s="25">
        <v>43226</v>
      </c>
      <c r="B10632" s="24" t="s">
        <v>234</v>
      </c>
      <c r="C10632" s="24" t="s">
        <v>253</v>
      </c>
      <c r="D10632" s="24">
        <v>1.8048</v>
      </c>
    </row>
    <row r="10633" spans="1:4" hidden="1">
      <c r="A10633" s="25">
        <v>43226</v>
      </c>
      <c r="B10633" s="24" t="s">
        <v>234</v>
      </c>
      <c r="C10633" s="24" t="s">
        <v>246</v>
      </c>
      <c r="D10633" s="24">
        <v>40.167200000000001</v>
      </c>
    </row>
    <row r="10634" spans="1:4" hidden="1">
      <c r="A10634" s="25">
        <v>43226</v>
      </c>
      <c r="B10634" s="24" t="s">
        <v>234</v>
      </c>
      <c r="C10634" s="24" t="s">
        <v>238</v>
      </c>
      <c r="D10634" s="24">
        <v>1.3532</v>
      </c>
    </row>
    <row r="10635" spans="1:4" hidden="1">
      <c r="A10635" s="25">
        <v>43226</v>
      </c>
      <c r="B10635" s="24" t="s">
        <v>234</v>
      </c>
      <c r="C10635" s="24" t="s">
        <v>239</v>
      </c>
      <c r="D10635" s="24">
        <v>16.913</v>
      </c>
    </row>
    <row r="10636" spans="1:4" hidden="1">
      <c r="A10636" s="25">
        <v>43226</v>
      </c>
      <c r="B10636" s="24" t="s">
        <v>243</v>
      </c>
      <c r="C10636" s="24" t="s">
        <v>240</v>
      </c>
      <c r="D10636" s="24">
        <v>0.16900000000000001</v>
      </c>
    </row>
    <row r="10637" spans="1:4" hidden="1">
      <c r="A10637" s="25">
        <v>43226</v>
      </c>
      <c r="B10637" s="24" t="s">
        <v>243</v>
      </c>
      <c r="C10637" s="24" t="s">
        <v>241</v>
      </c>
      <c r="D10637" s="24">
        <v>0.1636</v>
      </c>
    </row>
    <row r="10638" spans="1:4" hidden="1">
      <c r="A10638" s="25">
        <v>43226</v>
      </c>
      <c r="B10638" s="24" t="s">
        <v>243</v>
      </c>
      <c r="C10638" s="24" t="s">
        <v>231</v>
      </c>
      <c r="D10638" s="24">
        <v>0.12740000000000001</v>
      </c>
    </row>
    <row r="10639" spans="1:4" hidden="1">
      <c r="A10639" s="25">
        <v>43226</v>
      </c>
      <c r="B10639" s="24" t="s">
        <v>243</v>
      </c>
      <c r="C10639" s="24" t="s">
        <v>242</v>
      </c>
      <c r="D10639" s="24">
        <v>0.81020000000000003</v>
      </c>
    </row>
    <row r="10640" spans="1:4" hidden="1">
      <c r="A10640" s="25">
        <v>43226</v>
      </c>
      <c r="B10640" s="24" t="s">
        <v>243</v>
      </c>
      <c r="C10640" s="24" t="s">
        <v>233</v>
      </c>
      <c r="D10640" s="24">
        <v>0.1065</v>
      </c>
    </row>
    <row r="10641" spans="1:4" hidden="1">
      <c r="A10641" s="25">
        <v>43226</v>
      </c>
      <c r="B10641" s="24" t="s">
        <v>243</v>
      </c>
      <c r="C10641" s="24" t="s">
        <v>234</v>
      </c>
      <c r="D10641" s="24">
        <v>9.4200000000000006E-2</v>
      </c>
    </row>
    <row r="10642" spans="1:4" hidden="1">
      <c r="A10642" s="25">
        <v>43226</v>
      </c>
      <c r="B10642" s="24" t="s">
        <v>243</v>
      </c>
      <c r="C10642" s="24" t="s">
        <v>79</v>
      </c>
      <c r="D10642" s="24">
        <v>13.8994</v>
      </c>
    </row>
    <row r="10643" spans="1:4" hidden="1">
      <c r="A10643" s="25">
        <v>43226</v>
      </c>
      <c r="B10643" s="24" t="s">
        <v>243</v>
      </c>
      <c r="C10643" s="24" t="s">
        <v>244</v>
      </c>
      <c r="D10643" s="24">
        <v>136.83580000000001</v>
      </c>
    </row>
    <row r="10644" spans="1:4" hidden="1">
      <c r="A10644" s="25">
        <v>43226</v>
      </c>
      <c r="B10644" s="24" t="s">
        <v>243</v>
      </c>
      <c r="C10644" s="24" t="s">
        <v>251</v>
      </c>
      <c r="D10644" s="24">
        <v>1.03</v>
      </c>
    </row>
    <row r="10645" spans="1:4" hidden="1">
      <c r="A10645" s="25">
        <v>43226</v>
      </c>
      <c r="B10645" s="24" t="s">
        <v>243</v>
      </c>
      <c r="C10645" s="24" t="s">
        <v>252</v>
      </c>
      <c r="D10645" s="24">
        <v>0.502</v>
      </c>
    </row>
    <row r="10646" spans="1:4" hidden="1">
      <c r="A10646" s="25">
        <v>43226</v>
      </c>
      <c r="B10646" s="24" t="s">
        <v>243</v>
      </c>
      <c r="C10646" s="24" t="s">
        <v>236</v>
      </c>
      <c r="D10646" s="24">
        <v>1.026</v>
      </c>
    </row>
    <row r="10647" spans="1:4" hidden="1">
      <c r="A10647" s="25">
        <v>43226</v>
      </c>
      <c r="B10647" s="24" t="s">
        <v>243</v>
      </c>
      <c r="C10647" s="24" t="s">
        <v>245</v>
      </c>
      <c r="D10647" s="24">
        <v>0.18140000000000001</v>
      </c>
    </row>
    <row r="10648" spans="1:4" hidden="1">
      <c r="A10648" s="25">
        <v>43226</v>
      </c>
      <c r="B10648" s="24" t="s">
        <v>243</v>
      </c>
      <c r="C10648" s="24" t="s">
        <v>253</v>
      </c>
      <c r="D10648" s="24">
        <v>0.1699</v>
      </c>
    </row>
    <row r="10649" spans="1:4" hidden="1">
      <c r="A10649" s="25">
        <v>43226</v>
      </c>
      <c r="B10649" s="24" t="s">
        <v>243</v>
      </c>
      <c r="C10649" s="24" t="s">
        <v>246</v>
      </c>
      <c r="D10649" s="24">
        <v>3.7816000000000001</v>
      </c>
    </row>
    <row r="10650" spans="1:4" hidden="1">
      <c r="A10650" s="25">
        <v>43226</v>
      </c>
      <c r="B10650" s="24" t="s">
        <v>243</v>
      </c>
      <c r="C10650" s="24" t="s">
        <v>238</v>
      </c>
      <c r="D10650" s="24">
        <v>0.12740000000000001</v>
      </c>
    </row>
    <row r="10651" spans="1:4" hidden="1">
      <c r="A10651" s="25">
        <v>43226</v>
      </c>
      <c r="B10651" s="24" t="s">
        <v>256</v>
      </c>
      <c r="C10651" s="24" t="s">
        <v>233</v>
      </c>
      <c r="D10651" s="24">
        <v>0.13519999999999999</v>
      </c>
    </row>
    <row r="10652" spans="1:4" hidden="1">
      <c r="A10652" s="25">
        <v>43226</v>
      </c>
      <c r="B10652" s="24" t="s">
        <v>256</v>
      </c>
      <c r="C10652" s="24" t="s">
        <v>238</v>
      </c>
      <c r="D10652" s="24">
        <v>0.16159999999999999</v>
      </c>
    </row>
    <row r="10653" spans="1:4" hidden="1">
      <c r="A10653" s="25">
        <v>43226</v>
      </c>
      <c r="B10653" s="24" t="s">
        <v>257</v>
      </c>
      <c r="C10653" s="24" t="s">
        <v>233</v>
      </c>
      <c r="D10653" s="24">
        <v>3.2000000000000002E-3</v>
      </c>
    </row>
    <row r="10654" spans="1:4" hidden="1">
      <c r="A10654" s="25">
        <v>43226</v>
      </c>
      <c r="B10654" s="24" t="s">
        <v>258</v>
      </c>
      <c r="C10654" s="24" t="s">
        <v>233</v>
      </c>
      <c r="D10654" s="24">
        <v>0.23139999999999999</v>
      </c>
    </row>
    <row r="10655" spans="1:4" hidden="1">
      <c r="A10655" s="25">
        <v>43226</v>
      </c>
      <c r="B10655" s="24" t="s">
        <v>258</v>
      </c>
      <c r="C10655" s="24" t="s">
        <v>238</v>
      </c>
      <c r="D10655" s="24">
        <v>0.27679999999999999</v>
      </c>
    </row>
    <row r="10656" spans="1:4" hidden="1">
      <c r="A10656" s="25">
        <v>43226</v>
      </c>
      <c r="B10656" s="24" t="s">
        <v>259</v>
      </c>
      <c r="C10656" s="24" t="s">
        <v>233</v>
      </c>
      <c r="D10656" s="24">
        <v>8.2000000000000007E-3</v>
      </c>
    </row>
    <row r="10657" spans="1:4" hidden="1">
      <c r="A10657" s="25">
        <v>43226</v>
      </c>
      <c r="B10657" s="24" t="s">
        <v>259</v>
      </c>
      <c r="C10657" s="24" t="s">
        <v>238</v>
      </c>
      <c r="D10657" s="24">
        <v>9.7999999999999997E-3</v>
      </c>
    </row>
    <row r="10658" spans="1:4" hidden="1">
      <c r="A10658" s="25">
        <v>43226</v>
      </c>
      <c r="B10658" s="24" t="s">
        <v>235</v>
      </c>
      <c r="C10658" s="24" t="s">
        <v>230</v>
      </c>
      <c r="D10658" s="24">
        <v>5.1776</v>
      </c>
    </row>
    <row r="10659" spans="1:4" hidden="1">
      <c r="A10659" s="25">
        <v>43226</v>
      </c>
      <c r="B10659" s="24" t="s">
        <v>235</v>
      </c>
      <c r="C10659" s="24" t="s">
        <v>231</v>
      </c>
      <c r="D10659" s="24">
        <v>1.4097999999999999</v>
      </c>
    </row>
    <row r="10660" spans="1:4" hidden="1">
      <c r="A10660" s="25">
        <v>43226</v>
      </c>
      <c r="B10660" s="24" t="s">
        <v>235</v>
      </c>
      <c r="C10660" s="24" t="s">
        <v>232</v>
      </c>
      <c r="D10660" s="24">
        <v>8.7792999999999992</v>
      </c>
    </row>
    <row r="10661" spans="1:4" hidden="1">
      <c r="A10661" s="25">
        <v>43226</v>
      </c>
      <c r="B10661" s="24" t="s">
        <v>235</v>
      </c>
      <c r="C10661" s="24" t="s">
        <v>233</v>
      </c>
      <c r="D10661" s="24">
        <v>1.1785000000000001</v>
      </c>
    </row>
    <row r="10662" spans="1:4" hidden="1">
      <c r="A10662" s="25">
        <v>43226</v>
      </c>
      <c r="B10662" s="24" t="s">
        <v>235</v>
      </c>
      <c r="C10662" s="24" t="s">
        <v>234</v>
      </c>
      <c r="D10662" s="24">
        <v>1.0418000000000001</v>
      </c>
    </row>
    <row r="10663" spans="1:4" hidden="1">
      <c r="A10663" s="25">
        <v>43226</v>
      </c>
      <c r="B10663" s="24" t="s">
        <v>235</v>
      </c>
      <c r="C10663" s="24" t="s">
        <v>236</v>
      </c>
      <c r="D10663" s="24">
        <v>11.353199999999999</v>
      </c>
    </row>
    <row r="10664" spans="1:4" hidden="1">
      <c r="A10664" s="25">
        <v>43226</v>
      </c>
      <c r="B10664" s="24" t="s">
        <v>235</v>
      </c>
      <c r="C10664" s="24" t="s">
        <v>237</v>
      </c>
      <c r="D10664" s="24">
        <v>12.4064</v>
      </c>
    </row>
    <row r="10665" spans="1:4" hidden="1">
      <c r="A10665" s="25">
        <v>43226</v>
      </c>
      <c r="B10665" s="24" t="s">
        <v>235</v>
      </c>
      <c r="C10665" s="24" t="s">
        <v>238</v>
      </c>
      <c r="D10665" s="24">
        <v>1.4097</v>
      </c>
    </row>
    <row r="10666" spans="1:4" hidden="1">
      <c r="A10666" s="25">
        <v>43226</v>
      </c>
      <c r="B10666" s="24" t="s">
        <v>79</v>
      </c>
      <c r="C10666" s="24" t="s">
        <v>240</v>
      </c>
      <c r="D10666" s="24">
        <v>1.2200000000000001E-2</v>
      </c>
    </row>
    <row r="10667" spans="1:4" hidden="1">
      <c r="A10667" s="25">
        <v>43226</v>
      </c>
      <c r="B10667" s="24" t="s">
        <v>79</v>
      </c>
      <c r="C10667" s="24" t="s">
        <v>241</v>
      </c>
      <c r="D10667" s="24">
        <v>1.18E-2</v>
      </c>
    </row>
    <row r="10668" spans="1:4" hidden="1">
      <c r="A10668" s="25">
        <v>43226</v>
      </c>
      <c r="B10668" s="24" t="s">
        <v>79</v>
      </c>
      <c r="C10668" s="24" t="s">
        <v>231</v>
      </c>
      <c r="D10668" s="24">
        <v>9.1999999999999998E-3</v>
      </c>
    </row>
    <row r="10669" spans="1:4" hidden="1">
      <c r="A10669" s="25">
        <v>43226</v>
      </c>
      <c r="B10669" s="24" t="s">
        <v>79</v>
      </c>
      <c r="C10669" s="24" t="s">
        <v>242</v>
      </c>
      <c r="D10669" s="24">
        <v>5.8299999999999998E-2</v>
      </c>
    </row>
    <row r="10670" spans="1:4" hidden="1">
      <c r="A10670" s="25">
        <v>43226</v>
      </c>
      <c r="B10670" s="24" t="s">
        <v>79</v>
      </c>
      <c r="C10670" s="24" t="s">
        <v>233</v>
      </c>
      <c r="D10670" s="24">
        <v>7.7000000000000002E-3</v>
      </c>
    </row>
    <row r="10671" spans="1:4" hidden="1">
      <c r="A10671" s="25">
        <v>43226</v>
      </c>
      <c r="B10671" s="24" t="s">
        <v>79</v>
      </c>
      <c r="C10671" s="24" t="s">
        <v>234</v>
      </c>
      <c r="D10671" s="24">
        <v>6.7999999999999996E-3</v>
      </c>
    </row>
    <row r="10672" spans="1:4" hidden="1">
      <c r="A10672" s="25">
        <v>43226</v>
      </c>
      <c r="B10672" s="24" t="s">
        <v>79</v>
      </c>
      <c r="C10672" s="24" t="s">
        <v>243</v>
      </c>
      <c r="D10672" s="24">
        <v>7.1999999999999995E-2</v>
      </c>
    </row>
    <row r="10673" spans="1:4" hidden="1">
      <c r="A10673" s="25">
        <v>43226</v>
      </c>
      <c r="B10673" s="24" t="s">
        <v>79</v>
      </c>
      <c r="C10673" s="24" t="s">
        <v>244</v>
      </c>
      <c r="D10673" s="24">
        <v>9.8447999999999993</v>
      </c>
    </row>
    <row r="10674" spans="1:4" hidden="1">
      <c r="A10674" s="25">
        <v>43226</v>
      </c>
      <c r="B10674" s="24" t="s">
        <v>79</v>
      </c>
      <c r="C10674" s="24" t="s">
        <v>251</v>
      </c>
      <c r="D10674" s="24">
        <v>7.4099999999999999E-2</v>
      </c>
    </row>
    <row r="10675" spans="1:4" hidden="1">
      <c r="A10675" s="25">
        <v>43226</v>
      </c>
      <c r="B10675" s="24" t="s">
        <v>79</v>
      </c>
      <c r="C10675" s="24" t="s">
        <v>236</v>
      </c>
      <c r="D10675" s="24">
        <v>7.3800000000000004E-2</v>
      </c>
    </row>
    <row r="10676" spans="1:4" hidden="1">
      <c r="A10676" s="25">
        <v>43226</v>
      </c>
      <c r="B10676" s="24" t="s">
        <v>79</v>
      </c>
      <c r="C10676" s="24" t="s">
        <v>245</v>
      </c>
      <c r="D10676" s="24">
        <v>1.2999999999999999E-2</v>
      </c>
    </row>
    <row r="10677" spans="1:4" hidden="1">
      <c r="A10677" s="25">
        <v>43226</v>
      </c>
      <c r="B10677" s="24" t="s">
        <v>79</v>
      </c>
      <c r="C10677" s="24" t="s">
        <v>246</v>
      </c>
      <c r="D10677" s="24">
        <v>0.27210000000000001</v>
      </c>
    </row>
    <row r="10678" spans="1:4" hidden="1">
      <c r="A10678" s="25">
        <v>43226</v>
      </c>
      <c r="B10678" s="24" t="s">
        <v>79</v>
      </c>
      <c r="C10678" s="24" t="s">
        <v>238</v>
      </c>
      <c r="D10678" s="24">
        <v>9.1999999999999998E-3</v>
      </c>
    </row>
    <row r="10679" spans="1:4" hidden="1">
      <c r="A10679" s="25">
        <v>43226</v>
      </c>
      <c r="B10679" s="24" t="s">
        <v>244</v>
      </c>
      <c r="C10679" s="24" t="s">
        <v>240</v>
      </c>
      <c r="D10679" s="24">
        <v>1.1999999999999999E-3</v>
      </c>
    </row>
    <row r="10680" spans="1:4" hidden="1">
      <c r="A10680" s="25">
        <v>43226</v>
      </c>
      <c r="B10680" s="24" t="s">
        <v>244</v>
      </c>
      <c r="C10680" s="24" t="s">
        <v>242</v>
      </c>
      <c r="D10680" s="24">
        <v>5.8999999999999999E-3</v>
      </c>
    </row>
    <row r="10681" spans="1:4" hidden="1">
      <c r="A10681" s="25">
        <v>43226</v>
      </c>
      <c r="B10681" s="24" t="s">
        <v>244</v>
      </c>
      <c r="C10681" s="24" t="s">
        <v>233</v>
      </c>
      <c r="D10681" s="24">
        <v>8.0000000000000004E-4</v>
      </c>
    </row>
    <row r="10682" spans="1:4" hidden="1">
      <c r="A10682" s="25">
        <v>43226</v>
      </c>
      <c r="B10682" s="24" t="s">
        <v>244</v>
      </c>
      <c r="C10682" s="24" t="s">
        <v>234</v>
      </c>
      <c r="D10682" s="24">
        <v>6.9999999999999999E-4</v>
      </c>
    </row>
    <row r="10683" spans="1:4" hidden="1">
      <c r="A10683" s="25">
        <v>43226</v>
      </c>
      <c r="B10683" s="24" t="s">
        <v>244</v>
      </c>
      <c r="C10683" s="24" t="s">
        <v>243</v>
      </c>
      <c r="D10683" s="24">
        <v>7.3000000000000001E-3</v>
      </c>
    </row>
    <row r="10684" spans="1:4" hidden="1">
      <c r="A10684" s="25">
        <v>43226</v>
      </c>
      <c r="B10684" s="24" t="s">
        <v>244</v>
      </c>
      <c r="C10684" s="24" t="s">
        <v>79</v>
      </c>
      <c r="D10684" s="24">
        <v>0.1016</v>
      </c>
    </row>
    <row r="10685" spans="1:4" hidden="1">
      <c r="A10685" s="25">
        <v>43226</v>
      </c>
      <c r="B10685" s="24" t="s">
        <v>244</v>
      </c>
      <c r="C10685" s="24" t="s">
        <v>236</v>
      </c>
      <c r="D10685" s="24">
        <v>7.4999999999999997E-3</v>
      </c>
    </row>
    <row r="10686" spans="1:4" hidden="1">
      <c r="A10686" s="25">
        <v>43226</v>
      </c>
      <c r="B10686" s="24" t="s">
        <v>244</v>
      </c>
      <c r="C10686" s="24" t="s">
        <v>246</v>
      </c>
      <c r="D10686" s="24">
        <v>2.76E-2</v>
      </c>
    </row>
    <row r="10687" spans="1:4" hidden="1">
      <c r="A10687" s="25">
        <v>43226</v>
      </c>
      <c r="B10687" s="24" t="s">
        <v>244</v>
      </c>
      <c r="C10687" s="24" t="s">
        <v>238</v>
      </c>
      <c r="D10687" s="24">
        <v>8.9999999999999998E-4</v>
      </c>
    </row>
    <row r="10688" spans="1:4" hidden="1">
      <c r="A10688" s="25">
        <v>43226</v>
      </c>
      <c r="B10688" s="24" t="s">
        <v>251</v>
      </c>
      <c r="C10688" s="24" t="s">
        <v>242</v>
      </c>
      <c r="D10688" s="24">
        <v>0.78680000000000005</v>
      </c>
    </row>
    <row r="10689" spans="1:4" hidden="1">
      <c r="A10689" s="25">
        <v>43226</v>
      </c>
      <c r="B10689" s="24" t="s">
        <v>251</v>
      </c>
      <c r="C10689" s="24" t="s">
        <v>233</v>
      </c>
      <c r="D10689" s="24">
        <v>0.10340000000000001</v>
      </c>
    </row>
    <row r="10690" spans="1:4" hidden="1">
      <c r="A10690" s="25">
        <v>43226</v>
      </c>
      <c r="B10690" s="24" t="s">
        <v>251</v>
      </c>
      <c r="C10690" s="24" t="s">
        <v>243</v>
      </c>
      <c r="D10690" s="24">
        <v>0.97099999999999997</v>
      </c>
    </row>
    <row r="10691" spans="1:4" hidden="1">
      <c r="A10691" s="25">
        <v>43226</v>
      </c>
      <c r="B10691" s="24" t="s">
        <v>251</v>
      </c>
      <c r="C10691" s="24" t="s">
        <v>79</v>
      </c>
      <c r="D10691" s="24">
        <v>13.4955</v>
      </c>
    </row>
    <row r="10692" spans="1:4" hidden="1">
      <c r="A10692" s="25">
        <v>43226</v>
      </c>
      <c r="B10692" s="24" t="s">
        <v>251</v>
      </c>
      <c r="C10692" s="24" t="s">
        <v>236</v>
      </c>
      <c r="D10692" s="24">
        <v>0.99619999999999997</v>
      </c>
    </row>
    <row r="10693" spans="1:4" hidden="1">
      <c r="A10693" s="25">
        <v>43226</v>
      </c>
      <c r="B10693" s="24" t="s">
        <v>251</v>
      </c>
      <c r="C10693" s="24" t="s">
        <v>238</v>
      </c>
      <c r="D10693" s="24">
        <v>0.1237</v>
      </c>
    </row>
    <row r="10694" spans="1:4" hidden="1">
      <c r="A10694" s="25">
        <v>43226</v>
      </c>
      <c r="B10694" s="24" t="s">
        <v>249</v>
      </c>
      <c r="C10694" s="24" t="s">
        <v>241</v>
      </c>
      <c r="D10694" s="24">
        <v>6.6699999999999995E-2</v>
      </c>
    </row>
    <row r="10695" spans="1:4" hidden="1">
      <c r="A10695" s="25">
        <v>43226</v>
      </c>
      <c r="B10695" s="24" t="s">
        <v>249</v>
      </c>
      <c r="C10695" s="24" t="s">
        <v>233</v>
      </c>
      <c r="D10695" s="24">
        <v>4.3400000000000001E-2</v>
      </c>
    </row>
    <row r="10696" spans="1:4" hidden="1">
      <c r="A10696" s="25">
        <v>43226</v>
      </c>
      <c r="B10696" s="24" t="s">
        <v>249</v>
      </c>
      <c r="C10696" s="24" t="s">
        <v>234</v>
      </c>
      <c r="D10696" s="24">
        <v>3.8399999999999997E-2</v>
      </c>
    </row>
    <row r="10697" spans="1:4" hidden="1">
      <c r="A10697" s="25">
        <v>43226</v>
      </c>
      <c r="B10697" s="24" t="s">
        <v>249</v>
      </c>
      <c r="C10697" s="24" t="s">
        <v>238</v>
      </c>
      <c r="D10697" s="24">
        <v>5.1999999999999998E-2</v>
      </c>
    </row>
    <row r="10698" spans="1:4" hidden="1">
      <c r="A10698" s="25">
        <v>43226</v>
      </c>
      <c r="B10698" s="24" t="s">
        <v>252</v>
      </c>
      <c r="C10698" s="24" t="s">
        <v>242</v>
      </c>
      <c r="D10698" s="24">
        <v>1.6137999999999999</v>
      </c>
    </row>
    <row r="10699" spans="1:4" hidden="1">
      <c r="A10699" s="25">
        <v>43226</v>
      </c>
      <c r="B10699" s="24" t="s">
        <v>252</v>
      </c>
      <c r="C10699" s="24" t="s">
        <v>233</v>
      </c>
      <c r="D10699" s="24">
        <v>0.21210000000000001</v>
      </c>
    </row>
    <row r="10700" spans="1:4" hidden="1">
      <c r="A10700" s="25">
        <v>43226</v>
      </c>
      <c r="B10700" s="24" t="s">
        <v>252</v>
      </c>
      <c r="C10700" s="24" t="s">
        <v>234</v>
      </c>
      <c r="D10700" s="24">
        <v>0.1875</v>
      </c>
    </row>
    <row r="10701" spans="1:4" hidden="1">
      <c r="A10701" s="25">
        <v>43226</v>
      </c>
      <c r="B10701" s="24" t="s">
        <v>252</v>
      </c>
      <c r="C10701" s="24" t="s">
        <v>243</v>
      </c>
      <c r="D10701" s="24">
        <v>1.9918</v>
      </c>
    </row>
    <row r="10702" spans="1:4" hidden="1">
      <c r="A10702" s="25">
        <v>43226</v>
      </c>
      <c r="B10702" s="24" t="s">
        <v>252</v>
      </c>
      <c r="C10702" s="24" t="s">
        <v>238</v>
      </c>
      <c r="D10702" s="24">
        <v>0.25380000000000003</v>
      </c>
    </row>
    <row r="10703" spans="1:4" hidden="1">
      <c r="A10703" s="25">
        <v>43226</v>
      </c>
      <c r="B10703" s="24" t="s">
        <v>236</v>
      </c>
      <c r="C10703" s="24" t="s">
        <v>230</v>
      </c>
      <c r="D10703" s="24">
        <v>0.45600000000000002</v>
      </c>
    </row>
    <row r="10704" spans="1:4" hidden="1">
      <c r="A10704" s="25">
        <v>43226</v>
      </c>
      <c r="B10704" s="24" t="s">
        <v>236</v>
      </c>
      <c r="C10704" s="24" t="s">
        <v>240</v>
      </c>
      <c r="D10704" s="24">
        <v>0.16470000000000001</v>
      </c>
    </row>
    <row r="10705" spans="1:4" hidden="1">
      <c r="A10705" s="25">
        <v>43226</v>
      </c>
      <c r="B10705" s="24" t="s">
        <v>236</v>
      </c>
      <c r="C10705" s="24" t="s">
        <v>241</v>
      </c>
      <c r="D10705" s="24">
        <v>0.15959999999999999</v>
      </c>
    </row>
    <row r="10706" spans="1:4" hidden="1">
      <c r="A10706" s="25">
        <v>43226</v>
      </c>
      <c r="B10706" s="24" t="s">
        <v>236</v>
      </c>
      <c r="C10706" s="24" t="s">
        <v>231</v>
      </c>
      <c r="D10706" s="24">
        <v>0.1242</v>
      </c>
    </row>
    <row r="10707" spans="1:4" hidden="1">
      <c r="A10707" s="25">
        <v>43226</v>
      </c>
      <c r="B10707" s="24" t="s">
        <v>236</v>
      </c>
      <c r="C10707" s="24" t="s">
        <v>242</v>
      </c>
      <c r="D10707" s="24">
        <v>0.78969999999999996</v>
      </c>
    </row>
    <row r="10708" spans="1:4" hidden="1">
      <c r="A10708" s="25">
        <v>43226</v>
      </c>
      <c r="B10708" s="24" t="s">
        <v>236</v>
      </c>
      <c r="C10708" s="24" t="s">
        <v>232</v>
      </c>
      <c r="D10708" s="24">
        <v>0.77329999999999999</v>
      </c>
    </row>
    <row r="10709" spans="1:4" hidden="1">
      <c r="A10709" s="25">
        <v>43226</v>
      </c>
      <c r="B10709" s="24" t="s">
        <v>236</v>
      </c>
      <c r="C10709" s="24" t="s">
        <v>233</v>
      </c>
      <c r="D10709" s="24">
        <v>0.1038</v>
      </c>
    </row>
    <row r="10710" spans="1:4" hidden="1">
      <c r="A10710" s="25">
        <v>43226</v>
      </c>
      <c r="B10710" s="24" t="s">
        <v>236</v>
      </c>
      <c r="C10710" s="24" t="s">
        <v>234</v>
      </c>
      <c r="D10710" s="24">
        <v>9.1800000000000007E-2</v>
      </c>
    </row>
    <row r="10711" spans="1:4" hidden="1">
      <c r="A10711" s="25">
        <v>43226</v>
      </c>
      <c r="B10711" s="24" t="s">
        <v>236</v>
      </c>
      <c r="C10711" s="24" t="s">
        <v>243</v>
      </c>
      <c r="D10711" s="24">
        <v>0.97460000000000002</v>
      </c>
    </row>
    <row r="10712" spans="1:4" hidden="1">
      <c r="A10712" s="25">
        <v>43226</v>
      </c>
      <c r="B10712" s="24" t="s">
        <v>236</v>
      </c>
      <c r="C10712" s="24" t="s">
        <v>235</v>
      </c>
      <c r="D10712" s="24">
        <v>8.7999999999999995E-2</v>
      </c>
    </row>
    <row r="10713" spans="1:4" hidden="1">
      <c r="A10713" s="25">
        <v>43226</v>
      </c>
      <c r="B10713" s="24" t="s">
        <v>236</v>
      </c>
      <c r="C10713" s="24" t="s">
        <v>79</v>
      </c>
      <c r="D10713" s="24">
        <v>13.546799999999999</v>
      </c>
    </row>
    <row r="10714" spans="1:4" hidden="1">
      <c r="A10714" s="25">
        <v>43226</v>
      </c>
      <c r="B10714" s="24" t="s">
        <v>236</v>
      </c>
      <c r="C10714" s="24" t="s">
        <v>244</v>
      </c>
      <c r="D10714" s="24">
        <v>133.36439999999999</v>
      </c>
    </row>
    <row r="10715" spans="1:4" hidden="1">
      <c r="A10715" s="25">
        <v>43226</v>
      </c>
      <c r="B10715" s="24" t="s">
        <v>236</v>
      </c>
      <c r="C10715" s="24" t="s">
        <v>251</v>
      </c>
      <c r="D10715" s="24">
        <v>1.0039</v>
      </c>
    </row>
    <row r="10716" spans="1:4" hidden="1">
      <c r="A10716" s="25">
        <v>43226</v>
      </c>
      <c r="B10716" s="24" t="s">
        <v>236</v>
      </c>
      <c r="C10716" s="24" t="s">
        <v>237</v>
      </c>
      <c r="D10716" s="24">
        <v>1.0928</v>
      </c>
    </row>
    <row r="10717" spans="1:4" hidden="1">
      <c r="A10717" s="25">
        <v>43226</v>
      </c>
      <c r="B10717" s="24" t="s">
        <v>236</v>
      </c>
      <c r="C10717" s="24" t="s">
        <v>238</v>
      </c>
      <c r="D10717" s="24">
        <v>0.1242</v>
      </c>
    </row>
    <row r="10718" spans="1:4" hidden="1">
      <c r="A10718" s="25">
        <v>43226</v>
      </c>
      <c r="B10718" s="24" t="s">
        <v>245</v>
      </c>
      <c r="C10718" s="24" t="s">
        <v>240</v>
      </c>
      <c r="D10718" s="24">
        <v>0.93110000000000004</v>
      </c>
    </row>
    <row r="10719" spans="1:4" hidden="1">
      <c r="A10719" s="25">
        <v>43226</v>
      </c>
      <c r="B10719" s="24" t="s">
        <v>245</v>
      </c>
      <c r="C10719" s="24" t="s">
        <v>242</v>
      </c>
      <c r="D10719" s="24">
        <v>4.4648000000000003</v>
      </c>
    </row>
    <row r="10720" spans="1:4" hidden="1">
      <c r="A10720" s="25">
        <v>43226</v>
      </c>
      <c r="B10720" s="24" t="s">
        <v>245</v>
      </c>
      <c r="C10720" s="24" t="s">
        <v>233</v>
      </c>
      <c r="D10720" s="24">
        <v>0.58689999999999998</v>
      </c>
    </row>
    <row r="10721" spans="1:4" hidden="1">
      <c r="A10721" s="25">
        <v>43226</v>
      </c>
      <c r="B10721" s="24" t="s">
        <v>245</v>
      </c>
      <c r="C10721" s="24" t="s">
        <v>234</v>
      </c>
      <c r="D10721" s="24">
        <v>0.51880000000000004</v>
      </c>
    </row>
    <row r="10722" spans="1:4" hidden="1">
      <c r="A10722" s="25">
        <v>43226</v>
      </c>
      <c r="B10722" s="24" t="s">
        <v>245</v>
      </c>
      <c r="C10722" s="24" t="s">
        <v>243</v>
      </c>
      <c r="D10722" s="24">
        <v>5.5102000000000002</v>
      </c>
    </row>
    <row r="10723" spans="1:4" hidden="1">
      <c r="A10723" s="25">
        <v>43226</v>
      </c>
      <c r="B10723" s="24" t="s">
        <v>245</v>
      </c>
      <c r="C10723" s="24" t="s">
        <v>79</v>
      </c>
      <c r="D10723" s="24">
        <v>76.588800000000006</v>
      </c>
    </row>
    <row r="10724" spans="1:4" hidden="1">
      <c r="A10724" s="25">
        <v>43226</v>
      </c>
      <c r="B10724" s="24" t="s">
        <v>245</v>
      </c>
      <c r="C10724" s="24" t="s">
        <v>238</v>
      </c>
      <c r="D10724" s="24">
        <v>0.70199999999999996</v>
      </c>
    </row>
    <row r="10725" spans="1:4" hidden="1">
      <c r="A10725" s="25">
        <v>43226</v>
      </c>
      <c r="B10725" s="24" t="s">
        <v>264</v>
      </c>
      <c r="C10725" s="24" t="s">
        <v>238</v>
      </c>
      <c r="D10725" s="24">
        <v>1.9400000000000001E-2</v>
      </c>
    </row>
    <row r="10726" spans="1:4" hidden="1">
      <c r="A10726" s="25">
        <v>43226</v>
      </c>
      <c r="B10726" s="24" t="s">
        <v>260</v>
      </c>
      <c r="C10726" s="24" t="s">
        <v>233</v>
      </c>
      <c r="D10726" s="24">
        <v>0.23519999999999999</v>
      </c>
    </row>
    <row r="10727" spans="1:4" hidden="1">
      <c r="A10727" s="25">
        <v>43226</v>
      </c>
      <c r="B10727" s="24" t="s">
        <v>260</v>
      </c>
      <c r="C10727" s="24" t="s">
        <v>238</v>
      </c>
      <c r="D10727" s="24">
        <v>0.28139999999999998</v>
      </c>
    </row>
    <row r="10728" spans="1:4" hidden="1">
      <c r="A10728" s="25">
        <v>43226</v>
      </c>
      <c r="B10728" s="24" t="s">
        <v>261</v>
      </c>
      <c r="C10728" s="24" t="s">
        <v>233</v>
      </c>
      <c r="D10728" s="24">
        <v>1.34E-2</v>
      </c>
    </row>
    <row r="10729" spans="1:4" hidden="1">
      <c r="A10729" s="25">
        <v>43226</v>
      </c>
      <c r="B10729" s="24" t="s">
        <v>261</v>
      </c>
      <c r="C10729" s="24" t="s">
        <v>238</v>
      </c>
      <c r="D10729" s="24">
        <v>1.6E-2</v>
      </c>
    </row>
    <row r="10730" spans="1:4" hidden="1">
      <c r="A10730" s="25">
        <v>43226</v>
      </c>
      <c r="B10730" s="24" t="s">
        <v>237</v>
      </c>
      <c r="C10730" s="24" t="s">
        <v>230</v>
      </c>
      <c r="D10730" s="24">
        <v>0.41739999999999999</v>
      </c>
    </row>
    <row r="10731" spans="1:4" hidden="1">
      <c r="A10731" s="25">
        <v>43226</v>
      </c>
      <c r="B10731" s="24" t="s">
        <v>237</v>
      </c>
      <c r="C10731" s="24" t="s">
        <v>240</v>
      </c>
      <c r="D10731" s="24">
        <v>0.15079999999999999</v>
      </c>
    </row>
    <row r="10732" spans="1:4" hidden="1">
      <c r="A10732" s="25">
        <v>43226</v>
      </c>
      <c r="B10732" s="24" t="s">
        <v>237</v>
      </c>
      <c r="C10732" s="24" t="s">
        <v>231</v>
      </c>
      <c r="D10732" s="24">
        <v>0.11360000000000001</v>
      </c>
    </row>
    <row r="10733" spans="1:4" hidden="1">
      <c r="A10733" s="25">
        <v>43226</v>
      </c>
      <c r="B10733" s="24" t="s">
        <v>237</v>
      </c>
      <c r="C10733" s="24" t="s">
        <v>232</v>
      </c>
      <c r="D10733" s="24">
        <v>0.70760000000000001</v>
      </c>
    </row>
    <row r="10734" spans="1:4" hidden="1">
      <c r="A10734" s="25">
        <v>43226</v>
      </c>
      <c r="B10734" s="24" t="s">
        <v>237</v>
      </c>
      <c r="C10734" s="24" t="s">
        <v>233</v>
      </c>
      <c r="D10734" s="24">
        <v>9.5000000000000001E-2</v>
      </c>
    </row>
    <row r="10735" spans="1:4" hidden="1">
      <c r="A10735" s="25">
        <v>43226</v>
      </c>
      <c r="B10735" s="24" t="s">
        <v>237</v>
      </c>
      <c r="C10735" s="24" t="s">
        <v>234</v>
      </c>
      <c r="D10735" s="24">
        <v>8.4000000000000005E-2</v>
      </c>
    </row>
    <row r="10736" spans="1:4" hidden="1">
      <c r="A10736" s="25">
        <v>43226</v>
      </c>
      <c r="B10736" s="24" t="s">
        <v>237</v>
      </c>
      <c r="C10736" s="24" t="s">
        <v>235</v>
      </c>
      <c r="D10736" s="24">
        <v>8.0600000000000005E-2</v>
      </c>
    </row>
    <row r="10737" spans="1:4" hidden="1">
      <c r="A10737" s="25">
        <v>43226</v>
      </c>
      <c r="B10737" s="24" t="s">
        <v>237</v>
      </c>
      <c r="C10737" s="24" t="s">
        <v>236</v>
      </c>
      <c r="D10737" s="24">
        <v>0.91510000000000002</v>
      </c>
    </row>
    <row r="10738" spans="1:4" hidden="1">
      <c r="A10738" s="25">
        <v>43226</v>
      </c>
      <c r="B10738" s="24" t="s">
        <v>237</v>
      </c>
      <c r="C10738" s="24" t="s">
        <v>262</v>
      </c>
      <c r="D10738" s="24">
        <v>0.48080000000000001</v>
      </c>
    </row>
    <row r="10739" spans="1:4" hidden="1">
      <c r="A10739" s="25">
        <v>43226</v>
      </c>
      <c r="B10739" s="24" t="s">
        <v>237</v>
      </c>
      <c r="C10739" s="24" t="s">
        <v>238</v>
      </c>
      <c r="D10739" s="24">
        <v>0.11360000000000001</v>
      </c>
    </row>
    <row r="10740" spans="1:4" hidden="1">
      <c r="A10740" s="25">
        <v>43226</v>
      </c>
      <c r="B10740" s="24" t="s">
        <v>253</v>
      </c>
      <c r="C10740" s="24" t="s">
        <v>242</v>
      </c>
      <c r="D10740" s="24">
        <v>4.7687999999999997</v>
      </c>
    </row>
    <row r="10741" spans="1:4" hidden="1">
      <c r="A10741" s="25">
        <v>43226</v>
      </c>
      <c r="B10741" s="24" t="s">
        <v>253</v>
      </c>
      <c r="C10741" s="24" t="s">
        <v>233</v>
      </c>
      <c r="D10741" s="24">
        <v>0.62680000000000002</v>
      </c>
    </row>
    <row r="10742" spans="1:4" hidden="1">
      <c r="A10742" s="25">
        <v>43226</v>
      </c>
      <c r="B10742" s="24" t="s">
        <v>253</v>
      </c>
      <c r="C10742" s="24" t="s">
        <v>234</v>
      </c>
      <c r="D10742" s="24">
        <v>0.55400000000000005</v>
      </c>
    </row>
    <row r="10743" spans="1:4" hidden="1">
      <c r="A10743" s="25">
        <v>43226</v>
      </c>
      <c r="B10743" s="24" t="s">
        <v>253</v>
      </c>
      <c r="C10743" s="24" t="s">
        <v>243</v>
      </c>
      <c r="D10743" s="24">
        <v>5.8853999999999997</v>
      </c>
    </row>
    <row r="10744" spans="1:4" hidden="1">
      <c r="A10744" s="25">
        <v>43226</v>
      </c>
      <c r="B10744" s="24" t="s">
        <v>253</v>
      </c>
      <c r="C10744" s="24" t="s">
        <v>238</v>
      </c>
      <c r="D10744" s="24">
        <v>0.74980000000000002</v>
      </c>
    </row>
    <row r="10745" spans="1:4" hidden="1">
      <c r="A10745" s="25">
        <v>43226</v>
      </c>
      <c r="B10745" s="24" t="s">
        <v>265</v>
      </c>
      <c r="C10745" s="24" t="s">
        <v>238</v>
      </c>
      <c r="D10745" s="24">
        <v>3.1600000000000003E-2</v>
      </c>
    </row>
    <row r="10746" spans="1:4" hidden="1">
      <c r="A10746" s="25">
        <v>43226</v>
      </c>
      <c r="B10746" s="24" t="s">
        <v>262</v>
      </c>
      <c r="C10746" s="24" t="s">
        <v>233</v>
      </c>
      <c r="D10746" s="24">
        <v>0.1976</v>
      </c>
    </row>
    <row r="10747" spans="1:4" hidden="1">
      <c r="A10747" s="25">
        <v>43226</v>
      </c>
      <c r="B10747" s="24" t="s">
        <v>262</v>
      </c>
      <c r="C10747" s="24" t="s">
        <v>237</v>
      </c>
      <c r="D10747" s="24">
        <v>2.0796000000000001</v>
      </c>
    </row>
    <row r="10748" spans="1:4" hidden="1">
      <c r="A10748" s="25">
        <v>43226</v>
      </c>
      <c r="B10748" s="24" t="s">
        <v>262</v>
      </c>
      <c r="C10748" s="24" t="s">
        <v>238</v>
      </c>
      <c r="D10748" s="24">
        <v>0.23630000000000001</v>
      </c>
    </row>
    <row r="10749" spans="1:4" hidden="1">
      <c r="A10749" s="25">
        <v>43226</v>
      </c>
      <c r="B10749" s="24" t="s">
        <v>246</v>
      </c>
      <c r="C10749" s="24" t="s">
        <v>240</v>
      </c>
      <c r="D10749" s="24">
        <v>4.4699999999999997E-2</v>
      </c>
    </row>
    <row r="10750" spans="1:4" hidden="1">
      <c r="A10750" s="25">
        <v>43226</v>
      </c>
      <c r="B10750" s="24" t="s">
        <v>246</v>
      </c>
      <c r="C10750" s="24" t="s">
        <v>248</v>
      </c>
      <c r="D10750" s="24">
        <v>0.21410000000000001</v>
      </c>
    </row>
    <row r="10751" spans="1:4" hidden="1">
      <c r="A10751" s="25">
        <v>43226</v>
      </c>
      <c r="B10751" s="24" t="s">
        <v>246</v>
      </c>
      <c r="C10751" s="24" t="s">
        <v>242</v>
      </c>
      <c r="D10751" s="24">
        <v>0.21429999999999999</v>
      </c>
    </row>
    <row r="10752" spans="1:4" hidden="1">
      <c r="A10752" s="25">
        <v>43226</v>
      </c>
      <c r="B10752" s="24" t="s">
        <v>246</v>
      </c>
      <c r="C10752" s="24" t="s">
        <v>233</v>
      </c>
      <c r="D10752" s="24">
        <v>2.8199999999999999E-2</v>
      </c>
    </row>
    <row r="10753" spans="1:4" hidden="1">
      <c r="A10753" s="25">
        <v>43226</v>
      </c>
      <c r="B10753" s="24" t="s">
        <v>246</v>
      </c>
      <c r="C10753" s="24" t="s">
        <v>234</v>
      </c>
      <c r="D10753" s="24">
        <v>2.4899999999999999E-2</v>
      </c>
    </row>
    <row r="10754" spans="1:4" hidden="1">
      <c r="A10754" s="25">
        <v>43226</v>
      </c>
      <c r="B10754" s="24" t="s">
        <v>246</v>
      </c>
      <c r="C10754" s="24" t="s">
        <v>243</v>
      </c>
      <c r="D10754" s="24">
        <v>0.26440000000000002</v>
      </c>
    </row>
    <row r="10755" spans="1:4" hidden="1">
      <c r="A10755" s="25">
        <v>43226</v>
      </c>
      <c r="B10755" s="24" t="s">
        <v>246</v>
      </c>
      <c r="C10755" s="24" t="s">
        <v>79</v>
      </c>
      <c r="D10755" s="24">
        <v>3.6756000000000002</v>
      </c>
    </row>
    <row r="10756" spans="1:4" hidden="1">
      <c r="A10756" s="25">
        <v>43226</v>
      </c>
      <c r="B10756" s="24" t="s">
        <v>246</v>
      </c>
      <c r="C10756" s="24" t="s">
        <v>244</v>
      </c>
      <c r="D10756" s="24">
        <v>36.184800000000003</v>
      </c>
    </row>
    <row r="10757" spans="1:4" hidden="1">
      <c r="A10757" s="25">
        <v>43226</v>
      </c>
      <c r="B10757" s="24" t="s">
        <v>246</v>
      </c>
      <c r="C10757" s="24" t="s">
        <v>238</v>
      </c>
      <c r="D10757" s="24">
        <v>3.3700000000000001E-2</v>
      </c>
    </row>
    <row r="10758" spans="1:4" hidden="1">
      <c r="A10758" s="25">
        <v>43226</v>
      </c>
      <c r="B10758" s="24" t="s">
        <v>266</v>
      </c>
      <c r="C10758" s="24" t="s">
        <v>238</v>
      </c>
      <c r="D10758" s="24">
        <v>3.7999999999999999E-2</v>
      </c>
    </row>
    <row r="10759" spans="1:4" hidden="1">
      <c r="A10759" s="25">
        <v>43226</v>
      </c>
      <c r="B10759" s="24" t="s">
        <v>238</v>
      </c>
      <c r="C10759" s="24" t="s">
        <v>230</v>
      </c>
      <c r="D10759" s="24">
        <v>3.673</v>
      </c>
    </row>
    <row r="10760" spans="1:4" hidden="1">
      <c r="A10760" s="25">
        <v>43226</v>
      </c>
      <c r="B10760" s="24" t="s">
        <v>238</v>
      </c>
      <c r="C10760" s="24" t="s">
        <v>240</v>
      </c>
      <c r="D10760" s="24">
        <v>1.3266</v>
      </c>
    </row>
    <row r="10761" spans="1:4" hidden="1">
      <c r="A10761" s="25">
        <v>43226</v>
      </c>
      <c r="B10761" s="24" t="s">
        <v>238</v>
      </c>
      <c r="C10761" s="24" t="s">
        <v>247</v>
      </c>
      <c r="D10761" s="24">
        <v>1.7887</v>
      </c>
    </row>
    <row r="10762" spans="1:4" hidden="1">
      <c r="A10762" s="25">
        <v>43226</v>
      </c>
      <c r="B10762" s="24" t="s">
        <v>238</v>
      </c>
      <c r="C10762" s="24" t="s">
        <v>241</v>
      </c>
      <c r="D10762" s="24">
        <v>1.2847999999999999</v>
      </c>
    </row>
    <row r="10763" spans="1:4" hidden="1">
      <c r="A10763" s="25">
        <v>43226</v>
      </c>
      <c r="B10763" s="24" t="s">
        <v>238</v>
      </c>
      <c r="C10763" s="24" t="s">
        <v>250</v>
      </c>
      <c r="D10763" s="24">
        <v>1593.25</v>
      </c>
    </row>
    <row r="10764" spans="1:4" hidden="1">
      <c r="A10764" s="25">
        <v>43226</v>
      </c>
      <c r="B10764" s="24" t="s">
        <v>238</v>
      </c>
      <c r="C10764" s="24" t="s">
        <v>231</v>
      </c>
      <c r="D10764" s="24">
        <v>1</v>
      </c>
    </row>
    <row r="10765" spans="1:4" hidden="1">
      <c r="A10765" s="25">
        <v>43226</v>
      </c>
      <c r="B10765" s="24" t="s">
        <v>238</v>
      </c>
      <c r="C10765" s="24" t="s">
        <v>248</v>
      </c>
      <c r="D10765" s="24">
        <v>6.3550000000000004</v>
      </c>
    </row>
    <row r="10766" spans="1:4" hidden="1">
      <c r="A10766" s="25">
        <v>43226</v>
      </c>
      <c r="B10766" s="24" t="s">
        <v>238</v>
      </c>
      <c r="C10766" s="24" t="s">
        <v>242</v>
      </c>
      <c r="D10766" s="24">
        <v>6.3601999999999999</v>
      </c>
    </row>
    <row r="10767" spans="1:4" hidden="1">
      <c r="A10767" s="25">
        <v>43226</v>
      </c>
      <c r="B10767" s="24" t="s">
        <v>238</v>
      </c>
      <c r="C10767" s="24" t="s">
        <v>254</v>
      </c>
      <c r="D10767" s="24">
        <v>21.290900000000001</v>
      </c>
    </row>
    <row r="10768" spans="1:4" hidden="1">
      <c r="A10768" s="25">
        <v>43226</v>
      </c>
      <c r="B10768" s="24" t="s">
        <v>238</v>
      </c>
      <c r="C10768" s="24" t="s">
        <v>232</v>
      </c>
      <c r="D10768" s="24">
        <v>6.2279</v>
      </c>
    </row>
    <row r="10769" spans="1:4" hidden="1">
      <c r="A10769" s="25">
        <v>43226</v>
      </c>
      <c r="B10769" s="24" t="s">
        <v>238</v>
      </c>
      <c r="C10769" s="24" t="s">
        <v>233</v>
      </c>
      <c r="D10769" s="24">
        <v>0.83599999999999997</v>
      </c>
    </row>
    <row r="10770" spans="1:4" hidden="1">
      <c r="A10770" s="25">
        <v>43226</v>
      </c>
      <c r="B10770" s="24" t="s">
        <v>238</v>
      </c>
      <c r="C10770" s="24" t="s">
        <v>263</v>
      </c>
      <c r="D10770" s="24">
        <v>2.0872999999999999</v>
      </c>
    </row>
    <row r="10771" spans="1:4" hidden="1">
      <c r="A10771" s="25">
        <v>43226</v>
      </c>
      <c r="B10771" s="24" t="s">
        <v>238</v>
      </c>
      <c r="C10771" s="24" t="s">
        <v>234</v>
      </c>
      <c r="D10771" s="24">
        <v>0.73899999999999999</v>
      </c>
    </row>
    <row r="10772" spans="1:4" hidden="1">
      <c r="A10772" s="25">
        <v>43226</v>
      </c>
      <c r="B10772" s="24" t="s">
        <v>238</v>
      </c>
      <c r="C10772" s="24" t="s">
        <v>243</v>
      </c>
      <c r="D10772" s="24">
        <v>7.8494000000000002</v>
      </c>
    </row>
    <row r="10773" spans="1:4" hidden="1">
      <c r="A10773" s="25">
        <v>43226</v>
      </c>
      <c r="B10773" s="24" t="s">
        <v>238</v>
      </c>
      <c r="C10773" s="24" t="s">
        <v>256</v>
      </c>
      <c r="D10773" s="24">
        <v>6.1860999999999997</v>
      </c>
    </row>
    <row r="10774" spans="1:4" hidden="1">
      <c r="A10774" s="25">
        <v>43226</v>
      </c>
      <c r="B10774" s="24" t="s">
        <v>238</v>
      </c>
      <c r="C10774" s="24" t="s">
        <v>258</v>
      </c>
      <c r="D10774" s="24">
        <v>3.6128999999999998</v>
      </c>
    </row>
    <row r="10775" spans="1:4" hidden="1">
      <c r="A10775" s="25">
        <v>43226</v>
      </c>
      <c r="B10775" s="24" t="s">
        <v>238</v>
      </c>
      <c r="C10775" s="24" t="s">
        <v>259</v>
      </c>
      <c r="D10775" s="24">
        <v>101.6499</v>
      </c>
    </row>
    <row r="10776" spans="1:4" hidden="1">
      <c r="A10776" s="25">
        <v>43226</v>
      </c>
      <c r="B10776" s="24" t="s">
        <v>238</v>
      </c>
      <c r="C10776" s="24" t="s">
        <v>235</v>
      </c>
      <c r="D10776" s="24">
        <v>0.70940000000000003</v>
      </c>
    </row>
    <row r="10777" spans="1:4">
      <c r="A10777" s="25">
        <v>43226</v>
      </c>
      <c r="B10777" s="24" t="s">
        <v>238</v>
      </c>
      <c r="C10777" s="24" t="s">
        <v>79</v>
      </c>
      <c r="D10777" s="24">
        <v>109.1016</v>
      </c>
    </row>
    <row r="10778" spans="1:4" hidden="1">
      <c r="A10778" s="25">
        <v>43226</v>
      </c>
      <c r="B10778" s="24" t="s">
        <v>238</v>
      </c>
      <c r="C10778" s="24" t="s">
        <v>244</v>
      </c>
      <c r="D10778" s="24">
        <v>1074.08</v>
      </c>
    </row>
    <row r="10779" spans="1:4" hidden="1">
      <c r="A10779" s="25">
        <v>43226</v>
      </c>
      <c r="B10779" s="24" t="s">
        <v>238</v>
      </c>
      <c r="C10779" s="24" t="s">
        <v>251</v>
      </c>
      <c r="D10779" s="24">
        <v>8.0852000000000004</v>
      </c>
    </row>
    <row r="10780" spans="1:4" hidden="1">
      <c r="A10780" s="25">
        <v>43226</v>
      </c>
      <c r="B10780" s="24" t="s">
        <v>238</v>
      </c>
      <c r="C10780" s="24" t="s">
        <v>249</v>
      </c>
      <c r="D10780" s="24">
        <v>19.266400000000001</v>
      </c>
    </row>
    <row r="10781" spans="1:4" hidden="1">
      <c r="A10781" s="25">
        <v>43226</v>
      </c>
      <c r="B10781" s="24" t="s">
        <v>238</v>
      </c>
      <c r="C10781" s="24" t="s">
        <v>252</v>
      </c>
      <c r="D10781" s="24">
        <v>3.9409999999999998</v>
      </c>
    </row>
    <row r="10782" spans="1:4" hidden="1">
      <c r="A10782" s="25">
        <v>43226</v>
      </c>
      <c r="B10782" s="24" t="s">
        <v>238</v>
      </c>
      <c r="C10782" s="24" t="s">
        <v>236</v>
      </c>
      <c r="D10782" s="24">
        <v>8.0536999999999992</v>
      </c>
    </row>
    <row r="10783" spans="1:4" hidden="1">
      <c r="A10783" s="25">
        <v>43226</v>
      </c>
      <c r="B10783" s="24" t="s">
        <v>238</v>
      </c>
      <c r="C10783" s="24" t="s">
        <v>245</v>
      </c>
      <c r="D10783" s="24">
        <v>1.4245000000000001</v>
      </c>
    </row>
    <row r="10784" spans="1:4" hidden="1">
      <c r="A10784" s="25">
        <v>43226</v>
      </c>
      <c r="B10784" s="24" t="s">
        <v>238</v>
      </c>
      <c r="C10784" s="24" t="s">
        <v>264</v>
      </c>
      <c r="D10784" s="24">
        <v>51.678600000000003</v>
      </c>
    </row>
    <row r="10785" spans="1:4" hidden="1">
      <c r="A10785" s="25">
        <v>43226</v>
      </c>
      <c r="B10785" s="24" t="s">
        <v>238</v>
      </c>
      <c r="C10785" s="24" t="s">
        <v>260</v>
      </c>
      <c r="D10785" s="24">
        <v>3.5529000000000002</v>
      </c>
    </row>
    <row r="10786" spans="1:4" hidden="1">
      <c r="A10786" s="25">
        <v>43226</v>
      </c>
      <c r="B10786" s="24" t="s">
        <v>238</v>
      </c>
      <c r="C10786" s="24" t="s">
        <v>261</v>
      </c>
      <c r="D10786" s="24">
        <v>62.5929</v>
      </c>
    </row>
    <row r="10787" spans="1:4" hidden="1">
      <c r="A10787" s="25">
        <v>43226</v>
      </c>
      <c r="B10787" s="24" t="s">
        <v>238</v>
      </c>
      <c r="C10787" s="24" t="s">
        <v>237</v>
      </c>
      <c r="D10787" s="24">
        <v>8.8009000000000004</v>
      </c>
    </row>
    <row r="10788" spans="1:4" hidden="1">
      <c r="A10788" s="25">
        <v>43226</v>
      </c>
      <c r="B10788" s="24" t="s">
        <v>238</v>
      </c>
      <c r="C10788" s="24" t="s">
        <v>253</v>
      </c>
      <c r="D10788" s="24">
        <v>1.3337000000000001</v>
      </c>
    </row>
    <row r="10789" spans="1:4" hidden="1">
      <c r="A10789" s="25">
        <v>43226</v>
      </c>
      <c r="B10789" s="24" t="s">
        <v>238</v>
      </c>
      <c r="C10789" s="24" t="s">
        <v>265</v>
      </c>
      <c r="D10789" s="24">
        <v>31.732900000000001</v>
      </c>
    </row>
    <row r="10790" spans="1:4" hidden="1">
      <c r="A10790" s="25">
        <v>43226</v>
      </c>
      <c r="B10790" s="24" t="s">
        <v>238</v>
      </c>
      <c r="C10790" s="24" t="s">
        <v>262</v>
      </c>
      <c r="D10790" s="24">
        <v>4.2320000000000002</v>
      </c>
    </row>
    <row r="10791" spans="1:4" hidden="1">
      <c r="A10791" s="25">
        <v>43226</v>
      </c>
      <c r="B10791" s="24" t="s">
        <v>238</v>
      </c>
      <c r="C10791" s="24" t="s">
        <v>246</v>
      </c>
      <c r="D10791" s="24">
        <v>29.683199999999999</v>
      </c>
    </row>
    <row r="10792" spans="1:4" hidden="1">
      <c r="A10792" s="25">
        <v>43226</v>
      </c>
      <c r="B10792" s="24" t="s">
        <v>238</v>
      </c>
      <c r="C10792" s="24" t="s">
        <v>266</v>
      </c>
      <c r="D10792" s="24">
        <v>26.3752</v>
      </c>
    </row>
    <row r="10793" spans="1:4" hidden="1">
      <c r="A10793" s="25">
        <v>43226</v>
      </c>
      <c r="B10793" s="24" t="s">
        <v>238</v>
      </c>
      <c r="C10793" s="24" t="s">
        <v>267</v>
      </c>
      <c r="D10793" s="24">
        <v>548.37819999999999</v>
      </c>
    </row>
    <row r="10794" spans="1:4" hidden="1">
      <c r="A10794" s="25">
        <v>43226</v>
      </c>
      <c r="B10794" s="24" t="s">
        <v>238</v>
      </c>
      <c r="C10794" s="24" t="s">
        <v>268</v>
      </c>
      <c r="D10794" s="24">
        <v>2.7</v>
      </c>
    </row>
    <row r="10795" spans="1:4" hidden="1">
      <c r="A10795" s="25">
        <v>43226</v>
      </c>
      <c r="B10795" s="24" t="s">
        <v>238</v>
      </c>
      <c r="C10795" s="24" t="s">
        <v>239</v>
      </c>
      <c r="D10795" s="24">
        <v>12.4985</v>
      </c>
    </row>
    <row r="10796" spans="1:4" hidden="1">
      <c r="A10796" s="25">
        <v>43226</v>
      </c>
      <c r="B10796" s="24" t="s">
        <v>267</v>
      </c>
      <c r="C10796" s="24" t="s">
        <v>238</v>
      </c>
      <c r="D10796" s="24">
        <v>1.8E-3</v>
      </c>
    </row>
    <row r="10797" spans="1:4" hidden="1">
      <c r="A10797" s="25">
        <v>43226</v>
      </c>
      <c r="B10797" s="24" t="s">
        <v>268</v>
      </c>
      <c r="C10797" s="24" t="s">
        <v>238</v>
      </c>
      <c r="D10797" s="24">
        <v>0.37040000000000001</v>
      </c>
    </row>
    <row r="10798" spans="1:4" hidden="1">
      <c r="A10798" s="25">
        <v>43226</v>
      </c>
      <c r="B10798" s="24" t="s">
        <v>239</v>
      </c>
      <c r="C10798" s="24" t="s">
        <v>230</v>
      </c>
      <c r="D10798" s="24">
        <v>0.29389999999999999</v>
      </c>
    </row>
    <row r="10799" spans="1:4" hidden="1">
      <c r="A10799" s="25">
        <v>43226</v>
      </c>
      <c r="B10799" s="24" t="s">
        <v>239</v>
      </c>
      <c r="C10799" s="24" t="s">
        <v>233</v>
      </c>
      <c r="D10799" s="24">
        <v>6.6900000000000001E-2</v>
      </c>
    </row>
    <row r="10800" spans="1:4" hidden="1">
      <c r="A10800" s="25">
        <v>43226</v>
      </c>
      <c r="B10800" s="24" t="s">
        <v>239</v>
      </c>
      <c r="C10800" s="24" t="s">
        <v>234</v>
      </c>
      <c r="D10800" s="24">
        <v>5.9200000000000003E-2</v>
      </c>
    </row>
    <row r="10801" spans="1:4" hidden="1">
      <c r="A10801" s="25">
        <v>43226</v>
      </c>
      <c r="B10801" s="24" t="s">
        <v>239</v>
      </c>
      <c r="C10801" s="24" t="s">
        <v>238</v>
      </c>
      <c r="D10801" s="24">
        <v>0.08</v>
      </c>
    </row>
    <row r="10802" spans="1:4" hidden="1">
      <c r="A10802" s="25">
        <v>43227</v>
      </c>
      <c r="B10802" s="24" t="s">
        <v>230</v>
      </c>
      <c r="C10802" s="24" t="s">
        <v>231</v>
      </c>
      <c r="D10802" s="24">
        <v>0.27279999999999999</v>
      </c>
    </row>
    <row r="10803" spans="1:4" hidden="1">
      <c r="A10803" s="25">
        <v>43227</v>
      </c>
      <c r="B10803" s="24" t="s">
        <v>230</v>
      </c>
      <c r="C10803" s="24" t="s">
        <v>232</v>
      </c>
      <c r="D10803" s="24">
        <v>1.6994</v>
      </c>
    </row>
    <row r="10804" spans="1:4" hidden="1">
      <c r="A10804" s="25">
        <v>43227</v>
      </c>
      <c r="B10804" s="24" t="s">
        <v>230</v>
      </c>
      <c r="C10804" s="24" t="s">
        <v>233</v>
      </c>
      <c r="D10804" s="24">
        <v>0.22819999999999999</v>
      </c>
    </row>
    <row r="10805" spans="1:4" hidden="1">
      <c r="A10805" s="25">
        <v>43227</v>
      </c>
      <c r="B10805" s="24" t="s">
        <v>230</v>
      </c>
      <c r="C10805" s="24" t="s">
        <v>234</v>
      </c>
      <c r="D10805" s="24">
        <v>0.20100000000000001</v>
      </c>
    </row>
    <row r="10806" spans="1:4" hidden="1">
      <c r="A10806" s="25">
        <v>43227</v>
      </c>
      <c r="B10806" s="24" t="s">
        <v>230</v>
      </c>
      <c r="C10806" s="24" t="s">
        <v>235</v>
      </c>
      <c r="D10806" s="24">
        <v>0.19309999999999999</v>
      </c>
    </row>
    <row r="10807" spans="1:4" hidden="1">
      <c r="A10807" s="25">
        <v>43227</v>
      </c>
      <c r="B10807" s="24" t="s">
        <v>230</v>
      </c>
      <c r="C10807" s="24" t="s">
        <v>236</v>
      </c>
      <c r="D10807" s="24">
        <v>2.1947000000000001</v>
      </c>
    </row>
    <row r="10808" spans="1:4" hidden="1">
      <c r="A10808" s="25">
        <v>43227</v>
      </c>
      <c r="B10808" s="24" t="s">
        <v>230</v>
      </c>
      <c r="C10808" s="24" t="s">
        <v>237</v>
      </c>
      <c r="D10808" s="24">
        <v>2.403</v>
      </c>
    </row>
    <row r="10809" spans="1:4" hidden="1">
      <c r="A10809" s="25">
        <v>43227</v>
      </c>
      <c r="B10809" s="24" t="s">
        <v>230</v>
      </c>
      <c r="C10809" s="24" t="s">
        <v>238</v>
      </c>
      <c r="D10809" s="24">
        <v>0.2722</v>
      </c>
    </row>
    <row r="10810" spans="1:4" hidden="1">
      <c r="A10810" s="25">
        <v>43227</v>
      </c>
      <c r="B10810" s="24" t="s">
        <v>230</v>
      </c>
      <c r="C10810" s="24" t="s">
        <v>239</v>
      </c>
      <c r="D10810" s="24">
        <v>3.4138000000000002</v>
      </c>
    </row>
    <row r="10811" spans="1:4" hidden="1">
      <c r="A10811" s="25">
        <v>43227</v>
      </c>
      <c r="B10811" s="24" t="s">
        <v>240</v>
      </c>
      <c r="C10811" s="24" t="s">
        <v>241</v>
      </c>
      <c r="D10811" s="24">
        <v>0.96719999999999995</v>
      </c>
    </row>
    <row r="10812" spans="1:4" hidden="1">
      <c r="A10812" s="25">
        <v>43227</v>
      </c>
      <c r="B10812" s="24" t="s">
        <v>240</v>
      </c>
      <c r="C10812" s="24" t="s">
        <v>231</v>
      </c>
      <c r="D10812" s="24">
        <v>0.75339999999999996</v>
      </c>
    </row>
    <row r="10813" spans="1:4" hidden="1">
      <c r="A10813" s="25">
        <v>43227</v>
      </c>
      <c r="B10813" s="24" t="s">
        <v>240</v>
      </c>
      <c r="C10813" s="24" t="s">
        <v>242</v>
      </c>
      <c r="D10813" s="24">
        <v>4.7831999999999999</v>
      </c>
    </row>
    <row r="10814" spans="1:4" hidden="1">
      <c r="A10814" s="25">
        <v>43227</v>
      </c>
      <c r="B10814" s="24" t="s">
        <v>240</v>
      </c>
      <c r="C10814" s="24" t="s">
        <v>232</v>
      </c>
      <c r="D10814" s="24">
        <v>4.6924000000000001</v>
      </c>
    </row>
    <row r="10815" spans="1:4" hidden="1">
      <c r="A10815" s="25">
        <v>43227</v>
      </c>
      <c r="B10815" s="24" t="s">
        <v>240</v>
      </c>
      <c r="C10815" s="24" t="s">
        <v>233</v>
      </c>
      <c r="D10815" s="24">
        <v>0.62980000000000003</v>
      </c>
    </row>
    <row r="10816" spans="1:4" hidden="1">
      <c r="A10816" s="25">
        <v>43227</v>
      </c>
      <c r="B10816" s="24" t="s">
        <v>240</v>
      </c>
      <c r="C10816" s="24" t="s">
        <v>234</v>
      </c>
      <c r="D10816" s="24">
        <v>0.55479999999999996</v>
      </c>
    </row>
    <row r="10817" spans="1:4" hidden="1">
      <c r="A10817" s="25">
        <v>43227</v>
      </c>
      <c r="B10817" s="24" t="s">
        <v>240</v>
      </c>
      <c r="C10817" s="24" t="s">
        <v>243</v>
      </c>
      <c r="D10817" s="24">
        <v>5.9009999999999998</v>
      </c>
    </row>
    <row r="10818" spans="1:4" hidden="1">
      <c r="A10818" s="25">
        <v>43227</v>
      </c>
      <c r="B10818" s="24" t="s">
        <v>240</v>
      </c>
      <c r="C10818" s="24" t="s">
        <v>79</v>
      </c>
      <c r="D10818" s="24">
        <v>82.041700000000006</v>
      </c>
    </row>
    <row r="10819" spans="1:4" hidden="1">
      <c r="A10819" s="25">
        <v>43227</v>
      </c>
      <c r="B10819" s="24" t="s">
        <v>240</v>
      </c>
      <c r="C10819" s="24" t="s">
        <v>244</v>
      </c>
      <c r="D10819" s="24">
        <v>810.7269</v>
      </c>
    </row>
    <row r="10820" spans="1:4" hidden="1">
      <c r="A10820" s="25">
        <v>43227</v>
      </c>
      <c r="B10820" s="24" t="s">
        <v>240</v>
      </c>
      <c r="C10820" s="24" t="s">
        <v>236</v>
      </c>
      <c r="D10820" s="24">
        <v>6.06</v>
      </c>
    </row>
    <row r="10821" spans="1:4" hidden="1">
      <c r="A10821" s="25">
        <v>43227</v>
      </c>
      <c r="B10821" s="24" t="s">
        <v>240</v>
      </c>
      <c r="C10821" s="24" t="s">
        <v>245</v>
      </c>
      <c r="D10821" s="24">
        <v>1.0711999999999999</v>
      </c>
    </row>
    <row r="10822" spans="1:4" hidden="1">
      <c r="A10822" s="25">
        <v>43227</v>
      </c>
      <c r="B10822" s="24" t="s">
        <v>240</v>
      </c>
      <c r="C10822" s="24" t="s">
        <v>237</v>
      </c>
      <c r="D10822" s="24">
        <v>6.6353999999999997</v>
      </c>
    </row>
    <row r="10823" spans="1:4" hidden="1">
      <c r="A10823" s="25">
        <v>43227</v>
      </c>
      <c r="B10823" s="24" t="s">
        <v>240</v>
      </c>
      <c r="C10823" s="24" t="s">
        <v>246</v>
      </c>
      <c r="D10823" s="24">
        <v>22.404</v>
      </c>
    </row>
    <row r="10824" spans="1:4" hidden="1">
      <c r="A10824" s="25">
        <v>43227</v>
      </c>
      <c r="B10824" s="24" t="s">
        <v>240</v>
      </c>
      <c r="C10824" s="24" t="s">
        <v>238</v>
      </c>
      <c r="D10824" s="24">
        <v>0.75180000000000002</v>
      </c>
    </row>
    <row r="10825" spans="1:4" hidden="1">
      <c r="A10825" s="25">
        <v>43227</v>
      </c>
      <c r="B10825" s="24" t="s">
        <v>247</v>
      </c>
      <c r="C10825" s="24" t="s">
        <v>238</v>
      </c>
      <c r="D10825" s="24">
        <v>0.55920000000000003</v>
      </c>
    </row>
    <row r="10826" spans="1:4" hidden="1">
      <c r="A10826" s="25">
        <v>43227</v>
      </c>
      <c r="B10826" s="24" t="s">
        <v>241</v>
      </c>
      <c r="C10826" s="24" t="s">
        <v>240</v>
      </c>
      <c r="D10826" s="24">
        <v>1.0339</v>
      </c>
    </row>
    <row r="10827" spans="1:4" hidden="1">
      <c r="A10827" s="25">
        <v>43227</v>
      </c>
      <c r="B10827" s="24" t="s">
        <v>241</v>
      </c>
      <c r="C10827" s="24" t="s">
        <v>231</v>
      </c>
      <c r="D10827" s="24">
        <v>0.77890000000000004</v>
      </c>
    </row>
    <row r="10828" spans="1:4" hidden="1">
      <c r="A10828" s="25">
        <v>43227</v>
      </c>
      <c r="B10828" s="24" t="s">
        <v>241</v>
      </c>
      <c r="C10828" s="24" t="s">
        <v>248</v>
      </c>
      <c r="D10828" s="24">
        <v>4.9436</v>
      </c>
    </row>
    <row r="10829" spans="1:4" hidden="1">
      <c r="A10829" s="25">
        <v>43227</v>
      </c>
      <c r="B10829" s="24" t="s">
        <v>241</v>
      </c>
      <c r="C10829" s="24" t="s">
        <v>242</v>
      </c>
      <c r="D10829" s="24">
        <v>4.9454000000000002</v>
      </c>
    </row>
    <row r="10830" spans="1:4" hidden="1">
      <c r="A10830" s="25">
        <v>43227</v>
      </c>
      <c r="B10830" s="24" t="s">
        <v>241</v>
      </c>
      <c r="C10830" s="24" t="s">
        <v>233</v>
      </c>
      <c r="D10830" s="24">
        <v>0.6512</v>
      </c>
    </row>
    <row r="10831" spans="1:4" hidden="1">
      <c r="A10831" s="25">
        <v>43227</v>
      </c>
      <c r="B10831" s="24" t="s">
        <v>241</v>
      </c>
      <c r="C10831" s="24" t="s">
        <v>234</v>
      </c>
      <c r="D10831" s="24">
        <v>0.5736</v>
      </c>
    </row>
    <row r="10832" spans="1:4" hidden="1">
      <c r="A10832" s="25">
        <v>43227</v>
      </c>
      <c r="B10832" s="24" t="s">
        <v>241</v>
      </c>
      <c r="C10832" s="24" t="s">
        <v>243</v>
      </c>
      <c r="D10832" s="24">
        <v>6.101</v>
      </c>
    </row>
    <row r="10833" spans="1:4" hidden="1">
      <c r="A10833" s="25">
        <v>43227</v>
      </c>
      <c r="B10833" s="24" t="s">
        <v>241</v>
      </c>
      <c r="C10833" s="24" t="s">
        <v>79</v>
      </c>
      <c r="D10833" s="24">
        <v>84.823400000000007</v>
      </c>
    </row>
    <row r="10834" spans="1:4" hidden="1">
      <c r="A10834" s="25">
        <v>43227</v>
      </c>
      <c r="B10834" s="24" t="s">
        <v>241</v>
      </c>
      <c r="C10834" s="24" t="s">
        <v>249</v>
      </c>
      <c r="D10834" s="24">
        <v>15.036300000000001</v>
      </c>
    </row>
    <row r="10835" spans="1:4" hidden="1">
      <c r="A10835" s="25">
        <v>43227</v>
      </c>
      <c r="B10835" s="24" t="s">
        <v>241</v>
      </c>
      <c r="C10835" s="24" t="s">
        <v>236</v>
      </c>
      <c r="D10835" s="24">
        <v>6.2656000000000001</v>
      </c>
    </row>
    <row r="10836" spans="1:4" hidden="1">
      <c r="A10836" s="25">
        <v>43227</v>
      </c>
      <c r="B10836" s="24" t="s">
        <v>241</v>
      </c>
      <c r="C10836" s="24" t="s">
        <v>238</v>
      </c>
      <c r="D10836" s="24">
        <v>0.7772</v>
      </c>
    </row>
    <row r="10837" spans="1:4" hidden="1">
      <c r="A10837" s="25">
        <v>43227</v>
      </c>
      <c r="B10837" s="24" t="s">
        <v>250</v>
      </c>
      <c r="C10837" s="24" t="s">
        <v>238</v>
      </c>
      <c r="D10837" s="24">
        <v>5.9999999999999995E-4</v>
      </c>
    </row>
    <row r="10838" spans="1:4" hidden="1">
      <c r="A10838" s="25">
        <v>43227</v>
      </c>
      <c r="B10838" s="24" t="s">
        <v>231</v>
      </c>
      <c r="C10838" s="24" t="s">
        <v>230</v>
      </c>
      <c r="D10838" s="24">
        <v>3.6652</v>
      </c>
    </row>
    <row r="10839" spans="1:4" hidden="1">
      <c r="A10839" s="25">
        <v>43227</v>
      </c>
      <c r="B10839" s="24" t="s">
        <v>231</v>
      </c>
      <c r="C10839" s="24" t="s">
        <v>240</v>
      </c>
      <c r="D10839" s="24">
        <v>1.3273999999999999</v>
      </c>
    </row>
    <row r="10840" spans="1:4" hidden="1">
      <c r="A10840" s="25">
        <v>43227</v>
      </c>
      <c r="B10840" s="24" t="s">
        <v>231</v>
      </c>
      <c r="C10840" s="24" t="s">
        <v>241</v>
      </c>
      <c r="D10840" s="24">
        <v>1.2838000000000001</v>
      </c>
    </row>
    <row r="10841" spans="1:4" hidden="1">
      <c r="A10841" s="25">
        <v>43227</v>
      </c>
      <c r="B10841" s="24" t="s">
        <v>231</v>
      </c>
      <c r="C10841" s="24" t="s">
        <v>232</v>
      </c>
      <c r="D10841" s="24">
        <v>6.2287999999999997</v>
      </c>
    </row>
    <row r="10842" spans="1:4" hidden="1">
      <c r="A10842" s="25">
        <v>43227</v>
      </c>
      <c r="B10842" s="24" t="s">
        <v>231</v>
      </c>
      <c r="C10842" s="24" t="s">
        <v>233</v>
      </c>
      <c r="D10842" s="24">
        <v>0.83609999999999995</v>
      </c>
    </row>
    <row r="10843" spans="1:4" hidden="1">
      <c r="A10843" s="25">
        <v>43227</v>
      </c>
      <c r="B10843" s="24" t="s">
        <v>231</v>
      </c>
      <c r="C10843" s="24" t="s">
        <v>234</v>
      </c>
      <c r="D10843" s="24">
        <v>0.73640000000000005</v>
      </c>
    </row>
    <row r="10844" spans="1:4" hidden="1">
      <c r="A10844" s="25">
        <v>43227</v>
      </c>
      <c r="B10844" s="24" t="s">
        <v>231</v>
      </c>
      <c r="C10844" s="24" t="s">
        <v>243</v>
      </c>
      <c r="D10844" s="24">
        <v>7.8330000000000002</v>
      </c>
    </row>
    <row r="10845" spans="1:4" hidden="1">
      <c r="A10845" s="25">
        <v>43227</v>
      </c>
      <c r="B10845" s="24" t="s">
        <v>231</v>
      </c>
      <c r="C10845" s="24" t="s">
        <v>235</v>
      </c>
      <c r="D10845" s="24">
        <v>0.70789999999999997</v>
      </c>
    </row>
    <row r="10846" spans="1:4" hidden="1">
      <c r="A10846" s="25">
        <v>43227</v>
      </c>
      <c r="B10846" s="24" t="s">
        <v>231</v>
      </c>
      <c r="C10846" s="24" t="s">
        <v>79</v>
      </c>
      <c r="D10846" s="24">
        <v>108.9024</v>
      </c>
    </row>
    <row r="10847" spans="1:4" hidden="1">
      <c r="A10847" s="25">
        <v>43227</v>
      </c>
      <c r="B10847" s="24" t="s">
        <v>231</v>
      </c>
      <c r="C10847" s="24" t="s">
        <v>236</v>
      </c>
      <c r="D10847" s="24">
        <v>8.0442</v>
      </c>
    </row>
    <row r="10848" spans="1:4" hidden="1">
      <c r="A10848" s="25">
        <v>43227</v>
      </c>
      <c r="B10848" s="24" t="s">
        <v>231</v>
      </c>
      <c r="C10848" s="24" t="s">
        <v>237</v>
      </c>
      <c r="D10848" s="24">
        <v>8.8078000000000003</v>
      </c>
    </row>
    <row r="10849" spans="1:4" hidden="1">
      <c r="A10849" s="25">
        <v>43227</v>
      </c>
      <c r="B10849" s="24" t="s">
        <v>231</v>
      </c>
      <c r="C10849" s="24" t="s">
        <v>238</v>
      </c>
      <c r="D10849" s="24">
        <v>0.99790000000000001</v>
      </c>
    </row>
    <row r="10850" spans="1:4" hidden="1">
      <c r="A10850" s="25">
        <v>43227</v>
      </c>
      <c r="B10850" s="24" t="s">
        <v>248</v>
      </c>
      <c r="C10850" s="24" t="s">
        <v>241</v>
      </c>
      <c r="D10850" s="24">
        <v>0.20230000000000001</v>
      </c>
    </row>
    <row r="10851" spans="1:4" hidden="1">
      <c r="A10851" s="25">
        <v>43227</v>
      </c>
      <c r="B10851" s="24" t="s">
        <v>248</v>
      </c>
      <c r="C10851" s="24" t="s">
        <v>233</v>
      </c>
      <c r="D10851" s="24">
        <v>0.1318</v>
      </c>
    </row>
    <row r="10852" spans="1:4" hidden="1">
      <c r="A10852" s="25">
        <v>43227</v>
      </c>
      <c r="B10852" s="24" t="s">
        <v>248</v>
      </c>
      <c r="C10852" s="24" t="s">
        <v>246</v>
      </c>
      <c r="D10852" s="24">
        <v>4.6856</v>
      </c>
    </row>
    <row r="10853" spans="1:4" hidden="1">
      <c r="A10853" s="25">
        <v>43227</v>
      </c>
      <c r="B10853" s="24" t="s">
        <v>248</v>
      </c>
      <c r="C10853" s="24" t="s">
        <v>238</v>
      </c>
      <c r="D10853" s="24">
        <v>0.15720000000000001</v>
      </c>
    </row>
    <row r="10854" spans="1:4" hidden="1">
      <c r="A10854" s="25">
        <v>43227</v>
      </c>
      <c r="B10854" s="24" t="s">
        <v>242</v>
      </c>
      <c r="C10854" s="24" t="s">
        <v>240</v>
      </c>
      <c r="D10854" s="24">
        <v>0.20899999999999999</v>
      </c>
    </row>
    <row r="10855" spans="1:4" hidden="1">
      <c r="A10855" s="25">
        <v>43227</v>
      </c>
      <c r="B10855" s="24" t="s">
        <v>242</v>
      </c>
      <c r="C10855" s="24" t="s">
        <v>241</v>
      </c>
      <c r="D10855" s="24">
        <v>0.20219999999999999</v>
      </c>
    </row>
    <row r="10856" spans="1:4" hidden="1">
      <c r="A10856" s="25">
        <v>43227</v>
      </c>
      <c r="B10856" s="24" t="s">
        <v>242</v>
      </c>
      <c r="C10856" s="24" t="s">
        <v>232</v>
      </c>
      <c r="D10856" s="24">
        <v>0.98099999999999998</v>
      </c>
    </row>
    <row r="10857" spans="1:4" hidden="1">
      <c r="A10857" s="25">
        <v>43227</v>
      </c>
      <c r="B10857" s="24" t="s">
        <v>242</v>
      </c>
      <c r="C10857" s="24" t="s">
        <v>233</v>
      </c>
      <c r="D10857" s="24">
        <v>0.13159999999999999</v>
      </c>
    </row>
    <row r="10858" spans="1:4" hidden="1">
      <c r="A10858" s="25">
        <v>43227</v>
      </c>
      <c r="B10858" s="24" t="s">
        <v>242</v>
      </c>
      <c r="C10858" s="24" t="s">
        <v>234</v>
      </c>
      <c r="D10858" s="24">
        <v>0.11600000000000001</v>
      </c>
    </row>
    <row r="10859" spans="1:4" hidden="1">
      <c r="A10859" s="25">
        <v>43227</v>
      </c>
      <c r="B10859" s="24" t="s">
        <v>242</v>
      </c>
      <c r="C10859" s="24" t="s">
        <v>243</v>
      </c>
      <c r="D10859" s="24">
        <v>1.2337</v>
      </c>
    </row>
    <row r="10860" spans="1:4" hidden="1">
      <c r="A10860" s="25">
        <v>43227</v>
      </c>
      <c r="B10860" s="24" t="s">
        <v>242</v>
      </c>
      <c r="C10860" s="24" t="s">
        <v>79</v>
      </c>
      <c r="D10860" s="24">
        <v>17.151900000000001</v>
      </c>
    </row>
    <row r="10861" spans="1:4" hidden="1">
      <c r="A10861" s="25">
        <v>43227</v>
      </c>
      <c r="B10861" s="24" t="s">
        <v>242</v>
      </c>
      <c r="C10861" s="24" t="s">
        <v>244</v>
      </c>
      <c r="D10861" s="24">
        <v>169.49279999999999</v>
      </c>
    </row>
    <row r="10862" spans="1:4" hidden="1">
      <c r="A10862" s="25">
        <v>43227</v>
      </c>
      <c r="B10862" s="24" t="s">
        <v>242</v>
      </c>
      <c r="C10862" s="24" t="s">
        <v>251</v>
      </c>
      <c r="D10862" s="24">
        <v>1.2709999999999999</v>
      </c>
    </row>
    <row r="10863" spans="1:4" hidden="1">
      <c r="A10863" s="25">
        <v>43227</v>
      </c>
      <c r="B10863" s="24" t="s">
        <v>242</v>
      </c>
      <c r="C10863" s="24" t="s">
        <v>252</v>
      </c>
      <c r="D10863" s="24">
        <v>0.61980000000000002</v>
      </c>
    </row>
    <row r="10864" spans="1:4" hidden="1">
      <c r="A10864" s="25">
        <v>43227</v>
      </c>
      <c r="B10864" s="24" t="s">
        <v>242</v>
      </c>
      <c r="C10864" s="24" t="s">
        <v>236</v>
      </c>
      <c r="D10864" s="24">
        <v>1.2669999999999999</v>
      </c>
    </row>
    <row r="10865" spans="1:4" hidden="1">
      <c r="A10865" s="25">
        <v>43227</v>
      </c>
      <c r="B10865" s="24" t="s">
        <v>242</v>
      </c>
      <c r="C10865" s="24" t="s">
        <v>245</v>
      </c>
      <c r="D10865" s="24">
        <v>0.224</v>
      </c>
    </row>
    <row r="10866" spans="1:4" hidden="1">
      <c r="A10866" s="25">
        <v>43227</v>
      </c>
      <c r="B10866" s="24" t="s">
        <v>242</v>
      </c>
      <c r="C10866" s="24" t="s">
        <v>253</v>
      </c>
      <c r="D10866" s="24">
        <v>0.20979999999999999</v>
      </c>
    </row>
    <row r="10867" spans="1:4" hidden="1">
      <c r="A10867" s="25">
        <v>43227</v>
      </c>
      <c r="B10867" s="24" t="s">
        <v>242</v>
      </c>
      <c r="C10867" s="24" t="s">
        <v>246</v>
      </c>
      <c r="D10867" s="24">
        <v>4.6837999999999997</v>
      </c>
    </row>
    <row r="10868" spans="1:4" hidden="1">
      <c r="A10868" s="25">
        <v>43227</v>
      </c>
      <c r="B10868" s="24" t="s">
        <v>242</v>
      </c>
      <c r="C10868" s="24" t="s">
        <v>238</v>
      </c>
      <c r="D10868" s="24">
        <v>0.15720000000000001</v>
      </c>
    </row>
    <row r="10869" spans="1:4" hidden="1">
      <c r="A10869" s="25">
        <v>43227</v>
      </c>
      <c r="B10869" s="24" t="s">
        <v>254</v>
      </c>
      <c r="C10869" s="24" t="s">
        <v>233</v>
      </c>
      <c r="D10869" s="24">
        <v>3.9199999999999999E-2</v>
      </c>
    </row>
    <row r="10870" spans="1:4" hidden="1">
      <c r="A10870" s="25">
        <v>43227</v>
      </c>
      <c r="B10870" s="24" t="s">
        <v>254</v>
      </c>
      <c r="C10870" s="24" t="s">
        <v>234</v>
      </c>
      <c r="D10870" s="24">
        <v>3.4500000000000003E-2</v>
      </c>
    </row>
    <row r="10871" spans="1:4" hidden="1">
      <c r="A10871" s="25">
        <v>43227</v>
      </c>
      <c r="B10871" s="24" t="s">
        <v>254</v>
      </c>
      <c r="C10871" s="24" t="s">
        <v>238</v>
      </c>
      <c r="D10871" s="24">
        <v>4.6800000000000001E-2</v>
      </c>
    </row>
    <row r="10872" spans="1:4" hidden="1">
      <c r="A10872" s="25">
        <v>43227</v>
      </c>
      <c r="B10872" s="24" t="s">
        <v>232</v>
      </c>
      <c r="C10872" s="24" t="s">
        <v>230</v>
      </c>
      <c r="D10872" s="24">
        <v>0.58840000000000003</v>
      </c>
    </row>
    <row r="10873" spans="1:4" hidden="1">
      <c r="A10873" s="25">
        <v>43227</v>
      </c>
      <c r="B10873" s="24" t="s">
        <v>232</v>
      </c>
      <c r="C10873" s="24" t="s">
        <v>240</v>
      </c>
      <c r="D10873" s="24">
        <v>0.2132</v>
      </c>
    </row>
    <row r="10874" spans="1:4" hidden="1">
      <c r="A10874" s="25">
        <v>43227</v>
      </c>
      <c r="B10874" s="24" t="s">
        <v>232</v>
      </c>
      <c r="C10874" s="24" t="s">
        <v>231</v>
      </c>
      <c r="D10874" s="24">
        <v>0.16059999999999999</v>
      </c>
    </row>
    <row r="10875" spans="1:4" hidden="1">
      <c r="A10875" s="25">
        <v>43227</v>
      </c>
      <c r="B10875" s="24" t="s">
        <v>232</v>
      </c>
      <c r="C10875" s="24" t="s">
        <v>242</v>
      </c>
      <c r="D10875" s="24">
        <v>1.0194000000000001</v>
      </c>
    </row>
    <row r="10876" spans="1:4" hidden="1">
      <c r="A10876" s="25">
        <v>43227</v>
      </c>
      <c r="B10876" s="24" t="s">
        <v>232</v>
      </c>
      <c r="C10876" s="24" t="s">
        <v>233</v>
      </c>
      <c r="D10876" s="24">
        <v>0.13420000000000001</v>
      </c>
    </row>
    <row r="10877" spans="1:4" hidden="1">
      <c r="A10877" s="25">
        <v>43227</v>
      </c>
      <c r="B10877" s="24" t="s">
        <v>232</v>
      </c>
      <c r="C10877" s="24" t="s">
        <v>234</v>
      </c>
      <c r="D10877" s="24">
        <v>0.1182</v>
      </c>
    </row>
    <row r="10878" spans="1:4" hidden="1">
      <c r="A10878" s="25">
        <v>43227</v>
      </c>
      <c r="B10878" s="24" t="s">
        <v>232</v>
      </c>
      <c r="C10878" s="24" t="s">
        <v>235</v>
      </c>
      <c r="D10878" s="24">
        <v>0.11360000000000001</v>
      </c>
    </row>
    <row r="10879" spans="1:4" hidden="1">
      <c r="A10879" s="25">
        <v>43227</v>
      </c>
      <c r="B10879" s="24" t="s">
        <v>232</v>
      </c>
      <c r="C10879" s="24" t="s">
        <v>236</v>
      </c>
      <c r="D10879" s="24">
        <v>1.2914000000000001</v>
      </c>
    </row>
    <row r="10880" spans="1:4" hidden="1">
      <c r="A10880" s="25">
        <v>43227</v>
      </c>
      <c r="B10880" s="24" t="s">
        <v>232</v>
      </c>
      <c r="C10880" s="24" t="s">
        <v>237</v>
      </c>
      <c r="D10880" s="24">
        <v>1.4139999999999999</v>
      </c>
    </row>
    <row r="10881" spans="1:4" hidden="1">
      <c r="A10881" s="25">
        <v>43227</v>
      </c>
      <c r="B10881" s="24" t="s">
        <v>232</v>
      </c>
      <c r="C10881" s="24" t="s">
        <v>238</v>
      </c>
      <c r="D10881" s="24">
        <v>0.16020000000000001</v>
      </c>
    </row>
    <row r="10882" spans="1:4" hidden="1">
      <c r="A10882" s="25">
        <v>43227</v>
      </c>
      <c r="B10882" s="24" t="s">
        <v>255</v>
      </c>
      <c r="C10882" s="24" t="s">
        <v>233</v>
      </c>
      <c r="D10882" s="24">
        <v>5.5899999999999998E-2</v>
      </c>
    </row>
    <row r="10883" spans="1:4" hidden="1">
      <c r="A10883" s="25">
        <v>43227</v>
      </c>
      <c r="B10883" s="24" t="s">
        <v>233</v>
      </c>
      <c r="C10883" s="24" t="s">
        <v>230</v>
      </c>
      <c r="D10883" s="24">
        <v>4.3836000000000004</v>
      </c>
    </row>
    <row r="10884" spans="1:4" hidden="1">
      <c r="A10884" s="25">
        <v>43227</v>
      </c>
      <c r="B10884" s="24" t="s">
        <v>233</v>
      </c>
      <c r="C10884" s="24" t="s">
        <v>240</v>
      </c>
      <c r="D10884" s="24">
        <v>1.5875999999999999</v>
      </c>
    </row>
    <row r="10885" spans="1:4" hidden="1">
      <c r="A10885" s="25">
        <v>43227</v>
      </c>
      <c r="B10885" s="24" t="s">
        <v>233</v>
      </c>
      <c r="C10885" s="24" t="s">
        <v>241</v>
      </c>
      <c r="D10885" s="24">
        <v>1.5355000000000001</v>
      </c>
    </row>
    <row r="10886" spans="1:4" hidden="1">
      <c r="A10886" s="25">
        <v>43227</v>
      </c>
      <c r="B10886" s="24" t="s">
        <v>233</v>
      </c>
      <c r="C10886" s="24" t="s">
        <v>231</v>
      </c>
      <c r="D10886" s="24">
        <v>1.196</v>
      </c>
    </row>
    <row r="10887" spans="1:4" hidden="1">
      <c r="A10887" s="25">
        <v>43227</v>
      </c>
      <c r="B10887" s="24" t="s">
        <v>233</v>
      </c>
      <c r="C10887" s="24" t="s">
        <v>248</v>
      </c>
      <c r="D10887" s="24">
        <v>7.5910000000000002</v>
      </c>
    </row>
    <row r="10888" spans="1:4" hidden="1">
      <c r="A10888" s="25">
        <v>43227</v>
      </c>
      <c r="B10888" s="24" t="s">
        <v>233</v>
      </c>
      <c r="C10888" s="24" t="s">
        <v>242</v>
      </c>
      <c r="D10888" s="24">
        <v>7.5937999999999999</v>
      </c>
    </row>
    <row r="10889" spans="1:4" hidden="1">
      <c r="A10889" s="25">
        <v>43227</v>
      </c>
      <c r="B10889" s="24" t="s">
        <v>233</v>
      </c>
      <c r="C10889" s="24" t="s">
        <v>254</v>
      </c>
      <c r="D10889" s="24">
        <v>25.508600000000001</v>
      </c>
    </row>
    <row r="10890" spans="1:4" hidden="1">
      <c r="A10890" s="25">
        <v>43227</v>
      </c>
      <c r="B10890" s="24" t="s">
        <v>233</v>
      </c>
      <c r="C10890" s="24" t="s">
        <v>232</v>
      </c>
      <c r="D10890" s="24">
        <v>7.4497999999999998</v>
      </c>
    </row>
    <row r="10891" spans="1:4" hidden="1">
      <c r="A10891" s="25">
        <v>43227</v>
      </c>
      <c r="B10891" s="24" t="s">
        <v>233</v>
      </c>
      <c r="C10891" s="24" t="s">
        <v>255</v>
      </c>
      <c r="D10891" s="24">
        <v>17.902000000000001</v>
      </c>
    </row>
    <row r="10892" spans="1:4" hidden="1">
      <c r="A10892" s="25">
        <v>43227</v>
      </c>
      <c r="B10892" s="24" t="s">
        <v>233</v>
      </c>
      <c r="C10892" s="24" t="s">
        <v>234</v>
      </c>
      <c r="D10892" s="24">
        <v>0.88080000000000003</v>
      </c>
    </row>
    <row r="10893" spans="1:4" hidden="1">
      <c r="A10893" s="25">
        <v>43227</v>
      </c>
      <c r="B10893" s="24" t="s">
        <v>233</v>
      </c>
      <c r="C10893" s="24" t="s">
        <v>243</v>
      </c>
      <c r="D10893" s="24">
        <v>9.3683999999999994</v>
      </c>
    </row>
    <row r="10894" spans="1:4" hidden="1">
      <c r="A10894" s="25">
        <v>43227</v>
      </c>
      <c r="B10894" s="24" t="s">
        <v>233</v>
      </c>
      <c r="C10894" s="24" t="s">
        <v>256</v>
      </c>
      <c r="D10894" s="24">
        <v>7.4001999999999999</v>
      </c>
    </row>
    <row r="10895" spans="1:4" hidden="1">
      <c r="A10895" s="25">
        <v>43227</v>
      </c>
      <c r="B10895" s="24" t="s">
        <v>233</v>
      </c>
      <c r="C10895" s="24" t="s">
        <v>257</v>
      </c>
      <c r="D10895" s="24">
        <v>314.15280000000001</v>
      </c>
    </row>
    <row r="10896" spans="1:4" hidden="1">
      <c r="A10896" s="25">
        <v>43227</v>
      </c>
      <c r="B10896" s="24" t="s">
        <v>233</v>
      </c>
      <c r="C10896" s="24" t="s">
        <v>258</v>
      </c>
      <c r="D10896" s="24">
        <v>4.3154000000000003</v>
      </c>
    </row>
    <row r="10897" spans="1:4" hidden="1">
      <c r="A10897" s="25">
        <v>43227</v>
      </c>
      <c r="B10897" s="24" t="s">
        <v>233</v>
      </c>
      <c r="C10897" s="24" t="s">
        <v>259</v>
      </c>
      <c r="D10897" s="24">
        <v>121.66840000000001</v>
      </c>
    </row>
    <row r="10898" spans="1:4" hidden="1">
      <c r="A10898" s="25">
        <v>43227</v>
      </c>
      <c r="B10898" s="24" t="s">
        <v>233</v>
      </c>
      <c r="C10898" s="24" t="s">
        <v>235</v>
      </c>
      <c r="D10898" s="24">
        <v>0.84660000000000002</v>
      </c>
    </row>
    <row r="10899" spans="1:4" hidden="1">
      <c r="A10899" s="25">
        <v>43227</v>
      </c>
      <c r="B10899" s="24" t="s">
        <v>233</v>
      </c>
      <c r="C10899" s="24" t="s">
        <v>79</v>
      </c>
      <c r="D10899" s="24">
        <v>130.2482</v>
      </c>
    </row>
    <row r="10900" spans="1:4" hidden="1">
      <c r="A10900" s="25">
        <v>43227</v>
      </c>
      <c r="B10900" s="24" t="s">
        <v>233</v>
      </c>
      <c r="C10900" s="24" t="s">
        <v>244</v>
      </c>
      <c r="D10900" s="24">
        <v>1287.0947000000001</v>
      </c>
    </row>
    <row r="10901" spans="1:4" hidden="1">
      <c r="A10901" s="25">
        <v>43227</v>
      </c>
      <c r="B10901" s="24" t="s">
        <v>233</v>
      </c>
      <c r="C10901" s="24" t="s">
        <v>251</v>
      </c>
      <c r="D10901" s="24">
        <v>9.6513000000000009</v>
      </c>
    </row>
    <row r="10902" spans="1:4" hidden="1">
      <c r="A10902" s="25">
        <v>43227</v>
      </c>
      <c r="B10902" s="24" t="s">
        <v>233</v>
      </c>
      <c r="C10902" s="24" t="s">
        <v>249</v>
      </c>
      <c r="D10902" s="24">
        <v>23.0886</v>
      </c>
    </row>
    <row r="10903" spans="1:4" hidden="1">
      <c r="A10903" s="25">
        <v>43227</v>
      </c>
      <c r="B10903" s="24" t="s">
        <v>233</v>
      </c>
      <c r="C10903" s="24" t="s">
        <v>252</v>
      </c>
      <c r="D10903" s="24">
        <v>4.7068000000000003</v>
      </c>
    </row>
    <row r="10904" spans="1:4" hidden="1">
      <c r="A10904" s="25">
        <v>43227</v>
      </c>
      <c r="B10904" s="24" t="s">
        <v>233</v>
      </c>
      <c r="C10904" s="24" t="s">
        <v>236</v>
      </c>
      <c r="D10904" s="24">
        <v>9.6209000000000007</v>
      </c>
    </row>
    <row r="10905" spans="1:4" hidden="1">
      <c r="A10905" s="25">
        <v>43227</v>
      </c>
      <c r="B10905" s="24" t="s">
        <v>233</v>
      </c>
      <c r="C10905" s="24" t="s">
        <v>245</v>
      </c>
      <c r="D10905" s="24">
        <v>1.7005999999999999</v>
      </c>
    </row>
    <row r="10906" spans="1:4" hidden="1">
      <c r="A10906" s="25">
        <v>43227</v>
      </c>
      <c r="B10906" s="24" t="s">
        <v>233</v>
      </c>
      <c r="C10906" s="24" t="s">
        <v>260</v>
      </c>
      <c r="D10906" s="24">
        <v>4.2538</v>
      </c>
    </row>
    <row r="10907" spans="1:4" hidden="1">
      <c r="A10907" s="25">
        <v>43227</v>
      </c>
      <c r="B10907" s="24" t="s">
        <v>233</v>
      </c>
      <c r="C10907" s="24" t="s">
        <v>261</v>
      </c>
      <c r="D10907" s="24">
        <v>74.921000000000006</v>
      </c>
    </row>
    <row r="10908" spans="1:4" hidden="1">
      <c r="A10908" s="25">
        <v>43227</v>
      </c>
      <c r="B10908" s="24" t="s">
        <v>233</v>
      </c>
      <c r="C10908" s="24" t="s">
        <v>237</v>
      </c>
      <c r="D10908" s="24">
        <v>10.5342</v>
      </c>
    </row>
    <row r="10909" spans="1:4" hidden="1">
      <c r="A10909" s="25">
        <v>43227</v>
      </c>
      <c r="B10909" s="24" t="s">
        <v>233</v>
      </c>
      <c r="C10909" s="24" t="s">
        <v>253</v>
      </c>
      <c r="D10909" s="24">
        <v>1.5935999999999999</v>
      </c>
    </row>
    <row r="10910" spans="1:4" hidden="1">
      <c r="A10910" s="25">
        <v>43227</v>
      </c>
      <c r="B10910" s="24" t="s">
        <v>233</v>
      </c>
      <c r="C10910" s="24" t="s">
        <v>262</v>
      </c>
      <c r="D10910" s="24">
        <v>5.0780000000000003</v>
      </c>
    </row>
    <row r="10911" spans="1:4" hidden="1">
      <c r="A10911" s="25">
        <v>43227</v>
      </c>
      <c r="B10911" s="24" t="s">
        <v>233</v>
      </c>
      <c r="C10911" s="24" t="s">
        <v>246</v>
      </c>
      <c r="D10911" s="24">
        <v>35.567999999999998</v>
      </c>
    </row>
    <row r="10912" spans="1:4" hidden="1">
      <c r="A10912" s="25">
        <v>43227</v>
      </c>
      <c r="B10912" s="24" t="s">
        <v>233</v>
      </c>
      <c r="C10912" s="24" t="s">
        <v>238</v>
      </c>
      <c r="D10912" s="24">
        <v>1.1934</v>
      </c>
    </row>
    <row r="10913" spans="1:4" hidden="1">
      <c r="A10913" s="25">
        <v>43227</v>
      </c>
      <c r="B10913" s="24" t="s">
        <v>233</v>
      </c>
      <c r="C10913" s="24" t="s">
        <v>239</v>
      </c>
      <c r="D10913" s="24">
        <v>14.9649</v>
      </c>
    </row>
    <row r="10914" spans="1:4" hidden="1">
      <c r="A10914" s="25">
        <v>43227</v>
      </c>
      <c r="B10914" s="24" t="s">
        <v>263</v>
      </c>
      <c r="C10914" s="24" t="s">
        <v>238</v>
      </c>
      <c r="D10914" s="24">
        <v>0.48280000000000001</v>
      </c>
    </row>
    <row r="10915" spans="1:4" hidden="1">
      <c r="A10915" s="25">
        <v>43227</v>
      </c>
      <c r="B10915" s="24" t="s">
        <v>234</v>
      </c>
      <c r="C10915" s="24" t="s">
        <v>230</v>
      </c>
      <c r="D10915" s="24">
        <v>4.9771999999999998</v>
      </c>
    </row>
    <row r="10916" spans="1:4" hidden="1">
      <c r="A10916" s="25">
        <v>43227</v>
      </c>
      <c r="B10916" s="24" t="s">
        <v>234</v>
      </c>
      <c r="C10916" s="24" t="s">
        <v>240</v>
      </c>
      <c r="D10916" s="24">
        <v>1.8025</v>
      </c>
    </row>
    <row r="10917" spans="1:4" hidden="1">
      <c r="A10917" s="25">
        <v>43227</v>
      </c>
      <c r="B10917" s="24" t="s">
        <v>234</v>
      </c>
      <c r="C10917" s="24" t="s">
        <v>241</v>
      </c>
      <c r="D10917" s="24">
        <v>1.7434000000000001</v>
      </c>
    </row>
    <row r="10918" spans="1:4" hidden="1">
      <c r="A10918" s="25">
        <v>43227</v>
      </c>
      <c r="B10918" s="24" t="s">
        <v>234</v>
      </c>
      <c r="C10918" s="24" t="s">
        <v>231</v>
      </c>
      <c r="D10918" s="24">
        <v>1.3580000000000001</v>
      </c>
    </row>
    <row r="10919" spans="1:4" hidden="1">
      <c r="A10919" s="25">
        <v>43227</v>
      </c>
      <c r="B10919" s="24" t="s">
        <v>234</v>
      </c>
      <c r="C10919" s="24" t="s">
        <v>242</v>
      </c>
      <c r="D10919" s="24">
        <v>8.6219999999999999</v>
      </c>
    </row>
    <row r="10920" spans="1:4" hidden="1">
      <c r="A10920" s="25">
        <v>43227</v>
      </c>
      <c r="B10920" s="24" t="s">
        <v>234</v>
      </c>
      <c r="C10920" s="24" t="s">
        <v>254</v>
      </c>
      <c r="D10920" s="24">
        <v>28.960699999999999</v>
      </c>
    </row>
    <row r="10921" spans="1:4" hidden="1">
      <c r="A10921" s="25">
        <v>43227</v>
      </c>
      <c r="B10921" s="24" t="s">
        <v>234</v>
      </c>
      <c r="C10921" s="24" t="s">
        <v>232</v>
      </c>
      <c r="D10921" s="24">
        <v>8.4582999999999995</v>
      </c>
    </row>
    <row r="10922" spans="1:4" hidden="1">
      <c r="A10922" s="25">
        <v>43227</v>
      </c>
      <c r="B10922" s="24" t="s">
        <v>234</v>
      </c>
      <c r="C10922" s="24" t="s">
        <v>233</v>
      </c>
      <c r="D10922" s="24">
        <v>1.1354</v>
      </c>
    </row>
    <row r="10923" spans="1:4" hidden="1">
      <c r="A10923" s="25">
        <v>43227</v>
      </c>
      <c r="B10923" s="24" t="s">
        <v>234</v>
      </c>
      <c r="C10923" s="24" t="s">
        <v>243</v>
      </c>
      <c r="D10923" s="24">
        <v>10.636799999999999</v>
      </c>
    </row>
    <row r="10924" spans="1:4" hidden="1">
      <c r="A10924" s="25">
        <v>43227</v>
      </c>
      <c r="B10924" s="24" t="s">
        <v>234</v>
      </c>
      <c r="C10924" s="24" t="s">
        <v>235</v>
      </c>
      <c r="D10924" s="24">
        <v>0.96120000000000005</v>
      </c>
    </row>
    <row r="10925" spans="1:4" hidden="1">
      <c r="A10925" s="25">
        <v>43227</v>
      </c>
      <c r="B10925" s="24" t="s">
        <v>234</v>
      </c>
      <c r="C10925" s="24" t="s">
        <v>79</v>
      </c>
      <c r="D10925" s="24">
        <v>147.88319999999999</v>
      </c>
    </row>
    <row r="10926" spans="1:4" hidden="1">
      <c r="A10926" s="25">
        <v>43227</v>
      </c>
      <c r="B10926" s="24" t="s">
        <v>234</v>
      </c>
      <c r="C10926" s="24" t="s">
        <v>244</v>
      </c>
      <c r="D10926" s="24">
        <v>1461.3661999999999</v>
      </c>
    </row>
    <row r="10927" spans="1:4" hidden="1">
      <c r="A10927" s="25">
        <v>43227</v>
      </c>
      <c r="B10927" s="24" t="s">
        <v>234</v>
      </c>
      <c r="C10927" s="24" t="s">
        <v>249</v>
      </c>
      <c r="D10927" s="24">
        <v>26.214700000000001</v>
      </c>
    </row>
    <row r="10928" spans="1:4" hidden="1">
      <c r="A10928" s="25">
        <v>43227</v>
      </c>
      <c r="B10928" s="24" t="s">
        <v>234</v>
      </c>
      <c r="C10928" s="24" t="s">
        <v>252</v>
      </c>
      <c r="D10928" s="24">
        <v>5.3440000000000003</v>
      </c>
    </row>
    <row r="10929" spans="1:4" hidden="1">
      <c r="A10929" s="25">
        <v>43227</v>
      </c>
      <c r="B10929" s="24" t="s">
        <v>234</v>
      </c>
      <c r="C10929" s="24" t="s">
        <v>236</v>
      </c>
      <c r="D10929" s="24">
        <v>10.923400000000001</v>
      </c>
    </row>
    <row r="10930" spans="1:4" hidden="1">
      <c r="A10930" s="25">
        <v>43227</v>
      </c>
      <c r="B10930" s="24" t="s">
        <v>234</v>
      </c>
      <c r="C10930" s="24" t="s">
        <v>245</v>
      </c>
      <c r="D10930" s="24">
        <v>1.9309000000000001</v>
      </c>
    </row>
    <row r="10931" spans="1:4" hidden="1">
      <c r="A10931" s="25">
        <v>43227</v>
      </c>
      <c r="B10931" s="24" t="s">
        <v>234</v>
      </c>
      <c r="C10931" s="24" t="s">
        <v>237</v>
      </c>
      <c r="D10931" s="24">
        <v>11.9604</v>
      </c>
    </row>
    <row r="10932" spans="1:4" hidden="1">
      <c r="A10932" s="25">
        <v>43227</v>
      </c>
      <c r="B10932" s="24" t="s">
        <v>234</v>
      </c>
      <c r="C10932" s="24" t="s">
        <v>253</v>
      </c>
      <c r="D10932" s="24">
        <v>1.8093999999999999</v>
      </c>
    </row>
    <row r="10933" spans="1:4" hidden="1">
      <c r="A10933" s="25">
        <v>43227</v>
      </c>
      <c r="B10933" s="24" t="s">
        <v>234</v>
      </c>
      <c r="C10933" s="24" t="s">
        <v>246</v>
      </c>
      <c r="D10933" s="24">
        <v>40.384</v>
      </c>
    </row>
    <row r="10934" spans="1:4" hidden="1">
      <c r="A10934" s="25">
        <v>43227</v>
      </c>
      <c r="B10934" s="24" t="s">
        <v>234</v>
      </c>
      <c r="C10934" s="24" t="s">
        <v>238</v>
      </c>
      <c r="D10934" s="24">
        <v>1.3551</v>
      </c>
    </row>
    <row r="10935" spans="1:4" hidden="1">
      <c r="A10935" s="25">
        <v>43227</v>
      </c>
      <c r="B10935" s="24" t="s">
        <v>234</v>
      </c>
      <c r="C10935" s="24" t="s">
        <v>239</v>
      </c>
      <c r="D10935" s="24">
        <v>16.991199999999999</v>
      </c>
    </row>
    <row r="10936" spans="1:4" hidden="1">
      <c r="A10936" s="25">
        <v>43227</v>
      </c>
      <c r="B10936" s="24" t="s">
        <v>243</v>
      </c>
      <c r="C10936" s="24" t="s">
        <v>240</v>
      </c>
      <c r="D10936" s="24">
        <v>0.1694</v>
      </c>
    </row>
    <row r="10937" spans="1:4" hidden="1">
      <c r="A10937" s="25">
        <v>43227</v>
      </c>
      <c r="B10937" s="24" t="s">
        <v>243</v>
      </c>
      <c r="C10937" s="24" t="s">
        <v>241</v>
      </c>
      <c r="D10937" s="24">
        <v>0.16389999999999999</v>
      </c>
    </row>
    <row r="10938" spans="1:4" hidden="1">
      <c r="A10938" s="25">
        <v>43227</v>
      </c>
      <c r="B10938" s="24" t="s">
        <v>243</v>
      </c>
      <c r="C10938" s="24" t="s">
        <v>231</v>
      </c>
      <c r="D10938" s="24">
        <v>0.12759999999999999</v>
      </c>
    </row>
    <row r="10939" spans="1:4" hidden="1">
      <c r="A10939" s="25">
        <v>43227</v>
      </c>
      <c r="B10939" s="24" t="s">
        <v>243</v>
      </c>
      <c r="C10939" s="24" t="s">
        <v>242</v>
      </c>
      <c r="D10939" s="24">
        <v>0.81059999999999999</v>
      </c>
    </row>
    <row r="10940" spans="1:4" hidden="1">
      <c r="A10940" s="25">
        <v>43227</v>
      </c>
      <c r="B10940" s="24" t="s">
        <v>243</v>
      </c>
      <c r="C10940" s="24" t="s">
        <v>233</v>
      </c>
      <c r="D10940" s="24">
        <v>0.10680000000000001</v>
      </c>
    </row>
    <row r="10941" spans="1:4" hidden="1">
      <c r="A10941" s="25">
        <v>43227</v>
      </c>
      <c r="B10941" s="24" t="s">
        <v>243</v>
      </c>
      <c r="C10941" s="24" t="s">
        <v>234</v>
      </c>
      <c r="D10941" s="24">
        <v>9.4E-2</v>
      </c>
    </row>
    <row r="10942" spans="1:4" hidden="1">
      <c r="A10942" s="25">
        <v>43227</v>
      </c>
      <c r="B10942" s="24" t="s">
        <v>243</v>
      </c>
      <c r="C10942" s="24" t="s">
        <v>79</v>
      </c>
      <c r="D10942" s="24">
        <v>13.9032</v>
      </c>
    </row>
    <row r="10943" spans="1:4" hidden="1">
      <c r="A10943" s="25">
        <v>43227</v>
      </c>
      <c r="B10943" s="24" t="s">
        <v>243</v>
      </c>
      <c r="C10943" s="24" t="s">
        <v>244</v>
      </c>
      <c r="D10943" s="24">
        <v>137.3888</v>
      </c>
    </row>
    <row r="10944" spans="1:4" hidden="1">
      <c r="A10944" s="25">
        <v>43227</v>
      </c>
      <c r="B10944" s="24" t="s">
        <v>243</v>
      </c>
      <c r="C10944" s="24" t="s">
        <v>251</v>
      </c>
      <c r="D10944" s="24">
        <v>1.0302</v>
      </c>
    </row>
    <row r="10945" spans="1:4" hidden="1">
      <c r="A10945" s="25">
        <v>43227</v>
      </c>
      <c r="B10945" s="24" t="s">
        <v>243</v>
      </c>
      <c r="C10945" s="24" t="s">
        <v>252</v>
      </c>
      <c r="D10945" s="24">
        <v>0.50239999999999996</v>
      </c>
    </row>
    <row r="10946" spans="1:4" hidden="1">
      <c r="A10946" s="25">
        <v>43227</v>
      </c>
      <c r="B10946" s="24" t="s">
        <v>243</v>
      </c>
      <c r="C10946" s="24" t="s">
        <v>236</v>
      </c>
      <c r="D10946" s="24">
        <v>1.0269999999999999</v>
      </c>
    </row>
    <row r="10947" spans="1:4" hidden="1">
      <c r="A10947" s="25">
        <v>43227</v>
      </c>
      <c r="B10947" s="24" t="s">
        <v>243</v>
      </c>
      <c r="C10947" s="24" t="s">
        <v>245</v>
      </c>
      <c r="D10947" s="24">
        <v>0.18160000000000001</v>
      </c>
    </row>
    <row r="10948" spans="1:4" hidden="1">
      <c r="A10948" s="25">
        <v>43227</v>
      </c>
      <c r="B10948" s="24" t="s">
        <v>243</v>
      </c>
      <c r="C10948" s="24" t="s">
        <v>253</v>
      </c>
      <c r="D10948" s="24">
        <v>0.1701</v>
      </c>
    </row>
    <row r="10949" spans="1:4" hidden="1">
      <c r="A10949" s="25">
        <v>43227</v>
      </c>
      <c r="B10949" s="24" t="s">
        <v>243</v>
      </c>
      <c r="C10949" s="24" t="s">
        <v>246</v>
      </c>
      <c r="D10949" s="24">
        <v>3.7966000000000002</v>
      </c>
    </row>
    <row r="10950" spans="1:4" hidden="1">
      <c r="A10950" s="25">
        <v>43227</v>
      </c>
      <c r="B10950" s="24" t="s">
        <v>243</v>
      </c>
      <c r="C10950" s="24" t="s">
        <v>238</v>
      </c>
      <c r="D10950" s="24">
        <v>0.12740000000000001</v>
      </c>
    </row>
    <row r="10951" spans="1:4" hidden="1">
      <c r="A10951" s="25">
        <v>43227</v>
      </c>
      <c r="B10951" s="24" t="s">
        <v>256</v>
      </c>
      <c r="C10951" s="24" t="s">
        <v>233</v>
      </c>
      <c r="D10951" s="24">
        <v>0.1351</v>
      </c>
    </row>
    <row r="10952" spans="1:4" hidden="1">
      <c r="A10952" s="25">
        <v>43227</v>
      </c>
      <c r="B10952" s="24" t="s">
        <v>256</v>
      </c>
      <c r="C10952" s="24" t="s">
        <v>238</v>
      </c>
      <c r="D10952" s="24">
        <v>0.1613</v>
      </c>
    </row>
    <row r="10953" spans="1:4" hidden="1">
      <c r="A10953" s="25">
        <v>43227</v>
      </c>
      <c r="B10953" s="24" t="s">
        <v>257</v>
      </c>
      <c r="C10953" s="24" t="s">
        <v>233</v>
      </c>
      <c r="D10953" s="24">
        <v>3.2000000000000002E-3</v>
      </c>
    </row>
    <row r="10954" spans="1:4" hidden="1">
      <c r="A10954" s="25">
        <v>43227</v>
      </c>
      <c r="B10954" s="24" t="s">
        <v>258</v>
      </c>
      <c r="C10954" s="24" t="s">
        <v>233</v>
      </c>
      <c r="D10954" s="24">
        <v>0.23180000000000001</v>
      </c>
    </row>
    <row r="10955" spans="1:4" hidden="1">
      <c r="A10955" s="25">
        <v>43227</v>
      </c>
      <c r="B10955" s="24" t="s">
        <v>258</v>
      </c>
      <c r="C10955" s="24" t="s">
        <v>238</v>
      </c>
      <c r="D10955" s="24">
        <v>0.27660000000000001</v>
      </c>
    </row>
    <row r="10956" spans="1:4" hidden="1">
      <c r="A10956" s="25">
        <v>43227</v>
      </c>
      <c r="B10956" s="24" t="s">
        <v>259</v>
      </c>
      <c r="C10956" s="24" t="s">
        <v>233</v>
      </c>
      <c r="D10956" s="24">
        <v>8.2000000000000007E-3</v>
      </c>
    </row>
    <row r="10957" spans="1:4" hidden="1">
      <c r="A10957" s="25">
        <v>43227</v>
      </c>
      <c r="B10957" s="24" t="s">
        <v>259</v>
      </c>
      <c r="C10957" s="24" t="s">
        <v>238</v>
      </c>
      <c r="D10957" s="24">
        <v>9.7999999999999997E-3</v>
      </c>
    </row>
    <row r="10958" spans="1:4" hidden="1">
      <c r="A10958" s="25">
        <v>43227</v>
      </c>
      <c r="B10958" s="24" t="s">
        <v>235</v>
      </c>
      <c r="C10958" s="24" t="s">
        <v>230</v>
      </c>
      <c r="D10958" s="24">
        <v>5.1778000000000004</v>
      </c>
    </row>
    <row r="10959" spans="1:4" hidden="1">
      <c r="A10959" s="25">
        <v>43227</v>
      </c>
      <c r="B10959" s="24" t="s">
        <v>235</v>
      </c>
      <c r="C10959" s="24" t="s">
        <v>231</v>
      </c>
      <c r="D10959" s="24">
        <v>1.4126000000000001</v>
      </c>
    </row>
    <row r="10960" spans="1:4" hidden="1">
      <c r="A10960" s="25">
        <v>43227</v>
      </c>
      <c r="B10960" s="24" t="s">
        <v>235</v>
      </c>
      <c r="C10960" s="24" t="s">
        <v>232</v>
      </c>
      <c r="D10960" s="24">
        <v>8.7992000000000008</v>
      </c>
    </row>
    <row r="10961" spans="1:4" hidden="1">
      <c r="A10961" s="25">
        <v>43227</v>
      </c>
      <c r="B10961" s="24" t="s">
        <v>235</v>
      </c>
      <c r="C10961" s="24" t="s">
        <v>233</v>
      </c>
      <c r="D10961" s="24">
        <v>1.1812</v>
      </c>
    </row>
    <row r="10962" spans="1:4" hidden="1">
      <c r="A10962" s="25">
        <v>43227</v>
      </c>
      <c r="B10962" s="24" t="s">
        <v>235</v>
      </c>
      <c r="C10962" s="24" t="s">
        <v>234</v>
      </c>
      <c r="D10962" s="24">
        <v>1.0403</v>
      </c>
    </row>
    <row r="10963" spans="1:4" hidden="1">
      <c r="A10963" s="25">
        <v>43227</v>
      </c>
      <c r="B10963" s="24" t="s">
        <v>235</v>
      </c>
      <c r="C10963" s="24" t="s">
        <v>236</v>
      </c>
      <c r="D10963" s="24">
        <v>11.3636</v>
      </c>
    </row>
    <row r="10964" spans="1:4" hidden="1">
      <c r="A10964" s="25">
        <v>43227</v>
      </c>
      <c r="B10964" s="24" t="s">
        <v>235</v>
      </c>
      <c r="C10964" s="24" t="s">
        <v>237</v>
      </c>
      <c r="D10964" s="24">
        <v>12.442399999999999</v>
      </c>
    </row>
    <row r="10965" spans="1:4" hidden="1">
      <c r="A10965" s="25">
        <v>43227</v>
      </c>
      <c r="B10965" s="24" t="s">
        <v>235</v>
      </c>
      <c r="C10965" s="24" t="s">
        <v>238</v>
      </c>
      <c r="D10965" s="24">
        <v>1.4096</v>
      </c>
    </row>
    <row r="10966" spans="1:4" hidden="1">
      <c r="A10966" s="25">
        <v>43227</v>
      </c>
      <c r="B10966" s="24" t="s">
        <v>79</v>
      </c>
      <c r="C10966" s="24" t="s">
        <v>240</v>
      </c>
      <c r="D10966" s="24">
        <v>1.2200000000000001E-2</v>
      </c>
    </row>
    <row r="10967" spans="1:4" hidden="1">
      <c r="A10967" s="25">
        <v>43227</v>
      </c>
      <c r="B10967" s="24" t="s">
        <v>79</v>
      </c>
      <c r="C10967" s="24" t="s">
        <v>241</v>
      </c>
      <c r="D10967" s="24">
        <v>1.18E-2</v>
      </c>
    </row>
    <row r="10968" spans="1:4" hidden="1">
      <c r="A10968" s="25">
        <v>43227</v>
      </c>
      <c r="B10968" s="24" t="s">
        <v>79</v>
      </c>
      <c r="C10968" s="24" t="s">
        <v>231</v>
      </c>
      <c r="D10968" s="24">
        <v>9.1999999999999998E-3</v>
      </c>
    </row>
    <row r="10969" spans="1:4" hidden="1">
      <c r="A10969" s="25">
        <v>43227</v>
      </c>
      <c r="B10969" s="24" t="s">
        <v>79</v>
      </c>
      <c r="C10969" s="24" t="s">
        <v>242</v>
      </c>
      <c r="D10969" s="24">
        <v>5.8299999999999998E-2</v>
      </c>
    </row>
    <row r="10970" spans="1:4" hidden="1">
      <c r="A10970" s="25">
        <v>43227</v>
      </c>
      <c r="B10970" s="24" t="s">
        <v>79</v>
      </c>
      <c r="C10970" s="24" t="s">
        <v>233</v>
      </c>
      <c r="D10970" s="24">
        <v>7.7000000000000002E-3</v>
      </c>
    </row>
    <row r="10971" spans="1:4" hidden="1">
      <c r="A10971" s="25">
        <v>43227</v>
      </c>
      <c r="B10971" s="24" t="s">
        <v>79</v>
      </c>
      <c r="C10971" s="24" t="s">
        <v>234</v>
      </c>
      <c r="D10971" s="24">
        <v>6.7999999999999996E-3</v>
      </c>
    </row>
    <row r="10972" spans="1:4" hidden="1">
      <c r="A10972" s="25">
        <v>43227</v>
      </c>
      <c r="B10972" s="24" t="s">
        <v>79</v>
      </c>
      <c r="C10972" s="24" t="s">
        <v>243</v>
      </c>
      <c r="D10972" s="24">
        <v>7.1900000000000006E-2</v>
      </c>
    </row>
    <row r="10973" spans="1:4" hidden="1">
      <c r="A10973" s="25">
        <v>43227</v>
      </c>
      <c r="B10973" s="24" t="s">
        <v>79</v>
      </c>
      <c r="C10973" s="24" t="s">
        <v>244</v>
      </c>
      <c r="D10973" s="24">
        <v>9.8818000000000001</v>
      </c>
    </row>
    <row r="10974" spans="1:4" hidden="1">
      <c r="A10974" s="25">
        <v>43227</v>
      </c>
      <c r="B10974" s="24" t="s">
        <v>79</v>
      </c>
      <c r="C10974" s="24" t="s">
        <v>251</v>
      </c>
      <c r="D10974" s="24">
        <v>7.4099999999999999E-2</v>
      </c>
    </row>
    <row r="10975" spans="1:4" hidden="1">
      <c r="A10975" s="25">
        <v>43227</v>
      </c>
      <c r="B10975" s="24" t="s">
        <v>79</v>
      </c>
      <c r="C10975" s="24" t="s">
        <v>236</v>
      </c>
      <c r="D10975" s="24">
        <v>7.3800000000000004E-2</v>
      </c>
    </row>
    <row r="10976" spans="1:4" hidden="1">
      <c r="A10976" s="25">
        <v>43227</v>
      </c>
      <c r="B10976" s="24" t="s">
        <v>79</v>
      </c>
      <c r="C10976" s="24" t="s">
        <v>245</v>
      </c>
      <c r="D10976" s="24">
        <v>1.3100000000000001E-2</v>
      </c>
    </row>
    <row r="10977" spans="1:4" hidden="1">
      <c r="A10977" s="25">
        <v>43227</v>
      </c>
      <c r="B10977" s="24" t="s">
        <v>79</v>
      </c>
      <c r="C10977" s="24" t="s">
        <v>246</v>
      </c>
      <c r="D10977" s="24">
        <v>0.27310000000000001</v>
      </c>
    </row>
    <row r="10978" spans="1:4" hidden="1">
      <c r="A10978" s="25">
        <v>43227</v>
      </c>
      <c r="B10978" s="24" t="s">
        <v>79</v>
      </c>
      <c r="C10978" s="24" t="s">
        <v>238</v>
      </c>
      <c r="D10978" s="24">
        <v>9.1999999999999998E-3</v>
      </c>
    </row>
    <row r="10979" spans="1:4" hidden="1">
      <c r="A10979" s="25">
        <v>43227</v>
      </c>
      <c r="B10979" s="24" t="s">
        <v>244</v>
      </c>
      <c r="C10979" s="24" t="s">
        <v>240</v>
      </c>
      <c r="D10979" s="24">
        <v>1.1999999999999999E-3</v>
      </c>
    </row>
    <row r="10980" spans="1:4" hidden="1">
      <c r="A10980" s="25">
        <v>43227</v>
      </c>
      <c r="B10980" s="24" t="s">
        <v>244</v>
      </c>
      <c r="C10980" s="24" t="s">
        <v>242</v>
      </c>
      <c r="D10980" s="24">
        <v>5.8999999999999999E-3</v>
      </c>
    </row>
    <row r="10981" spans="1:4" hidden="1">
      <c r="A10981" s="25">
        <v>43227</v>
      </c>
      <c r="B10981" s="24" t="s">
        <v>244</v>
      </c>
      <c r="C10981" s="24" t="s">
        <v>233</v>
      </c>
      <c r="D10981" s="24">
        <v>8.0000000000000004E-4</v>
      </c>
    </row>
    <row r="10982" spans="1:4" hidden="1">
      <c r="A10982" s="25">
        <v>43227</v>
      </c>
      <c r="B10982" s="24" t="s">
        <v>244</v>
      </c>
      <c r="C10982" s="24" t="s">
        <v>234</v>
      </c>
      <c r="D10982" s="24">
        <v>6.9999999999999999E-4</v>
      </c>
    </row>
    <row r="10983" spans="1:4" hidden="1">
      <c r="A10983" s="25">
        <v>43227</v>
      </c>
      <c r="B10983" s="24" t="s">
        <v>244</v>
      </c>
      <c r="C10983" s="24" t="s">
        <v>243</v>
      </c>
      <c r="D10983" s="24">
        <v>7.3000000000000001E-3</v>
      </c>
    </row>
    <row r="10984" spans="1:4" hidden="1">
      <c r="A10984" s="25">
        <v>43227</v>
      </c>
      <c r="B10984" s="24" t="s">
        <v>244</v>
      </c>
      <c r="C10984" s="24" t="s">
        <v>79</v>
      </c>
      <c r="D10984" s="24">
        <v>0.1012</v>
      </c>
    </row>
    <row r="10985" spans="1:4" hidden="1">
      <c r="A10985" s="25">
        <v>43227</v>
      </c>
      <c r="B10985" s="24" t="s">
        <v>244</v>
      </c>
      <c r="C10985" s="24" t="s">
        <v>236</v>
      </c>
      <c r="D10985" s="24">
        <v>7.4999999999999997E-3</v>
      </c>
    </row>
    <row r="10986" spans="1:4" hidden="1">
      <c r="A10986" s="25">
        <v>43227</v>
      </c>
      <c r="B10986" s="24" t="s">
        <v>244</v>
      </c>
      <c r="C10986" s="24" t="s">
        <v>246</v>
      </c>
      <c r="D10986" s="24">
        <v>2.76E-2</v>
      </c>
    </row>
    <row r="10987" spans="1:4" hidden="1">
      <c r="A10987" s="25">
        <v>43227</v>
      </c>
      <c r="B10987" s="24" t="s">
        <v>244</v>
      </c>
      <c r="C10987" s="24" t="s">
        <v>238</v>
      </c>
      <c r="D10987" s="24">
        <v>8.9999999999999998E-4</v>
      </c>
    </row>
    <row r="10988" spans="1:4" hidden="1">
      <c r="A10988" s="25">
        <v>43227</v>
      </c>
      <c r="B10988" s="24" t="s">
        <v>251</v>
      </c>
      <c r="C10988" s="24" t="s">
        <v>242</v>
      </c>
      <c r="D10988" s="24">
        <v>0.78690000000000004</v>
      </c>
    </row>
    <row r="10989" spans="1:4" hidden="1">
      <c r="A10989" s="25">
        <v>43227</v>
      </c>
      <c r="B10989" s="24" t="s">
        <v>251</v>
      </c>
      <c r="C10989" s="24" t="s">
        <v>233</v>
      </c>
      <c r="D10989" s="24">
        <v>0.1036</v>
      </c>
    </row>
    <row r="10990" spans="1:4" hidden="1">
      <c r="A10990" s="25">
        <v>43227</v>
      </c>
      <c r="B10990" s="24" t="s">
        <v>251</v>
      </c>
      <c r="C10990" s="24" t="s">
        <v>243</v>
      </c>
      <c r="D10990" s="24">
        <v>0.9708</v>
      </c>
    </row>
    <row r="10991" spans="1:4" hidden="1">
      <c r="A10991" s="25">
        <v>43227</v>
      </c>
      <c r="B10991" s="24" t="s">
        <v>251</v>
      </c>
      <c r="C10991" s="24" t="s">
        <v>79</v>
      </c>
      <c r="D10991" s="24">
        <v>13.4969</v>
      </c>
    </row>
    <row r="10992" spans="1:4" hidden="1">
      <c r="A10992" s="25">
        <v>43227</v>
      </c>
      <c r="B10992" s="24" t="s">
        <v>251</v>
      </c>
      <c r="C10992" s="24" t="s">
        <v>236</v>
      </c>
      <c r="D10992" s="24">
        <v>0.997</v>
      </c>
    </row>
    <row r="10993" spans="1:4" hidden="1">
      <c r="A10993" s="25">
        <v>43227</v>
      </c>
      <c r="B10993" s="24" t="s">
        <v>251</v>
      </c>
      <c r="C10993" s="24" t="s">
        <v>238</v>
      </c>
      <c r="D10993" s="24">
        <v>0.1237</v>
      </c>
    </row>
    <row r="10994" spans="1:4" hidden="1">
      <c r="A10994" s="25">
        <v>43227</v>
      </c>
      <c r="B10994" s="24" t="s">
        <v>249</v>
      </c>
      <c r="C10994" s="24" t="s">
        <v>241</v>
      </c>
      <c r="D10994" s="24">
        <v>6.6500000000000004E-2</v>
      </c>
    </row>
    <row r="10995" spans="1:4" hidden="1">
      <c r="A10995" s="25">
        <v>43227</v>
      </c>
      <c r="B10995" s="24" t="s">
        <v>249</v>
      </c>
      <c r="C10995" s="24" t="s">
        <v>233</v>
      </c>
      <c r="D10995" s="24">
        <v>4.3299999999999998E-2</v>
      </c>
    </row>
    <row r="10996" spans="1:4" hidden="1">
      <c r="A10996" s="25">
        <v>43227</v>
      </c>
      <c r="B10996" s="24" t="s">
        <v>249</v>
      </c>
      <c r="C10996" s="24" t="s">
        <v>234</v>
      </c>
      <c r="D10996" s="24">
        <v>3.8199999999999998E-2</v>
      </c>
    </row>
    <row r="10997" spans="1:4" hidden="1">
      <c r="A10997" s="25">
        <v>43227</v>
      </c>
      <c r="B10997" s="24" t="s">
        <v>249</v>
      </c>
      <c r="C10997" s="24" t="s">
        <v>238</v>
      </c>
      <c r="D10997" s="24">
        <v>5.1700000000000003E-2</v>
      </c>
    </row>
    <row r="10998" spans="1:4" hidden="1">
      <c r="A10998" s="25">
        <v>43227</v>
      </c>
      <c r="B10998" s="24" t="s">
        <v>252</v>
      </c>
      <c r="C10998" s="24" t="s">
        <v>242</v>
      </c>
      <c r="D10998" s="24">
        <v>1.6133999999999999</v>
      </c>
    </row>
    <row r="10999" spans="1:4" hidden="1">
      <c r="A10999" s="25">
        <v>43227</v>
      </c>
      <c r="B10999" s="24" t="s">
        <v>252</v>
      </c>
      <c r="C10999" s="24" t="s">
        <v>233</v>
      </c>
      <c r="D10999" s="24">
        <v>0.21240000000000001</v>
      </c>
    </row>
    <row r="11000" spans="1:4" hidden="1">
      <c r="A11000" s="25">
        <v>43227</v>
      </c>
      <c r="B11000" s="24" t="s">
        <v>252</v>
      </c>
      <c r="C11000" s="24" t="s">
        <v>234</v>
      </c>
      <c r="D11000" s="24">
        <v>0.18709999999999999</v>
      </c>
    </row>
    <row r="11001" spans="1:4" hidden="1">
      <c r="A11001" s="25">
        <v>43227</v>
      </c>
      <c r="B11001" s="24" t="s">
        <v>252</v>
      </c>
      <c r="C11001" s="24" t="s">
        <v>243</v>
      </c>
      <c r="D11001" s="24">
        <v>1.9903999999999999</v>
      </c>
    </row>
    <row r="11002" spans="1:4" hidden="1">
      <c r="A11002" s="25">
        <v>43227</v>
      </c>
      <c r="B11002" s="24" t="s">
        <v>252</v>
      </c>
      <c r="C11002" s="24" t="s">
        <v>238</v>
      </c>
      <c r="D11002" s="24">
        <v>0.25359999999999999</v>
      </c>
    </row>
    <row r="11003" spans="1:4" hidden="1">
      <c r="A11003" s="25">
        <v>43227</v>
      </c>
      <c r="B11003" s="24" t="s">
        <v>236</v>
      </c>
      <c r="C11003" s="24" t="s">
        <v>230</v>
      </c>
      <c r="D11003" s="24">
        <v>0.4556</v>
      </c>
    </row>
    <row r="11004" spans="1:4" hidden="1">
      <c r="A11004" s="25">
        <v>43227</v>
      </c>
      <c r="B11004" s="24" t="s">
        <v>236</v>
      </c>
      <c r="C11004" s="24" t="s">
        <v>240</v>
      </c>
      <c r="D11004" s="24">
        <v>0.16500000000000001</v>
      </c>
    </row>
    <row r="11005" spans="1:4" hidden="1">
      <c r="A11005" s="25">
        <v>43227</v>
      </c>
      <c r="B11005" s="24" t="s">
        <v>236</v>
      </c>
      <c r="C11005" s="24" t="s">
        <v>241</v>
      </c>
      <c r="D11005" s="24">
        <v>0.15959999999999999</v>
      </c>
    </row>
    <row r="11006" spans="1:4" hidden="1">
      <c r="A11006" s="25">
        <v>43227</v>
      </c>
      <c r="B11006" s="24" t="s">
        <v>236</v>
      </c>
      <c r="C11006" s="24" t="s">
        <v>231</v>
      </c>
      <c r="D11006" s="24">
        <v>0.1244</v>
      </c>
    </row>
    <row r="11007" spans="1:4" hidden="1">
      <c r="A11007" s="25">
        <v>43227</v>
      </c>
      <c r="B11007" s="24" t="s">
        <v>236</v>
      </c>
      <c r="C11007" s="24" t="s">
        <v>242</v>
      </c>
      <c r="D11007" s="24">
        <v>0.7893</v>
      </c>
    </row>
    <row r="11008" spans="1:4" hidden="1">
      <c r="A11008" s="25">
        <v>43227</v>
      </c>
      <c r="B11008" s="24" t="s">
        <v>236</v>
      </c>
      <c r="C11008" s="24" t="s">
        <v>232</v>
      </c>
      <c r="D11008" s="24">
        <v>0.77429999999999999</v>
      </c>
    </row>
    <row r="11009" spans="1:4" hidden="1">
      <c r="A11009" s="25">
        <v>43227</v>
      </c>
      <c r="B11009" s="24" t="s">
        <v>236</v>
      </c>
      <c r="C11009" s="24" t="s">
        <v>233</v>
      </c>
      <c r="D11009" s="24">
        <v>0.104</v>
      </c>
    </row>
    <row r="11010" spans="1:4" hidden="1">
      <c r="A11010" s="25">
        <v>43227</v>
      </c>
      <c r="B11010" s="24" t="s">
        <v>236</v>
      </c>
      <c r="C11010" s="24" t="s">
        <v>234</v>
      </c>
      <c r="D11010" s="24">
        <v>9.1600000000000001E-2</v>
      </c>
    </row>
    <row r="11011" spans="1:4" hidden="1">
      <c r="A11011" s="25">
        <v>43227</v>
      </c>
      <c r="B11011" s="24" t="s">
        <v>236</v>
      </c>
      <c r="C11011" s="24" t="s">
        <v>243</v>
      </c>
      <c r="D11011" s="24">
        <v>0.9738</v>
      </c>
    </row>
    <row r="11012" spans="1:4" hidden="1">
      <c r="A11012" s="25">
        <v>43227</v>
      </c>
      <c r="B11012" s="24" t="s">
        <v>236</v>
      </c>
      <c r="C11012" s="24" t="s">
        <v>235</v>
      </c>
      <c r="D11012" s="24">
        <v>8.7999999999999995E-2</v>
      </c>
    </row>
    <row r="11013" spans="1:4" hidden="1">
      <c r="A11013" s="25">
        <v>43227</v>
      </c>
      <c r="B11013" s="24" t="s">
        <v>236</v>
      </c>
      <c r="C11013" s="24" t="s">
        <v>79</v>
      </c>
      <c r="D11013" s="24">
        <v>13.5382</v>
      </c>
    </row>
    <row r="11014" spans="1:4" hidden="1">
      <c r="A11014" s="25">
        <v>43227</v>
      </c>
      <c r="B11014" s="24" t="s">
        <v>236</v>
      </c>
      <c r="C11014" s="24" t="s">
        <v>244</v>
      </c>
      <c r="D11014" s="24">
        <v>133.78210000000001</v>
      </c>
    </row>
    <row r="11015" spans="1:4" hidden="1">
      <c r="A11015" s="25">
        <v>43227</v>
      </c>
      <c r="B11015" s="24" t="s">
        <v>236</v>
      </c>
      <c r="C11015" s="24" t="s">
        <v>251</v>
      </c>
      <c r="D11015" s="24">
        <v>1.0032000000000001</v>
      </c>
    </row>
    <row r="11016" spans="1:4" hidden="1">
      <c r="A11016" s="25">
        <v>43227</v>
      </c>
      <c r="B11016" s="24" t="s">
        <v>236</v>
      </c>
      <c r="C11016" s="24" t="s">
        <v>237</v>
      </c>
      <c r="D11016" s="24">
        <v>1.0949</v>
      </c>
    </row>
    <row r="11017" spans="1:4" hidden="1">
      <c r="A11017" s="25">
        <v>43227</v>
      </c>
      <c r="B11017" s="24" t="s">
        <v>236</v>
      </c>
      <c r="C11017" s="24" t="s">
        <v>238</v>
      </c>
      <c r="D11017" s="24">
        <v>0.124</v>
      </c>
    </row>
    <row r="11018" spans="1:4" hidden="1">
      <c r="A11018" s="25">
        <v>43227</v>
      </c>
      <c r="B11018" s="24" t="s">
        <v>245</v>
      </c>
      <c r="C11018" s="24" t="s">
        <v>240</v>
      </c>
      <c r="D11018" s="24">
        <v>0.93359999999999999</v>
      </c>
    </row>
    <row r="11019" spans="1:4" hidden="1">
      <c r="A11019" s="25">
        <v>43227</v>
      </c>
      <c r="B11019" s="24" t="s">
        <v>245</v>
      </c>
      <c r="C11019" s="24" t="s">
        <v>242</v>
      </c>
      <c r="D11019" s="24">
        <v>4.4653999999999998</v>
      </c>
    </row>
    <row r="11020" spans="1:4" hidden="1">
      <c r="A11020" s="25">
        <v>43227</v>
      </c>
      <c r="B11020" s="24" t="s">
        <v>245</v>
      </c>
      <c r="C11020" s="24" t="s">
        <v>233</v>
      </c>
      <c r="D11020" s="24">
        <v>0.58799999999999997</v>
      </c>
    </row>
    <row r="11021" spans="1:4" hidden="1">
      <c r="A11021" s="25">
        <v>43227</v>
      </c>
      <c r="B11021" s="24" t="s">
        <v>245</v>
      </c>
      <c r="C11021" s="24" t="s">
        <v>234</v>
      </c>
      <c r="D11021" s="24">
        <v>0.51790000000000003</v>
      </c>
    </row>
    <row r="11022" spans="1:4" hidden="1">
      <c r="A11022" s="25">
        <v>43227</v>
      </c>
      <c r="B11022" s="24" t="s">
        <v>245</v>
      </c>
      <c r="C11022" s="24" t="s">
        <v>243</v>
      </c>
      <c r="D11022" s="24">
        <v>5.5087999999999999</v>
      </c>
    </row>
    <row r="11023" spans="1:4" hidden="1">
      <c r="A11023" s="25">
        <v>43227</v>
      </c>
      <c r="B11023" s="24" t="s">
        <v>245</v>
      </c>
      <c r="C11023" s="24" t="s">
        <v>79</v>
      </c>
      <c r="D11023" s="24">
        <v>76.588800000000006</v>
      </c>
    </row>
    <row r="11024" spans="1:4" hidden="1">
      <c r="A11024" s="25">
        <v>43227</v>
      </c>
      <c r="B11024" s="24" t="s">
        <v>245</v>
      </c>
      <c r="C11024" s="24" t="s">
        <v>238</v>
      </c>
      <c r="D11024" s="24">
        <v>0.70179999999999998</v>
      </c>
    </row>
    <row r="11025" spans="1:4" hidden="1">
      <c r="A11025" s="25">
        <v>43227</v>
      </c>
      <c r="B11025" s="24" t="s">
        <v>264</v>
      </c>
      <c r="C11025" s="24" t="s">
        <v>238</v>
      </c>
      <c r="D11025" s="24">
        <v>1.9300000000000001E-2</v>
      </c>
    </row>
    <row r="11026" spans="1:4" hidden="1">
      <c r="A11026" s="25">
        <v>43227</v>
      </c>
      <c r="B11026" s="24" t="s">
        <v>260</v>
      </c>
      <c r="C11026" s="24" t="s">
        <v>233</v>
      </c>
      <c r="D11026" s="24">
        <v>0.2351</v>
      </c>
    </row>
    <row r="11027" spans="1:4" hidden="1">
      <c r="A11027" s="25">
        <v>43227</v>
      </c>
      <c r="B11027" s="24" t="s">
        <v>260</v>
      </c>
      <c r="C11027" s="24" t="s">
        <v>238</v>
      </c>
      <c r="D11027" s="24">
        <v>0.28060000000000002</v>
      </c>
    </row>
    <row r="11028" spans="1:4" hidden="1">
      <c r="A11028" s="25">
        <v>43227</v>
      </c>
      <c r="B11028" s="24" t="s">
        <v>261</v>
      </c>
      <c r="C11028" s="24" t="s">
        <v>233</v>
      </c>
      <c r="D11028" s="24">
        <v>1.34E-2</v>
      </c>
    </row>
    <row r="11029" spans="1:4" hidden="1">
      <c r="A11029" s="25">
        <v>43227</v>
      </c>
      <c r="B11029" s="24" t="s">
        <v>261</v>
      </c>
      <c r="C11029" s="24" t="s">
        <v>238</v>
      </c>
      <c r="D11029" s="24">
        <v>1.5900000000000001E-2</v>
      </c>
    </row>
    <row r="11030" spans="1:4" hidden="1">
      <c r="A11030" s="25">
        <v>43227</v>
      </c>
      <c r="B11030" s="24" t="s">
        <v>237</v>
      </c>
      <c r="C11030" s="24" t="s">
        <v>230</v>
      </c>
      <c r="D11030" s="24">
        <v>0.41620000000000001</v>
      </c>
    </row>
    <row r="11031" spans="1:4" hidden="1">
      <c r="A11031" s="25">
        <v>43227</v>
      </c>
      <c r="B11031" s="24" t="s">
        <v>237</v>
      </c>
      <c r="C11031" s="24" t="s">
        <v>240</v>
      </c>
      <c r="D11031" s="24">
        <v>0.1507</v>
      </c>
    </row>
    <row r="11032" spans="1:4" hidden="1">
      <c r="A11032" s="25">
        <v>43227</v>
      </c>
      <c r="B11032" s="24" t="s">
        <v>237</v>
      </c>
      <c r="C11032" s="24" t="s">
        <v>231</v>
      </c>
      <c r="D11032" s="24">
        <v>0.11360000000000001</v>
      </c>
    </row>
    <row r="11033" spans="1:4" hidden="1">
      <c r="A11033" s="25">
        <v>43227</v>
      </c>
      <c r="B11033" s="24" t="s">
        <v>237</v>
      </c>
      <c r="C11033" s="24" t="s">
        <v>232</v>
      </c>
      <c r="D11033" s="24">
        <v>0.70720000000000005</v>
      </c>
    </row>
    <row r="11034" spans="1:4" hidden="1">
      <c r="A11034" s="25">
        <v>43227</v>
      </c>
      <c r="B11034" s="24" t="s">
        <v>237</v>
      </c>
      <c r="C11034" s="24" t="s">
        <v>233</v>
      </c>
      <c r="D11034" s="24">
        <v>9.5000000000000001E-2</v>
      </c>
    </row>
    <row r="11035" spans="1:4" hidden="1">
      <c r="A11035" s="25">
        <v>43227</v>
      </c>
      <c r="B11035" s="24" t="s">
        <v>237</v>
      </c>
      <c r="C11035" s="24" t="s">
        <v>234</v>
      </c>
      <c r="D11035" s="24">
        <v>8.3599999999999994E-2</v>
      </c>
    </row>
    <row r="11036" spans="1:4" hidden="1">
      <c r="A11036" s="25">
        <v>43227</v>
      </c>
      <c r="B11036" s="24" t="s">
        <v>237</v>
      </c>
      <c r="C11036" s="24" t="s">
        <v>235</v>
      </c>
      <c r="D11036" s="24">
        <v>8.0399999999999999E-2</v>
      </c>
    </row>
    <row r="11037" spans="1:4" hidden="1">
      <c r="A11037" s="25">
        <v>43227</v>
      </c>
      <c r="B11037" s="24" t="s">
        <v>237</v>
      </c>
      <c r="C11037" s="24" t="s">
        <v>236</v>
      </c>
      <c r="D11037" s="24">
        <v>0.9133</v>
      </c>
    </row>
    <row r="11038" spans="1:4" hidden="1">
      <c r="A11038" s="25">
        <v>43227</v>
      </c>
      <c r="B11038" s="24" t="s">
        <v>237</v>
      </c>
      <c r="C11038" s="24" t="s">
        <v>262</v>
      </c>
      <c r="D11038" s="24">
        <v>0.48199999999999998</v>
      </c>
    </row>
    <row r="11039" spans="1:4" hidden="1">
      <c r="A11039" s="25">
        <v>43227</v>
      </c>
      <c r="B11039" s="24" t="s">
        <v>237</v>
      </c>
      <c r="C11039" s="24" t="s">
        <v>238</v>
      </c>
      <c r="D11039" s="24">
        <v>0.1133</v>
      </c>
    </row>
    <row r="11040" spans="1:4" hidden="1">
      <c r="A11040" s="25">
        <v>43227</v>
      </c>
      <c r="B11040" s="24" t="s">
        <v>253</v>
      </c>
      <c r="C11040" s="24" t="s">
        <v>242</v>
      </c>
      <c r="D11040" s="24">
        <v>4.7649999999999997</v>
      </c>
    </row>
    <row r="11041" spans="1:4" hidden="1">
      <c r="A11041" s="25">
        <v>43227</v>
      </c>
      <c r="B11041" s="24" t="s">
        <v>253</v>
      </c>
      <c r="C11041" s="24" t="s">
        <v>233</v>
      </c>
      <c r="D11041" s="24">
        <v>0.62749999999999995</v>
      </c>
    </row>
    <row r="11042" spans="1:4" hidden="1">
      <c r="A11042" s="25">
        <v>43227</v>
      </c>
      <c r="B11042" s="24" t="s">
        <v>253</v>
      </c>
      <c r="C11042" s="24" t="s">
        <v>234</v>
      </c>
      <c r="D11042" s="24">
        <v>0.55269999999999997</v>
      </c>
    </row>
    <row r="11043" spans="1:4" hidden="1">
      <c r="A11043" s="25">
        <v>43227</v>
      </c>
      <c r="B11043" s="24" t="s">
        <v>253</v>
      </c>
      <c r="C11043" s="24" t="s">
        <v>243</v>
      </c>
      <c r="D11043" s="24">
        <v>5.8784000000000001</v>
      </c>
    </row>
    <row r="11044" spans="1:4" hidden="1">
      <c r="A11044" s="25">
        <v>43227</v>
      </c>
      <c r="B11044" s="24" t="s">
        <v>253</v>
      </c>
      <c r="C11044" s="24" t="s">
        <v>238</v>
      </c>
      <c r="D11044" s="24">
        <v>0.74890000000000001</v>
      </c>
    </row>
    <row r="11045" spans="1:4" hidden="1">
      <c r="A11045" s="25">
        <v>43227</v>
      </c>
      <c r="B11045" s="24" t="s">
        <v>265</v>
      </c>
      <c r="C11045" s="24" t="s">
        <v>238</v>
      </c>
      <c r="D11045" s="24">
        <v>3.1399999999999997E-2</v>
      </c>
    </row>
    <row r="11046" spans="1:4" hidden="1">
      <c r="A11046" s="25">
        <v>43227</v>
      </c>
      <c r="B11046" s="24" t="s">
        <v>262</v>
      </c>
      <c r="C11046" s="24" t="s">
        <v>233</v>
      </c>
      <c r="D11046" s="24">
        <v>0.19689999999999999</v>
      </c>
    </row>
    <row r="11047" spans="1:4" hidden="1">
      <c r="A11047" s="25">
        <v>43227</v>
      </c>
      <c r="B11047" s="24" t="s">
        <v>262</v>
      </c>
      <c r="C11047" s="24" t="s">
        <v>237</v>
      </c>
      <c r="D11047" s="24">
        <v>2.0743999999999998</v>
      </c>
    </row>
    <row r="11048" spans="1:4" hidden="1">
      <c r="A11048" s="25">
        <v>43227</v>
      </c>
      <c r="B11048" s="24" t="s">
        <v>262</v>
      </c>
      <c r="C11048" s="24" t="s">
        <v>238</v>
      </c>
      <c r="D11048" s="24">
        <v>0.23499999999999999</v>
      </c>
    </row>
    <row r="11049" spans="1:4" hidden="1">
      <c r="A11049" s="25">
        <v>43227</v>
      </c>
      <c r="B11049" s="24" t="s">
        <v>246</v>
      </c>
      <c r="C11049" s="24" t="s">
        <v>240</v>
      </c>
      <c r="D11049" s="24">
        <v>4.4600000000000001E-2</v>
      </c>
    </row>
    <row r="11050" spans="1:4" hidden="1">
      <c r="A11050" s="25">
        <v>43227</v>
      </c>
      <c r="B11050" s="24" t="s">
        <v>246</v>
      </c>
      <c r="C11050" s="24" t="s">
        <v>248</v>
      </c>
      <c r="D11050" s="24">
        <v>0.21340000000000001</v>
      </c>
    </row>
    <row r="11051" spans="1:4" hidden="1">
      <c r="A11051" s="25">
        <v>43227</v>
      </c>
      <c r="B11051" s="24" t="s">
        <v>246</v>
      </c>
      <c r="C11051" s="24" t="s">
        <v>242</v>
      </c>
      <c r="D11051" s="24">
        <v>0.2135</v>
      </c>
    </row>
    <row r="11052" spans="1:4" hidden="1">
      <c r="A11052" s="25">
        <v>43227</v>
      </c>
      <c r="B11052" s="24" t="s">
        <v>246</v>
      </c>
      <c r="C11052" s="24" t="s">
        <v>233</v>
      </c>
      <c r="D11052" s="24">
        <v>2.81E-2</v>
      </c>
    </row>
    <row r="11053" spans="1:4" hidden="1">
      <c r="A11053" s="25">
        <v>43227</v>
      </c>
      <c r="B11053" s="24" t="s">
        <v>246</v>
      </c>
      <c r="C11053" s="24" t="s">
        <v>234</v>
      </c>
      <c r="D11053" s="24">
        <v>2.4799999999999999E-2</v>
      </c>
    </row>
    <row r="11054" spans="1:4" hidden="1">
      <c r="A11054" s="25">
        <v>43227</v>
      </c>
      <c r="B11054" s="24" t="s">
        <v>246</v>
      </c>
      <c r="C11054" s="24" t="s">
        <v>243</v>
      </c>
      <c r="D11054" s="24">
        <v>0.26340000000000002</v>
      </c>
    </row>
    <row r="11055" spans="1:4" hidden="1">
      <c r="A11055" s="25">
        <v>43227</v>
      </c>
      <c r="B11055" s="24" t="s">
        <v>246</v>
      </c>
      <c r="C11055" s="24" t="s">
        <v>79</v>
      </c>
      <c r="D11055" s="24">
        <v>3.6619999999999999</v>
      </c>
    </row>
    <row r="11056" spans="1:4" hidden="1">
      <c r="A11056" s="25">
        <v>43227</v>
      </c>
      <c r="B11056" s="24" t="s">
        <v>246</v>
      </c>
      <c r="C11056" s="24" t="s">
        <v>244</v>
      </c>
      <c r="D11056" s="24">
        <v>36.186799999999998</v>
      </c>
    </row>
    <row r="11057" spans="1:4" hidden="1">
      <c r="A11057" s="25">
        <v>43227</v>
      </c>
      <c r="B11057" s="24" t="s">
        <v>246</v>
      </c>
      <c r="C11057" s="24" t="s">
        <v>238</v>
      </c>
      <c r="D11057" s="24">
        <v>3.3599999999999998E-2</v>
      </c>
    </row>
    <row r="11058" spans="1:4" hidden="1">
      <c r="A11058" s="25">
        <v>43227</v>
      </c>
      <c r="B11058" s="24" t="s">
        <v>266</v>
      </c>
      <c r="C11058" s="24" t="s">
        <v>238</v>
      </c>
      <c r="D11058" s="24">
        <v>3.7999999999999999E-2</v>
      </c>
    </row>
    <row r="11059" spans="1:4" hidden="1">
      <c r="A11059" s="25">
        <v>43227</v>
      </c>
      <c r="B11059" s="24" t="s">
        <v>238</v>
      </c>
      <c r="C11059" s="24" t="s">
        <v>230</v>
      </c>
      <c r="D11059" s="24">
        <v>3.673</v>
      </c>
    </row>
    <row r="11060" spans="1:4" hidden="1">
      <c r="A11060" s="25">
        <v>43227</v>
      </c>
      <c r="B11060" s="24" t="s">
        <v>238</v>
      </c>
      <c r="C11060" s="24" t="s">
        <v>240</v>
      </c>
      <c r="D11060" s="24">
        <v>1.3302</v>
      </c>
    </row>
    <row r="11061" spans="1:4" hidden="1">
      <c r="A11061" s="25">
        <v>43227</v>
      </c>
      <c r="B11061" s="24" t="s">
        <v>238</v>
      </c>
      <c r="C11061" s="24" t="s">
        <v>247</v>
      </c>
      <c r="D11061" s="24">
        <v>1.7885</v>
      </c>
    </row>
    <row r="11062" spans="1:4" hidden="1">
      <c r="A11062" s="25">
        <v>43227</v>
      </c>
      <c r="B11062" s="24" t="s">
        <v>238</v>
      </c>
      <c r="C11062" s="24" t="s">
        <v>241</v>
      </c>
      <c r="D11062" s="24">
        <v>1.2866</v>
      </c>
    </row>
    <row r="11063" spans="1:4" hidden="1">
      <c r="A11063" s="25">
        <v>43227</v>
      </c>
      <c r="B11063" s="24" t="s">
        <v>238</v>
      </c>
      <c r="C11063" s="24" t="s">
        <v>250</v>
      </c>
      <c r="D11063" s="24">
        <v>1593.1617000000001</v>
      </c>
    </row>
    <row r="11064" spans="1:4" hidden="1">
      <c r="A11064" s="25">
        <v>43227</v>
      </c>
      <c r="B11064" s="24" t="s">
        <v>238</v>
      </c>
      <c r="C11064" s="24" t="s">
        <v>231</v>
      </c>
      <c r="D11064" s="24">
        <v>1.0021</v>
      </c>
    </row>
    <row r="11065" spans="1:4" hidden="1">
      <c r="A11065" s="25">
        <v>43227</v>
      </c>
      <c r="B11065" s="24" t="s">
        <v>238</v>
      </c>
      <c r="C11065" s="24" t="s">
        <v>248</v>
      </c>
      <c r="D11065" s="24">
        <v>6.3604000000000003</v>
      </c>
    </row>
    <row r="11066" spans="1:4" hidden="1">
      <c r="A11066" s="25">
        <v>43227</v>
      </c>
      <c r="B11066" s="24" t="s">
        <v>238</v>
      </c>
      <c r="C11066" s="24" t="s">
        <v>242</v>
      </c>
      <c r="D11066" s="24">
        <v>6.3628</v>
      </c>
    </row>
    <row r="11067" spans="1:4" hidden="1">
      <c r="A11067" s="25">
        <v>43227</v>
      </c>
      <c r="B11067" s="24" t="s">
        <v>238</v>
      </c>
      <c r="C11067" s="24" t="s">
        <v>254</v>
      </c>
      <c r="D11067" s="24">
        <v>21.372299999999999</v>
      </c>
    </row>
    <row r="11068" spans="1:4" hidden="1">
      <c r="A11068" s="25">
        <v>43227</v>
      </c>
      <c r="B11068" s="24" t="s">
        <v>238</v>
      </c>
      <c r="C11068" s="24" t="s">
        <v>232</v>
      </c>
      <c r="D11068" s="24">
        <v>6.242</v>
      </c>
    </row>
    <row r="11069" spans="1:4" hidden="1">
      <c r="A11069" s="25">
        <v>43227</v>
      </c>
      <c r="B11069" s="24" t="s">
        <v>238</v>
      </c>
      <c r="C11069" s="24" t="s">
        <v>233</v>
      </c>
      <c r="D11069" s="24">
        <v>0.83789999999999998</v>
      </c>
    </row>
    <row r="11070" spans="1:4" hidden="1">
      <c r="A11070" s="25">
        <v>43227</v>
      </c>
      <c r="B11070" s="24" t="s">
        <v>238</v>
      </c>
      <c r="C11070" s="24" t="s">
        <v>263</v>
      </c>
      <c r="D11070" s="24">
        <v>2.0710000000000002</v>
      </c>
    </row>
    <row r="11071" spans="1:4" hidden="1">
      <c r="A11071" s="25">
        <v>43227</v>
      </c>
      <c r="B11071" s="24" t="s">
        <v>238</v>
      </c>
      <c r="C11071" s="24" t="s">
        <v>234</v>
      </c>
      <c r="D11071" s="24">
        <v>0.73799999999999999</v>
      </c>
    </row>
    <row r="11072" spans="1:4" hidden="1">
      <c r="A11072" s="25">
        <v>43227</v>
      </c>
      <c r="B11072" s="24" t="s">
        <v>238</v>
      </c>
      <c r="C11072" s="24" t="s">
        <v>243</v>
      </c>
      <c r="D11072" s="24">
        <v>7.8495999999999997</v>
      </c>
    </row>
    <row r="11073" spans="1:4" hidden="1">
      <c r="A11073" s="25">
        <v>43227</v>
      </c>
      <c r="B11073" s="24" t="s">
        <v>238</v>
      </c>
      <c r="C11073" s="24" t="s">
        <v>256</v>
      </c>
      <c r="D11073" s="24">
        <v>6.2005999999999997</v>
      </c>
    </row>
    <row r="11074" spans="1:4" hidden="1">
      <c r="A11074" s="25">
        <v>43227</v>
      </c>
      <c r="B11074" s="24" t="s">
        <v>238</v>
      </c>
      <c r="C11074" s="24" t="s">
        <v>258</v>
      </c>
      <c r="D11074" s="24">
        <v>3.6158000000000001</v>
      </c>
    </row>
    <row r="11075" spans="1:4" hidden="1">
      <c r="A11075" s="25">
        <v>43227</v>
      </c>
      <c r="B11075" s="24" t="s">
        <v>238</v>
      </c>
      <c r="C11075" s="24" t="s">
        <v>259</v>
      </c>
      <c r="D11075" s="24">
        <v>101.94580000000001</v>
      </c>
    </row>
    <row r="11076" spans="1:4" hidden="1">
      <c r="A11076" s="25">
        <v>43227</v>
      </c>
      <c r="B11076" s="24" t="s">
        <v>238</v>
      </c>
      <c r="C11076" s="24" t="s">
        <v>235</v>
      </c>
      <c r="D11076" s="24">
        <v>0.70940000000000003</v>
      </c>
    </row>
    <row r="11077" spans="1:4">
      <c r="A11077" s="25">
        <v>43227</v>
      </c>
      <c r="B11077" s="24" t="s">
        <v>238</v>
      </c>
      <c r="C11077" s="24" t="s">
        <v>79</v>
      </c>
      <c r="D11077" s="24">
        <v>109.13460000000001</v>
      </c>
    </row>
    <row r="11078" spans="1:4" hidden="1">
      <c r="A11078" s="25">
        <v>43227</v>
      </c>
      <c r="B11078" s="24" t="s">
        <v>238</v>
      </c>
      <c r="C11078" s="24" t="s">
        <v>244</v>
      </c>
      <c r="D11078" s="24">
        <v>1078.4537</v>
      </c>
    </row>
    <row r="11079" spans="1:4" hidden="1">
      <c r="A11079" s="25">
        <v>43227</v>
      </c>
      <c r="B11079" s="24" t="s">
        <v>238</v>
      </c>
      <c r="C11079" s="24" t="s">
        <v>251</v>
      </c>
      <c r="D11079" s="24">
        <v>8.0868000000000002</v>
      </c>
    </row>
    <row r="11080" spans="1:4" hidden="1">
      <c r="A11080" s="25">
        <v>43227</v>
      </c>
      <c r="B11080" s="24" t="s">
        <v>238</v>
      </c>
      <c r="C11080" s="24" t="s">
        <v>249</v>
      </c>
      <c r="D11080" s="24">
        <v>19.345800000000001</v>
      </c>
    </row>
    <row r="11081" spans="1:4" hidden="1">
      <c r="A11081" s="25">
        <v>43227</v>
      </c>
      <c r="B11081" s="24" t="s">
        <v>238</v>
      </c>
      <c r="C11081" s="24" t="s">
        <v>252</v>
      </c>
      <c r="D11081" s="24">
        <v>3.9438</v>
      </c>
    </row>
    <row r="11082" spans="1:4" hidden="1">
      <c r="A11082" s="25">
        <v>43227</v>
      </c>
      <c r="B11082" s="24" t="s">
        <v>238</v>
      </c>
      <c r="C11082" s="24" t="s">
        <v>236</v>
      </c>
      <c r="D11082" s="24">
        <v>8.0611999999999995</v>
      </c>
    </row>
    <row r="11083" spans="1:4" hidden="1">
      <c r="A11083" s="25">
        <v>43227</v>
      </c>
      <c r="B11083" s="24" t="s">
        <v>238</v>
      </c>
      <c r="C11083" s="24" t="s">
        <v>245</v>
      </c>
      <c r="D11083" s="24">
        <v>1.425</v>
      </c>
    </row>
    <row r="11084" spans="1:4" hidden="1">
      <c r="A11084" s="25">
        <v>43227</v>
      </c>
      <c r="B11084" s="24" t="s">
        <v>238</v>
      </c>
      <c r="C11084" s="24" t="s">
        <v>264</v>
      </c>
      <c r="D11084" s="24">
        <v>51.886899999999997</v>
      </c>
    </row>
    <row r="11085" spans="1:4" hidden="1">
      <c r="A11085" s="25">
        <v>43227</v>
      </c>
      <c r="B11085" s="24" t="s">
        <v>238</v>
      </c>
      <c r="C11085" s="24" t="s">
        <v>260</v>
      </c>
      <c r="D11085" s="24">
        <v>3.5642</v>
      </c>
    </row>
    <row r="11086" spans="1:4" hidden="1">
      <c r="A11086" s="25">
        <v>43227</v>
      </c>
      <c r="B11086" s="24" t="s">
        <v>238</v>
      </c>
      <c r="C11086" s="24" t="s">
        <v>261</v>
      </c>
      <c r="D11086" s="24">
        <v>62.7761</v>
      </c>
    </row>
    <row r="11087" spans="1:4" hidden="1">
      <c r="A11087" s="25">
        <v>43227</v>
      </c>
      <c r="B11087" s="24" t="s">
        <v>238</v>
      </c>
      <c r="C11087" s="24" t="s">
        <v>237</v>
      </c>
      <c r="D11087" s="24">
        <v>8.8265999999999991</v>
      </c>
    </row>
    <row r="11088" spans="1:4" hidden="1">
      <c r="A11088" s="25">
        <v>43227</v>
      </c>
      <c r="B11088" s="24" t="s">
        <v>238</v>
      </c>
      <c r="C11088" s="24" t="s">
        <v>253</v>
      </c>
      <c r="D11088" s="24">
        <v>1.3353999999999999</v>
      </c>
    </row>
    <row r="11089" spans="1:4" hidden="1">
      <c r="A11089" s="25">
        <v>43227</v>
      </c>
      <c r="B11089" s="24" t="s">
        <v>238</v>
      </c>
      <c r="C11089" s="24" t="s">
        <v>265</v>
      </c>
      <c r="D11089" s="24">
        <v>31.8293</v>
      </c>
    </row>
    <row r="11090" spans="1:4" hidden="1">
      <c r="A11090" s="25">
        <v>43227</v>
      </c>
      <c r="B11090" s="24" t="s">
        <v>238</v>
      </c>
      <c r="C11090" s="24" t="s">
        <v>262</v>
      </c>
      <c r="D11090" s="24">
        <v>4.2548000000000004</v>
      </c>
    </row>
    <row r="11091" spans="1:4" hidden="1">
      <c r="A11091" s="25">
        <v>43227</v>
      </c>
      <c r="B11091" s="24" t="s">
        <v>238</v>
      </c>
      <c r="C11091" s="24" t="s">
        <v>246</v>
      </c>
      <c r="D11091" s="24">
        <v>29.802399999999999</v>
      </c>
    </row>
    <row r="11092" spans="1:4" hidden="1">
      <c r="A11092" s="25">
        <v>43227</v>
      </c>
      <c r="B11092" s="24" t="s">
        <v>238</v>
      </c>
      <c r="C11092" s="24" t="s">
        <v>266</v>
      </c>
      <c r="D11092" s="24">
        <v>26.3568</v>
      </c>
    </row>
    <row r="11093" spans="1:4" hidden="1">
      <c r="A11093" s="25">
        <v>43227</v>
      </c>
      <c r="B11093" s="24" t="s">
        <v>238</v>
      </c>
      <c r="C11093" s="24" t="s">
        <v>267</v>
      </c>
      <c r="D11093" s="24">
        <v>549.62490000000003</v>
      </c>
    </row>
    <row r="11094" spans="1:4" hidden="1">
      <c r="A11094" s="25">
        <v>43227</v>
      </c>
      <c r="B11094" s="24" t="s">
        <v>238</v>
      </c>
      <c r="C11094" s="24" t="s">
        <v>268</v>
      </c>
      <c r="D11094" s="24">
        <v>2.7</v>
      </c>
    </row>
    <row r="11095" spans="1:4" hidden="1">
      <c r="A11095" s="25">
        <v>43227</v>
      </c>
      <c r="B11095" s="24" t="s">
        <v>238</v>
      </c>
      <c r="C11095" s="24" t="s">
        <v>239</v>
      </c>
      <c r="D11095" s="24">
        <v>12.539099999999999</v>
      </c>
    </row>
    <row r="11096" spans="1:4" hidden="1">
      <c r="A11096" s="25">
        <v>43227</v>
      </c>
      <c r="B11096" s="24" t="s">
        <v>267</v>
      </c>
      <c r="C11096" s="24" t="s">
        <v>238</v>
      </c>
      <c r="D11096" s="24">
        <v>1.8E-3</v>
      </c>
    </row>
    <row r="11097" spans="1:4" hidden="1">
      <c r="A11097" s="25">
        <v>43227</v>
      </c>
      <c r="B11097" s="24" t="s">
        <v>268</v>
      </c>
      <c r="C11097" s="24" t="s">
        <v>238</v>
      </c>
      <c r="D11097" s="24">
        <v>0.37040000000000001</v>
      </c>
    </row>
    <row r="11098" spans="1:4" hidden="1">
      <c r="A11098" s="25">
        <v>43227</v>
      </c>
      <c r="B11098" s="24" t="s">
        <v>239</v>
      </c>
      <c r="C11098" s="24" t="s">
        <v>230</v>
      </c>
      <c r="D11098" s="24">
        <v>0.29289999999999999</v>
      </c>
    </row>
    <row r="11099" spans="1:4" hidden="1">
      <c r="A11099" s="25">
        <v>43227</v>
      </c>
      <c r="B11099" s="24" t="s">
        <v>239</v>
      </c>
      <c r="C11099" s="24" t="s">
        <v>233</v>
      </c>
      <c r="D11099" s="24">
        <v>6.6799999999999998E-2</v>
      </c>
    </row>
    <row r="11100" spans="1:4" hidden="1">
      <c r="A11100" s="25">
        <v>43227</v>
      </c>
      <c r="B11100" s="24" t="s">
        <v>239</v>
      </c>
      <c r="C11100" s="24" t="s">
        <v>234</v>
      </c>
      <c r="D11100" s="24">
        <v>5.8799999999999998E-2</v>
      </c>
    </row>
    <row r="11101" spans="1:4" hidden="1">
      <c r="A11101" s="25">
        <v>43227</v>
      </c>
      <c r="B11101" s="24" t="s">
        <v>239</v>
      </c>
      <c r="C11101" s="24" t="s">
        <v>238</v>
      </c>
      <c r="D11101" s="24">
        <v>7.9799999999999996E-2</v>
      </c>
    </row>
    <row r="11102" spans="1:4" hidden="1">
      <c r="A11102" s="25">
        <v>43228</v>
      </c>
      <c r="B11102" s="24" t="s">
        <v>230</v>
      </c>
      <c r="C11102" s="24" t="s">
        <v>231</v>
      </c>
      <c r="D11102" s="24">
        <v>0.27289999999999998</v>
      </c>
    </row>
    <row r="11103" spans="1:4" hidden="1">
      <c r="A11103" s="25">
        <v>43228</v>
      </c>
      <c r="B11103" s="24" t="s">
        <v>230</v>
      </c>
      <c r="C11103" s="24" t="s">
        <v>232</v>
      </c>
      <c r="D11103" s="24">
        <v>1.706</v>
      </c>
    </row>
    <row r="11104" spans="1:4" hidden="1">
      <c r="A11104" s="25">
        <v>43228</v>
      </c>
      <c r="B11104" s="24" t="s">
        <v>230</v>
      </c>
      <c r="C11104" s="24" t="s">
        <v>233</v>
      </c>
      <c r="D11104" s="24">
        <v>0.22900000000000001</v>
      </c>
    </row>
    <row r="11105" spans="1:4" hidden="1">
      <c r="A11105" s="25">
        <v>43228</v>
      </c>
      <c r="B11105" s="24" t="s">
        <v>230</v>
      </c>
      <c r="C11105" s="24" t="s">
        <v>234</v>
      </c>
      <c r="D11105" s="24">
        <v>0.20100000000000001</v>
      </c>
    </row>
    <row r="11106" spans="1:4" hidden="1">
      <c r="A11106" s="25">
        <v>43228</v>
      </c>
      <c r="B11106" s="24" t="s">
        <v>230</v>
      </c>
      <c r="C11106" s="24" t="s">
        <v>235</v>
      </c>
      <c r="D11106" s="24">
        <v>0.19309999999999999</v>
      </c>
    </row>
    <row r="11107" spans="1:4" hidden="1">
      <c r="A11107" s="25">
        <v>43228</v>
      </c>
      <c r="B11107" s="24" t="s">
        <v>230</v>
      </c>
      <c r="C11107" s="24" t="s">
        <v>236</v>
      </c>
      <c r="D11107" s="24">
        <v>2.2071999999999998</v>
      </c>
    </row>
    <row r="11108" spans="1:4" hidden="1">
      <c r="A11108" s="25">
        <v>43228</v>
      </c>
      <c r="B11108" s="24" t="s">
        <v>230</v>
      </c>
      <c r="C11108" s="24" t="s">
        <v>237</v>
      </c>
      <c r="D11108" s="24">
        <v>2.4020000000000001</v>
      </c>
    </row>
    <row r="11109" spans="1:4" hidden="1">
      <c r="A11109" s="25">
        <v>43228</v>
      </c>
      <c r="B11109" s="24" t="s">
        <v>230</v>
      </c>
      <c r="C11109" s="24" t="s">
        <v>238</v>
      </c>
      <c r="D11109" s="24">
        <v>0.2722</v>
      </c>
    </row>
    <row r="11110" spans="1:4" hidden="1">
      <c r="A11110" s="25">
        <v>43228</v>
      </c>
      <c r="B11110" s="24" t="s">
        <v>230</v>
      </c>
      <c r="C11110" s="24" t="s">
        <v>239</v>
      </c>
      <c r="D11110" s="24">
        <v>3.4222000000000001</v>
      </c>
    </row>
    <row r="11111" spans="1:4" hidden="1">
      <c r="A11111" s="25">
        <v>43228</v>
      </c>
      <c r="B11111" s="24" t="s">
        <v>240</v>
      </c>
      <c r="C11111" s="24" t="s">
        <v>241</v>
      </c>
      <c r="D11111" s="24">
        <v>0.96689999999999998</v>
      </c>
    </row>
    <row r="11112" spans="1:4" hidden="1">
      <c r="A11112" s="25">
        <v>43228</v>
      </c>
      <c r="B11112" s="24" t="s">
        <v>240</v>
      </c>
      <c r="C11112" s="24" t="s">
        <v>231</v>
      </c>
      <c r="D11112" s="24">
        <v>0.749</v>
      </c>
    </row>
    <row r="11113" spans="1:4" hidden="1">
      <c r="A11113" s="25">
        <v>43228</v>
      </c>
      <c r="B11113" s="24" t="s">
        <v>240</v>
      </c>
      <c r="C11113" s="24" t="s">
        <v>242</v>
      </c>
      <c r="D11113" s="24">
        <v>4.7576000000000001</v>
      </c>
    </row>
    <row r="11114" spans="1:4" hidden="1">
      <c r="A11114" s="25">
        <v>43228</v>
      </c>
      <c r="B11114" s="24" t="s">
        <v>240</v>
      </c>
      <c r="C11114" s="24" t="s">
        <v>232</v>
      </c>
      <c r="D11114" s="24">
        <v>4.6816000000000004</v>
      </c>
    </row>
    <row r="11115" spans="1:4" hidden="1">
      <c r="A11115" s="25">
        <v>43228</v>
      </c>
      <c r="B11115" s="24" t="s">
        <v>240</v>
      </c>
      <c r="C11115" s="24" t="s">
        <v>233</v>
      </c>
      <c r="D11115" s="24">
        <v>0.62860000000000005</v>
      </c>
    </row>
    <row r="11116" spans="1:4" hidden="1">
      <c r="A11116" s="25">
        <v>43228</v>
      </c>
      <c r="B11116" s="24" t="s">
        <v>240</v>
      </c>
      <c r="C11116" s="24" t="s">
        <v>234</v>
      </c>
      <c r="D11116" s="24">
        <v>0.55179999999999996</v>
      </c>
    </row>
    <row r="11117" spans="1:4" hidden="1">
      <c r="A11117" s="25">
        <v>43228</v>
      </c>
      <c r="B11117" s="24" t="s">
        <v>240</v>
      </c>
      <c r="C11117" s="24" t="s">
        <v>243</v>
      </c>
      <c r="D11117" s="24">
        <v>5.8646000000000003</v>
      </c>
    </row>
    <row r="11118" spans="1:4" hidden="1">
      <c r="A11118" s="25">
        <v>43228</v>
      </c>
      <c r="B11118" s="24" t="s">
        <v>240</v>
      </c>
      <c r="C11118" s="24" t="s">
        <v>79</v>
      </c>
      <c r="D11118" s="24">
        <v>81.471199999999996</v>
      </c>
    </row>
    <row r="11119" spans="1:4" hidden="1">
      <c r="A11119" s="25">
        <v>43228</v>
      </c>
      <c r="B11119" s="24" t="s">
        <v>240</v>
      </c>
      <c r="C11119" s="24" t="s">
        <v>244</v>
      </c>
      <c r="D11119" s="24">
        <v>805.56060000000002</v>
      </c>
    </row>
    <row r="11120" spans="1:4" hidden="1">
      <c r="A11120" s="25">
        <v>43228</v>
      </c>
      <c r="B11120" s="24" t="s">
        <v>240</v>
      </c>
      <c r="C11120" s="24" t="s">
        <v>236</v>
      </c>
      <c r="D11120" s="24">
        <v>6.0568999999999997</v>
      </c>
    </row>
    <row r="11121" spans="1:4" hidden="1">
      <c r="A11121" s="25">
        <v>43228</v>
      </c>
      <c r="B11121" s="24" t="s">
        <v>240</v>
      </c>
      <c r="C11121" s="24" t="s">
        <v>245</v>
      </c>
      <c r="D11121" s="24">
        <v>1.0691999999999999</v>
      </c>
    </row>
    <row r="11122" spans="1:4" hidden="1">
      <c r="A11122" s="25">
        <v>43228</v>
      </c>
      <c r="B11122" s="24" t="s">
        <v>240</v>
      </c>
      <c r="C11122" s="24" t="s">
        <v>237</v>
      </c>
      <c r="D11122" s="24">
        <v>6.5915999999999997</v>
      </c>
    </row>
    <row r="11123" spans="1:4" hidden="1">
      <c r="A11123" s="25">
        <v>43228</v>
      </c>
      <c r="B11123" s="24" t="s">
        <v>240</v>
      </c>
      <c r="C11123" s="24" t="s">
        <v>246</v>
      </c>
      <c r="D11123" s="24">
        <v>22.266200000000001</v>
      </c>
    </row>
    <row r="11124" spans="1:4" hidden="1">
      <c r="A11124" s="25">
        <v>43228</v>
      </c>
      <c r="B11124" s="24" t="s">
        <v>240</v>
      </c>
      <c r="C11124" s="24" t="s">
        <v>238</v>
      </c>
      <c r="D11124" s="24">
        <v>0.74709999999999999</v>
      </c>
    </row>
    <row r="11125" spans="1:4" hidden="1">
      <c r="A11125" s="25">
        <v>43228</v>
      </c>
      <c r="B11125" s="24" t="s">
        <v>247</v>
      </c>
      <c r="C11125" s="24" t="s">
        <v>238</v>
      </c>
      <c r="D11125" s="24">
        <v>0.55940000000000001</v>
      </c>
    </row>
    <row r="11126" spans="1:4" hidden="1">
      <c r="A11126" s="25">
        <v>43228</v>
      </c>
      <c r="B11126" s="24" t="s">
        <v>241</v>
      </c>
      <c r="C11126" s="24" t="s">
        <v>240</v>
      </c>
      <c r="D11126" s="24">
        <v>1.0342</v>
      </c>
    </row>
    <row r="11127" spans="1:4" hidden="1">
      <c r="A11127" s="25">
        <v>43228</v>
      </c>
      <c r="B11127" s="24" t="s">
        <v>241</v>
      </c>
      <c r="C11127" s="24" t="s">
        <v>231</v>
      </c>
      <c r="D11127" s="24">
        <v>0.77459999999999996</v>
      </c>
    </row>
    <row r="11128" spans="1:4" hidden="1">
      <c r="A11128" s="25">
        <v>43228</v>
      </c>
      <c r="B11128" s="24" t="s">
        <v>241</v>
      </c>
      <c r="C11128" s="24" t="s">
        <v>248</v>
      </c>
      <c r="D11128" s="24">
        <v>4.9181999999999997</v>
      </c>
    </row>
    <row r="11129" spans="1:4" hidden="1">
      <c r="A11129" s="25">
        <v>43228</v>
      </c>
      <c r="B11129" s="24" t="s">
        <v>241</v>
      </c>
      <c r="C11129" s="24" t="s">
        <v>242</v>
      </c>
      <c r="D11129" s="24">
        <v>4.9204999999999997</v>
      </c>
    </row>
    <row r="11130" spans="1:4" hidden="1">
      <c r="A11130" s="25">
        <v>43228</v>
      </c>
      <c r="B11130" s="24" t="s">
        <v>241</v>
      </c>
      <c r="C11130" s="24" t="s">
        <v>233</v>
      </c>
      <c r="D11130" s="24">
        <v>0.65010000000000001</v>
      </c>
    </row>
    <row r="11131" spans="1:4" hidden="1">
      <c r="A11131" s="25">
        <v>43228</v>
      </c>
      <c r="B11131" s="24" t="s">
        <v>241</v>
      </c>
      <c r="C11131" s="24" t="s">
        <v>234</v>
      </c>
      <c r="D11131" s="24">
        <v>0.57069999999999999</v>
      </c>
    </row>
    <row r="11132" spans="1:4" hidden="1">
      <c r="A11132" s="25">
        <v>43228</v>
      </c>
      <c r="B11132" s="24" t="s">
        <v>241</v>
      </c>
      <c r="C11132" s="24" t="s">
        <v>243</v>
      </c>
      <c r="D11132" s="24">
        <v>6.0654000000000003</v>
      </c>
    </row>
    <row r="11133" spans="1:4" hidden="1">
      <c r="A11133" s="25">
        <v>43228</v>
      </c>
      <c r="B11133" s="24" t="s">
        <v>241</v>
      </c>
      <c r="C11133" s="24" t="s">
        <v>79</v>
      </c>
      <c r="D11133" s="24">
        <v>84.261799999999994</v>
      </c>
    </row>
    <row r="11134" spans="1:4" hidden="1">
      <c r="A11134" s="25">
        <v>43228</v>
      </c>
      <c r="B11134" s="24" t="s">
        <v>241</v>
      </c>
      <c r="C11134" s="24" t="s">
        <v>249</v>
      </c>
      <c r="D11134" s="24">
        <v>15.0966</v>
      </c>
    </row>
    <row r="11135" spans="1:4" hidden="1">
      <c r="A11135" s="25">
        <v>43228</v>
      </c>
      <c r="B11135" s="24" t="s">
        <v>241</v>
      </c>
      <c r="C11135" s="24" t="s">
        <v>236</v>
      </c>
      <c r="D11135" s="24">
        <v>6.2644000000000002</v>
      </c>
    </row>
    <row r="11136" spans="1:4" hidden="1">
      <c r="A11136" s="25">
        <v>43228</v>
      </c>
      <c r="B11136" s="24" t="s">
        <v>241</v>
      </c>
      <c r="C11136" s="24" t="s">
        <v>238</v>
      </c>
      <c r="D11136" s="24">
        <v>0.77270000000000005</v>
      </c>
    </row>
    <row r="11137" spans="1:4" hidden="1">
      <c r="A11137" s="25">
        <v>43228</v>
      </c>
      <c r="B11137" s="24" t="s">
        <v>250</v>
      </c>
      <c r="C11137" s="24" t="s">
        <v>238</v>
      </c>
      <c r="D11137" s="24">
        <v>5.9999999999999995E-4</v>
      </c>
    </row>
    <row r="11138" spans="1:4" hidden="1">
      <c r="A11138" s="25">
        <v>43228</v>
      </c>
      <c r="B11138" s="24" t="s">
        <v>231</v>
      </c>
      <c r="C11138" s="24" t="s">
        <v>230</v>
      </c>
      <c r="D11138" s="24">
        <v>3.6642000000000001</v>
      </c>
    </row>
    <row r="11139" spans="1:4" hidden="1">
      <c r="A11139" s="25">
        <v>43228</v>
      </c>
      <c r="B11139" s="24" t="s">
        <v>231</v>
      </c>
      <c r="C11139" s="24" t="s">
        <v>240</v>
      </c>
      <c r="D11139" s="24">
        <v>1.3351999999999999</v>
      </c>
    </row>
    <row r="11140" spans="1:4" hidden="1">
      <c r="A11140" s="25">
        <v>43228</v>
      </c>
      <c r="B11140" s="24" t="s">
        <v>231</v>
      </c>
      <c r="C11140" s="24" t="s">
        <v>241</v>
      </c>
      <c r="D11140" s="24">
        <v>1.2909999999999999</v>
      </c>
    </row>
    <row r="11141" spans="1:4" hidden="1">
      <c r="A11141" s="25">
        <v>43228</v>
      </c>
      <c r="B11141" s="24" t="s">
        <v>231</v>
      </c>
      <c r="C11141" s="24" t="s">
        <v>232</v>
      </c>
      <c r="D11141" s="24">
        <v>6.2512999999999996</v>
      </c>
    </row>
    <row r="11142" spans="1:4" hidden="1">
      <c r="A11142" s="25">
        <v>43228</v>
      </c>
      <c r="B11142" s="24" t="s">
        <v>231</v>
      </c>
      <c r="C11142" s="24" t="s">
        <v>233</v>
      </c>
      <c r="D11142" s="24">
        <v>0.83919999999999995</v>
      </c>
    </row>
    <row r="11143" spans="1:4" hidden="1">
      <c r="A11143" s="25">
        <v>43228</v>
      </c>
      <c r="B11143" s="24" t="s">
        <v>231</v>
      </c>
      <c r="C11143" s="24" t="s">
        <v>234</v>
      </c>
      <c r="D11143" s="24">
        <v>0.73680000000000001</v>
      </c>
    </row>
    <row r="11144" spans="1:4" hidden="1">
      <c r="A11144" s="25">
        <v>43228</v>
      </c>
      <c r="B11144" s="24" t="s">
        <v>231</v>
      </c>
      <c r="C11144" s="24" t="s">
        <v>243</v>
      </c>
      <c r="D11144" s="24">
        <v>7.8308</v>
      </c>
    </row>
    <row r="11145" spans="1:4" hidden="1">
      <c r="A11145" s="25">
        <v>43228</v>
      </c>
      <c r="B11145" s="24" t="s">
        <v>231</v>
      </c>
      <c r="C11145" s="24" t="s">
        <v>235</v>
      </c>
      <c r="D11145" s="24">
        <v>0.70760000000000001</v>
      </c>
    </row>
    <row r="11146" spans="1:4" hidden="1">
      <c r="A11146" s="25">
        <v>43228</v>
      </c>
      <c r="B11146" s="24" t="s">
        <v>231</v>
      </c>
      <c r="C11146" s="24" t="s">
        <v>79</v>
      </c>
      <c r="D11146" s="24">
        <v>108.7786</v>
      </c>
    </row>
    <row r="11147" spans="1:4" hidden="1">
      <c r="A11147" s="25">
        <v>43228</v>
      </c>
      <c r="B11147" s="24" t="s">
        <v>231</v>
      </c>
      <c r="C11147" s="24" t="s">
        <v>236</v>
      </c>
      <c r="D11147" s="24">
        <v>8.0876000000000001</v>
      </c>
    </row>
    <row r="11148" spans="1:4" hidden="1">
      <c r="A11148" s="25">
        <v>43228</v>
      </c>
      <c r="B11148" s="24" t="s">
        <v>231</v>
      </c>
      <c r="C11148" s="24" t="s">
        <v>237</v>
      </c>
      <c r="D11148" s="24">
        <v>8.8016000000000005</v>
      </c>
    </row>
    <row r="11149" spans="1:4" hidden="1">
      <c r="A11149" s="25">
        <v>43228</v>
      </c>
      <c r="B11149" s="24" t="s">
        <v>231</v>
      </c>
      <c r="C11149" s="24" t="s">
        <v>238</v>
      </c>
      <c r="D11149" s="24">
        <v>0.99760000000000004</v>
      </c>
    </row>
    <row r="11150" spans="1:4" hidden="1">
      <c r="A11150" s="25">
        <v>43228</v>
      </c>
      <c r="B11150" s="24" t="s">
        <v>248</v>
      </c>
      <c r="C11150" s="24" t="s">
        <v>241</v>
      </c>
      <c r="D11150" s="24">
        <v>0.2034</v>
      </c>
    </row>
    <row r="11151" spans="1:4" hidden="1">
      <c r="A11151" s="25">
        <v>43228</v>
      </c>
      <c r="B11151" s="24" t="s">
        <v>248</v>
      </c>
      <c r="C11151" s="24" t="s">
        <v>233</v>
      </c>
      <c r="D11151" s="24">
        <v>0.13220000000000001</v>
      </c>
    </row>
    <row r="11152" spans="1:4" hidden="1">
      <c r="A11152" s="25">
        <v>43228</v>
      </c>
      <c r="B11152" s="24" t="s">
        <v>248</v>
      </c>
      <c r="C11152" s="24" t="s">
        <v>246</v>
      </c>
      <c r="D11152" s="24">
        <v>4.6824000000000003</v>
      </c>
    </row>
    <row r="11153" spans="1:4" hidden="1">
      <c r="A11153" s="25">
        <v>43228</v>
      </c>
      <c r="B11153" s="24" t="s">
        <v>248</v>
      </c>
      <c r="C11153" s="24" t="s">
        <v>238</v>
      </c>
      <c r="D11153" s="24">
        <v>0.15709999999999999</v>
      </c>
    </row>
    <row r="11154" spans="1:4" hidden="1">
      <c r="A11154" s="25">
        <v>43228</v>
      </c>
      <c r="B11154" s="24" t="s">
        <v>242</v>
      </c>
      <c r="C11154" s="24" t="s">
        <v>240</v>
      </c>
      <c r="D11154" s="24">
        <v>0.2102</v>
      </c>
    </row>
    <row r="11155" spans="1:4" hidden="1">
      <c r="A11155" s="25">
        <v>43228</v>
      </c>
      <c r="B11155" s="24" t="s">
        <v>242</v>
      </c>
      <c r="C11155" s="24" t="s">
        <v>241</v>
      </c>
      <c r="D11155" s="24">
        <v>0.20319999999999999</v>
      </c>
    </row>
    <row r="11156" spans="1:4" hidden="1">
      <c r="A11156" s="25">
        <v>43228</v>
      </c>
      <c r="B11156" s="24" t="s">
        <v>242</v>
      </c>
      <c r="C11156" s="24" t="s">
        <v>232</v>
      </c>
      <c r="D11156" s="24">
        <v>0.98399999999999999</v>
      </c>
    </row>
    <row r="11157" spans="1:4" hidden="1">
      <c r="A11157" s="25">
        <v>43228</v>
      </c>
      <c r="B11157" s="24" t="s">
        <v>242</v>
      </c>
      <c r="C11157" s="24" t="s">
        <v>233</v>
      </c>
      <c r="D11157" s="24">
        <v>0.13220000000000001</v>
      </c>
    </row>
    <row r="11158" spans="1:4" hidden="1">
      <c r="A11158" s="25">
        <v>43228</v>
      </c>
      <c r="B11158" s="24" t="s">
        <v>242</v>
      </c>
      <c r="C11158" s="24" t="s">
        <v>234</v>
      </c>
      <c r="D11158" s="24">
        <v>0.11600000000000001</v>
      </c>
    </row>
    <row r="11159" spans="1:4" hidden="1">
      <c r="A11159" s="25">
        <v>43228</v>
      </c>
      <c r="B11159" s="24" t="s">
        <v>242</v>
      </c>
      <c r="C11159" s="24" t="s">
        <v>243</v>
      </c>
      <c r="D11159" s="24">
        <v>1.2326999999999999</v>
      </c>
    </row>
    <row r="11160" spans="1:4" hidden="1">
      <c r="A11160" s="25">
        <v>43228</v>
      </c>
      <c r="B11160" s="24" t="s">
        <v>242</v>
      </c>
      <c r="C11160" s="24" t="s">
        <v>79</v>
      </c>
      <c r="D11160" s="24">
        <v>17.1248</v>
      </c>
    </row>
    <row r="11161" spans="1:4" hidden="1">
      <c r="A11161" s="25">
        <v>43228</v>
      </c>
      <c r="B11161" s="24" t="s">
        <v>242</v>
      </c>
      <c r="C11161" s="24" t="s">
        <v>244</v>
      </c>
      <c r="D11161" s="24">
        <v>169.3229</v>
      </c>
    </row>
    <row r="11162" spans="1:4" hidden="1">
      <c r="A11162" s="25">
        <v>43228</v>
      </c>
      <c r="B11162" s="24" t="s">
        <v>242</v>
      </c>
      <c r="C11162" s="24" t="s">
        <v>251</v>
      </c>
      <c r="D11162" s="24">
        <v>1.2694000000000001</v>
      </c>
    </row>
    <row r="11163" spans="1:4" hidden="1">
      <c r="A11163" s="25">
        <v>43228</v>
      </c>
      <c r="B11163" s="24" t="s">
        <v>242</v>
      </c>
      <c r="C11163" s="24" t="s">
        <v>252</v>
      </c>
      <c r="D11163" s="24">
        <v>0.623</v>
      </c>
    </row>
    <row r="11164" spans="1:4" hidden="1">
      <c r="A11164" s="25">
        <v>43228</v>
      </c>
      <c r="B11164" s="24" t="s">
        <v>242</v>
      </c>
      <c r="C11164" s="24" t="s">
        <v>236</v>
      </c>
      <c r="D11164" s="24">
        <v>1.2732000000000001</v>
      </c>
    </row>
    <row r="11165" spans="1:4" hidden="1">
      <c r="A11165" s="25">
        <v>43228</v>
      </c>
      <c r="B11165" s="24" t="s">
        <v>242</v>
      </c>
      <c r="C11165" s="24" t="s">
        <v>245</v>
      </c>
      <c r="D11165" s="24">
        <v>0.22470000000000001</v>
      </c>
    </row>
    <row r="11166" spans="1:4" hidden="1">
      <c r="A11166" s="25">
        <v>43228</v>
      </c>
      <c r="B11166" s="24" t="s">
        <v>242</v>
      </c>
      <c r="C11166" s="24" t="s">
        <v>253</v>
      </c>
      <c r="D11166" s="24">
        <v>0.2102</v>
      </c>
    </row>
    <row r="11167" spans="1:4" hidden="1">
      <c r="A11167" s="25">
        <v>43228</v>
      </c>
      <c r="B11167" s="24" t="s">
        <v>242</v>
      </c>
      <c r="C11167" s="24" t="s">
        <v>246</v>
      </c>
      <c r="D11167" s="24">
        <v>4.6802000000000001</v>
      </c>
    </row>
    <row r="11168" spans="1:4" hidden="1">
      <c r="A11168" s="25">
        <v>43228</v>
      </c>
      <c r="B11168" s="24" t="s">
        <v>242</v>
      </c>
      <c r="C11168" s="24" t="s">
        <v>238</v>
      </c>
      <c r="D11168" s="24">
        <v>0.157</v>
      </c>
    </row>
    <row r="11169" spans="1:4" hidden="1">
      <c r="A11169" s="25">
        <v>43228</v>
      </c>
      <c r="B11169" s="24" t="s">
        <v>254</v>
      </c>
      <c r="C11169" s="24" t="s">
        <v>233</v>
      </c>
      <c r="D11169" s="24">
        <v>3.9199999999999999E-2</v>
      </c>
    </row>
    <row r="11170" spans="1:4" hidden="1">
      <c r="A11170" s="25">
        <v>43228</v>
      </c>
      <c r="B11170" s="24" t="s">
        <v>254</v>
      </c>
      <c r="C11170" s="24" t="s">
        <v>234</v>
      </c>
      <c r="D11170" s="24">
        <v>3.44E-2</v>
      </c>
    </row>
    <row r="11171" spans="1:4" hidden="1">
      <c r="A11171" s="25">
        <v>43228</v>
      </c>
      <c r="B11171" s="24" t="s">
        <v>254</v>
      </c>
      <c r="C11171" s="24" t="s">
        <v>238</v>
      </c>
      <c r="D11171" s="24">
        <v>4.6600000000000003E-2</v>
      </c>
    </row>
    <row r="11172" spans="1:4" hidden="1">
      <c r="A11172" s="25">
        <v>43228</v>
      </c>
      <c r="B11172" s="24" t="s">
        <v>232</v>
      </c>
      <c r="C11172" s="24" t="s">
        <v>230</v>
      </c>
      <c r="D11172" s="24">
        <v>0.58620000000000005</v>
      </c>
    </row>
    <row r="11173" spans="1:4" hidden="1">
      <c r="A11173" s="25">
        <v>43228</v>
      </c>
      <c r="B11173" s="24" t="s">
        <v>232</v>
      </c>
      <c r="C11173" s="24" t="s">
        <v>240</v>
      </c>
      <c r="D11173" s="24">
        <v>0.21360000000000001</v>
      </c>
    </row>
    <row r="11174" spans="1:4" hidden="1">
      <c r="A11174" s="25">
        <v>43228</v>
      </c>
      <c r="B11174" s="24" t="s">
        <v>232</v>
      </c>
      <c r="C11174" s="24" t="s">
        <v>231</v>
      </c>
      <c r="D11174" s="24">
        <v>0.16</v>
      </c>
    </row>
    <row r="11175" spans="1:4" hidden="1">
      <c r="A11175" s="25">
        <v>43228</v>
      </c>
      <c r="B11175" s="24" t="s">
        <v>232</v>
      </c>
      <c r="C11175" s="24" t="s">
        <v>242</v>
      </c>
      <c r="D11175" s="24">
        <v>1.0162</v>
      </c>
    </row>
    <row r="11176" spans="1:4" hidden="1">
      <c r="A11176" s="25">
        <v>43228</v>
      </c>
      <c r="B11176" s="24" t="s">
        <v>232</v>
      </c>
      <c r="C11176" s="24" t="s">
        <v>233</v>
      </c>
      <c r="D11176" s="24">
        <v>0.13420000000000001</v>
      </c>
    </row>
    <row r="11177" spans="1:4" hidden="1">
      <c r="A11177" s="25">
        <v>43228</v>
      </c>
      <c r="B11177" s="24" t="s">
        <v>232</v>
      </c>
      <c r="C11177" s="24" t="s">
        <v>234</v>
      </c>
      <c r="D11177" s="24">
        <v>0.1178</v>
      </c>
    </row>
    <row r="11178" spans="1:4" hidden="1">
      <c r="A11178" s="25">
        <v>43228</v>
      </c>
      <c r="B11178" s="24" t="s">
        <v>232</v>
      </c>
      <c r="C11178" s="24" t="s">
        <v>235</v>
      </c>
      <c r="D11178" s="24">
        <v>0.1132</v>
      </c>
    </row>
    <row r="11179" spans="1:4" hidden="1">
      <c r="A11179" s="25">
        <v>43228</v>
      </c>
      <c r="B11179" s="24" t="s">
        <v>232</v>
      </c>
      <c r="C11179" s="24" t="s">
        <v>236</v>
      </c>
      <c r="D11179" s="24">
        <v>1.2938000000000001</v>
      </c>
    </row>
    <row r="11180" spans="1:4" hidden="1">
      <c r="A11180" s="25">
        <v>43228</v>
      </c>
      <c r="B11180" s="24" t="s">
        <v>232</v>
      </c>
      <c r="C11180" s="24" t="s">
        <v>237</v>
      </c>
      <c r="D11180" s="24">
        <v>1.4079999999999999</v>
      </c>
    </row>
    <row r="11181" spans="1:4" hidden="1">
      <c r="A11181" s="25">
        <v>43228</v>
      </c>
      <c r="B11181" s="24" t="s">
        <v>232</v>
      </c>
      <c r="C11181" s="24" t="s">
        <v>238</v>
      </c>
      <c r="D11181" s="24">
        <v>0.15959999999999999</v>
      </c>
    </row>
    <row r="11182" spans="1:4" hidden="1">
      <c r="A11182" s="25">
        <v>43228</v>
      </c>
      <c r="B11182" s="24" t="s">
        <v>255</v>
      </c>
      <c r="C11182" s="24" t="s">
        <v>233</v>
      </c>
      <c r="D11182" s="24">
        <v>5.6099999999999997E-2</v>
      </c>
    </row>
    <row r="11183" spans="1:4" hidden="1">
      <c r="A11183" s="25">
        <v>43228</v>
      </c>
      <c r="B11183" s="24" t="s">
        <v>233</v>
      </c>
      <c r="C11183" s="24" t="s">
        <v>230</v>
      </c>
      <c r="D11183" s="24">
        <v>4.3659999999999997</v>
      </c>
    </row>
    <row r="11184" spans="1:4" hidden="1">
      <c r="A11184" s="25">
        <v>43228</v>
      </c>
      <c r="B11184" s="24" t="s">
        <v>233</v>
      </c>
      <c r="C11184" s="24" t="s">
        <v>240</v>
      </c>
      <c r="D11184" s="24">
        <v>1.591</v>
      </c>
    </row>
    <row r="11185" spans="1:4" hidden="1">
      <c r="A11185" s="25">
        <v>43228</v>
      </c>
      <c r="B11185" s="24" t="s">
        <v>233</v>
      </c>
      <c r="C11185" s="24" t="s">
        <v>241</v>
      </c>
      <c r="D11185" s="24">
        <v>1.5383</v>
      </c>
    </row>
    <row r="11186" spans="1:4" hidden="1">
      <c r="A11186" s="25">
        <v>43228</v>
      </c>
      <c r="B11186" s="24" t="s">
        <v>233</v>
      </c>
      <c r="C11186" s="24" t="s">
        <v>231</v>
      </c>
      <c r="D11186" s="24">
        <v>1.1916</v>
      </c>
    </row>
    <row r="11187" spans="1:4" hidden="1">
      <c r="A11187" s="25">
        <v>43228</v>
      </c>
      <c r="B11187" s="24" t="s">
        <v>233</v>
      </c>
      <c r="C11187" s="24" t="s">
        <v>248</v>
      </c>
      <c r="D11187" s="24">
        <v>7.5655999999999999</v>
      </c>
    </row>
    <row r="11188" spans="1:4" hidden="1">
      <c r="A11188" s="25">
        <v>43228</v>
      </c>
      <c r="B11188" s="24" t="s">
        <v>233</v>
      </c>
      <c r="C11188" s="24" t="s">
        <v>242</v>
      </c>
      <c r="D11188" s="24">
        <v>7.5690999999999997</v>
      </c>
    </row>
    <row r="11189" spans="1:4" hidden="1">
      <c r="A11189" s="25">
        <v>43228</v>
      </c>
      <c r="B11189" s="24" t="s">
        <v>233</v>
      </c>
      <c r="C11189" s="24" t="s">
        <v>254</v>
      </c>
      <c r="D11189" s="24">
        <v>25.5398</v>
      </c>
    </row>
    <row r="11190" spans="1:4" hidden="1">
      <c r="A11190" s="25">
        <v>43228</v>
      </c>
      <c r="B11190" s="24" t="s">
        <v>233</v>
      </c>
      <c r="C11190" s="24" t="s">
        <v>232</v>
      </c>
      <c r="D11190" s="24">
        <v>7.4504000000000001</v>
      </c>
    </row>
    <row r="11191" spans="1:4" hidden="1">
      <c r="A11191" s="25">
        <v>43228</v>
      </c>
      <c r="B11191" s="24" t="s">
        <v>233</v>
      </c>
      <c r="C11191" s="24" t="s">
        <v>255</v>
      </c>
      <c r="D11191" s="24">
        <v>17.829699999999999</v>
      </c>
    </row>
    <row r="11192" spans="1:4" hidden="1">
      <c r="A11192" s="25">
        <v>43228</v>
      </c>
      <c r="B11192" s="24" t="s">
        <v>233</v>
      </c>
      <c r="C11192" s="24" t="s">
        <v>234</v>
      </c>
      <c r="D11192" s="24">
        <v>0.878</v>
      </c>
    </row>
    <row r="11193" spans="1:4" hidden="1">
      <c r="A11193" s="25">
        <v>43228</v>
      </c>
      <c r="B11193" s="24" t="s">
        <v>233</v>
      </c>
      <c r="C11193" s="24" t="s">
        <v>243</v>
      </c>
      <c r="D11193" s="24">
        <v>9.3303999999999991</v>
      </c>
    </row>
    <row r="11194" spans="1:4" hidden="1">
      <c r="A11194" s="25">
        <v>43228</v>
      </c>
      <c r="B11194" s="24" t="s">
        <v>233</v>
      </c>
      <c r="C11194" s="24" t="s">
        <v>256</v>
      </c>
      <c r="D11194" s="24">
        <v>7.3945999999999996</v>
      </c>
    </row>
    <row r="11195" spans="1:4" hidden="1">
      <c r="A11195" s="25">
        <v>43228</v>
      </c>
      <c r="B11195" s="24" t="s">
        <v>233</v>
      </c>
      <c r="C11195" s="24" t="s">
        <v>257</v>
      </c>
      <c r="D11195" s="24">
        <v>314.81139999999999</v>
      </c>
    </row>
    <row r="11196" spans="1:4" hidden="1">
      <c r="A11196" s="25">
        <v>43228</v>
      </c>
      <c r="B11196" s="24" t="s">
        <v>233</v>
      </c>
      <c r="C11196" s="24" t="s">
        <v>258</v>
      </c>
      <c r="D11196" s="24">
        <v>4.2881999999999998</v>
      </c>
    </row>
    <row r="11197" spans="1:4" hidden="1">
      <c r="A11197" s="25">
        <v>43228</v>
      </c>
      <c r="B11197" s="24" t="s">
        <v>233</v>
      </c>
      <c r="C11197" s="24" t="s">
        <v>259</v>
      </c>
      <c r="D11197" s="24">
        <v>121.9196</v>
      </c>
    </row>
    <row r="11198" spans="1:4" hidden="1">
      <c r="A11198" s="25">
        <v>43228</v>
      </c>
      <c r="B11198" s="24" t="s">
        <v>233</v>
      </c>
      <c r="C11198" s="24" t="s">
        <v>235</v>
      </c>
      <c r="D11198" s="24">
        <v>0.84319999999999995</v>
      </c>
    </row>
    <row r="11199" spans="1:4" hidden="1">
      <c r="A11199" s="25">
        <v>43228</v>
      </c>
      <c r="B11199" s="24" t="s">
        <v>233</v>
      </c>
      <c r="C11199" s="24" t="s">
        <v>79</v>
      </c>
      <c r="D11199" s="24">
        <v>129.61940000000001</v>
      </c>
    </row>
    <row r="11200" spans="1:4" hidden="1">
      <c r="A11200" s="25">
        <v>43228</v>
      </c>
      <c r="B11200" s="24" t="s">
        <v>233</v>
      </c>
      <c r="C11200" s="24" t="s">
        <v>244</v>
      </c>
      <c r="D11200" s="24">
        <v>1281.627</v>
      </c>
    </row>
    <row r="11201" spans="1:4" hidden="1">
      <c r="A11201" s="25">
        <v>43228</v>
      </c>
      <c r="B11201" s="24" t="s">
        <v>233</v>
      </c>
      <c r="C11201" s="24" t="s">
        <v>251</v>
      </c>
      <c r="D11201" s="24">
        <v>9.6085999999999991</v>
      </c>
    </row>
    <row r="11202" spans="1:4" hidden="1">
      <c r="A11202" s="25">
        <v>43228</v>
      </c>
      <c r="B11202" s="24" t="s">
        <v>233</v>
      </c>
      <c r="C11202" s="24" t="s">
        <v>249</v>
      </c>
      <c r="D11202" s="24">
        <v>23.222799999999999</v>
      </c>
    </row>
    <row r="11203" spans="1:4" hidden="1">
      <c r="A11203" s="25">
        <v>43228</v>
      </c>
      <c r="B11203" s="24" t="s">
        <v>233</v>
      </c>
      <c r="C11203" s="24" t="s">
        <v>252</v>
      </c>
      <c r="D11203" s="24">
        <v>4.7161</v>
      </c>
    </row>
    <row r="11204" spans="1:4" hidden="1">
      <c r="A11204" s="25">
        <v>43228</v>
      </c>
      <c r="B11204" s="24" t="s">
        <v>233</v>
      </c>
      <c r="C11204" s="24" t="s">
        <v>236</v>
      </c>
      <c r="D11204" s="24">
        <v>9.6372</v>
      </c>
    </row>
    <row r="11205" spans="1:4" hidden="1">
      <c r="A11205" s="25">
        <v>43228</v>
      </c>
      <c r="B11205" s="24" t="s">
        <v>233</v>
      </c>
      <c r="C11205" s="24" t="s">
        <v>245</v>
      </c>
      <c r="D11205" s="24">
        <v>1.7011000000000001</v>
      </c>
    </row>
    <row r="11206" spans="1:4" hidden="1">
      <c r="A11206" s="25">
        <v>43228</v>
      </c>
      <c r="B11206" s="24" t="s">
        <v>233</v>
      </c>
      <c r="C11206" s="24" t="s">
        <v>260</v>
      </c>
      <c r="D11206" s="24">
        <v>4.2717999999999998</v>
      </c>
    </row>
    <row r="11207" spans="1:4" hidden="1">
      <c r="A11207" s="25">
        <v>43228</v>
      </c>
      <c r="B11207" s="24" t="s">
        <v>233</v>
      </c>
      <c r="C11207" s="24" t="s">
        <v>261</v>
      </c>
      <c r="D11207" s="24">
        <v>75.0976</v>
      </c>
    </row>
    <row r="11208" spans="1:4" hidden="1">
      <c r="A11208" s="25">
        <v>43228</v>
      </c>
      <c r="B11208" s="24" t="s">
        <v>233</v>
      </c>
      <c r="C11208" s="24" t="s">
        <v>237</v>
      </c>
      <c r="D11208" s="24">
        <v>10.488</v>
      </c>
    </row>
    <row r="11209" spans="1:4" hidden="1">
      <c r="A11209" s="25">
        <v>43228</v>
      </c>
      <c r="B11209" s="24" t="s">
        <v>233</v>
      </c>
      <c r="C11209" s="24" t="s">
        <v>253</v>
      </c>
      <c r="D11209" s="24">
        <v>1.5908</v>
      </c>
    </row>
    <row r="11210" spans="1:4" hidden="1">
      <c r="A11210" s="25">
        <v>43228</v>
      </c>
      <c r="B11210" s="24" t="s">
        <v>233</v>
      </c>
      <c r="C11210" s="24" t="s">
        <v>262</v>
      </c>
      <c r="D11210" s="24">
        <v>5.1100000000000003</v>
      </c>
    </row>
    <row r="11211" spans="1:4" hidden="1">
      <c r="A11211" s="25">
        <v>43228</v>
      </c>
      <c r="B11211" s="24" t="s">
        <v>233</v>
      </c>
      <c r="C11211" s="24" t="s">
        <v>246</v>
      </c>
      <c r="D11211" s="24">
        <v>35.424900000000001</v>
      </c>
    </row>
    <row r="11212" spans="1:4" hidden="1">
      <c r="A11212" s="25">
        <v>43228</v>
      </c>
      <c r="B11212" s="24" t="s">
        <v>233</v>
      </c>
      <c r="C11212" s="24" t="s">
        <v>238</v>
      </c>
      <c r="D11212" s="24">
        <v>1.1886000000000001</v>
      </c>
    </row>
    <row r="11213" spans="1:4" hidden="1">
      <c r="A11213" s="25">
        <v>43228</v>
      </c>
      <c r="B11213" s="24" t="s">
        <v>233</v>
      </c>
      <c r="C11213" s="24" t="s">
        <v>239</v>
      </c>
      <c r="D11213" s="24">
        <v>14.9414</v>
      </c>
    </row>
    <row r="11214" spans="1:4" hidden="1">
      <c r="A11214" s="25">
        <v>43228</v>
      </c>
      <c r="B11214" s="24" t="s">
        <v>263</v>
      </c>
      <c r="C11214" s="24" t="s">
        <v>238</v>
      </c>
      <c r="D11214" s="24">
        <v>0.4798</v>
      </c>
    </row>
    <row r="11215" spans="1:4" hidden="1">
      <c r="A11215" s="25">
        <v>43228</v>
      </c>
      <c r="B11215" s="24" t="s">
        <v>234</v>
      </c>
      <c r="C11215" s="24" t="s">
        <v>230</v>
      </c>
      <c r="D11215" s="24">
        <v>4.9728000000000003</v>
      </c>
    </row>
    <row r="11216" spans="1:4" hidden="1">
      <c r="A11216" s="25">
        <v>43228</v>
      </c>
      <c r="B11216" s="24" t="s">
        <v>234</v>
      </c>
      <c r="C11216" s="24" t="s">
        <v>240</v>
      </c>
      <c r="D11216" s="24">
        <v>1.8121</v>
      </c>
    </row>
    <row r="11217" spans="1:4" hidden="1">
      <c r="A11217" s="25">
        <v>43228</v>
      </c>
      <c r="B11217" s="24" t="s">
        <v>234</v>
      </c>
      <c r="C11217" s="24" t="s">
        <v>241</v>
      </c>
      <c r="D11217" s="24">
        <v>1.7522</v>
      </c>
    </row>
    <row r="11218" spans="1:4" hidden="1">
      <c r="A11218" s="25">
        <v>43228</v>
      </c>
      <c r="B11218" s="24" t="s">
        <v>234</v>
      </c>
      <c r="C11218" s="24" t="s">
        <v>231</v>
      </c>
      <c r="D11218" s="24">
        <v>1.3572</v>
      </c>
    </row>
    <row r="11219" spans="1:4" hidden="1">
      <c r="A11219" s="25">
        <v>43228</v>
      </c>
      <c r="B11219" s="24" t="s">
        <v>234</v>
      </c>
      <c r="C11219" s="24" t="s">
        <v>242</v>
      </c>
      <c r="D11219" s="24">
        <v>8.6212</v>
      </c>
    </row>
    <row r="11220" spans="1:4" hidden="1">
      <c r="A11220" s="25">
        <v>43228</v>
      </c>
      <c r="B11220" s="24" t="s">
        <v>234</v>
      </c>
      <c r="C11220" s="24" t="s">
        <v>254</v>
      </c>
      <c r="D11220" s="24">
        <v>29.09</v>
      </c>
    </row>
    <row r="11221" spans="1:4" hidden="1">
      <c r="A11221" s="25">
        <v>43228</v>
      </c>
      <c r="B11221" s="24" t="s">
        <v>234</v>
      </c>
      <c r="C11221" s="24" t="s">
        <v>232</v>
      </c>
      <c r="D11221" s="24">
        <v>8.4838000000000005</v>
      </c>
    </row>
    <row r="11222" spans="1:4" hidden="1">
      <c r="A11222" s="25">
        <v>43228</v>
      </c>
      <c r="B11222" s="24" t="s">
        <v>234</v>
      </c>
      <c r="C11222" s="24" t="s">
        <v>233</v>
      </c>
      <c r="D11222" s="24">
        <v>1.139</v>
      </c>
    </row>
    <row r="11223" spans="1:4" hidden="1">
      <c r="A11223" s="25">
        <v>43228</v>
      </c>
      <c r="B11223" s="24" t="s">
        <v>234</v>
      </c>
      <c r="C11223" s="24" t="s">
        <v>243</v>
      </c>
      <c r="D11223" s="24">
        <v>10.6274</v>
      </c>
    </row>
    <row r="11224" spans="1:4" hidden="1">
      <c r="A11224" s="25">
        <v>43228</v>
      </c>
      <c r="B11224" s="24" t="s">
        <v>234</v>
      </c>
      <c r="C11224" s="24" t="s">
        <v>235</v>
      </c>
      <c r="D11224" s="24">
        <v>0.96040000000000003</v>
      </c>
    </row>
    <row r="11225" spans="1:4" hidden="1">
      <c r="A11225" s="25">
        <v>43228</v>
      </c>
      <c r="B11225" s="24" t="s">
        <v>234</v>
      </c>
      <c r="C11225" s="24" t="s">
        <v>79</v>
      </c>
      <c r="D11225" s="24">
        <v>147.63669999999999</v>
      </c>
    </row>
    <row r="11226" spans="1:4" hidden="1">
      <c r="A11226" s="25">
        <v>43228</v>
      </c>
      <c r="B11226" s="24" t="s">
        <v>234</v>
      </c>
      <c r="C11226" s="24" t="s">
        <v>244</v>
      </c>
      <c r="D11226" s="24">
        <v>1459.7792999999999</v>
      </c>
    </row>
    <row r="11227" spans="1:4" hidden="1">
      <c r="A11227" s="25">
        <v>43228</v>
      </c>
      <c r="B11227" s="24" t="s">
        <v>234</v>
      </c>
      <c r="C11227" s="24" t="s">
        <v>249</v>
      </c>
      <c r="D11227" s="24">
        <v>26.451000000000001</v>
      </c>
    </row>
    <row r="11228" spans="1:4" hidden="1">
      <c r="A11228" s="25">
        <v>43228</v>
      </c>
      <c r="B11228" s="24" t="s">
        <v>234</v>
      </c>
      <c r="C11228" s="24" t="s">
        <v>252</v>
      </c>
      <c r="D11228" s="24">
        <v>5.3715999999999999</v>
      </c>
    </row>
    <row r="11229" spans="1:4" hidden="1">
      <c r="A11229" s="25">
        <v>43228</v>
      </c>
      <c r="B11229" s="24" t="s">
        <v>234</v>
      </c>
      <c r="C11229" s="24" t="s">
        <v>236</v>
      </c>
      <c r="D11229" s="24">
        <v>10.975899999999999</v>
      </c>
    </row>
    <row r="11230" spans="1:4" hidden="1">
      <c r="A11230" s="25">
        <v>43228</v>
      </c>
      <c r="B11230" s="24" t="s">
        <v>234</v>
      </c>
      <c r="C11230" s="24" t="s">
        <v>245</v>
      </c>
      <c r="D11230" s="24">
        <v>1.9376</v>
      </c>
    </row>
    <row r="11231" spans="1:4" hidden="1">
      <c r="A11231" s="25">
        <v>43228</v>
      </c>
      <c r="B11231" s="24" t="s">
        <v>234</v>
      </c>
      <c r="C11231" s="24" t="s">
        <v>237</v>
      </c>
      <c r="D11231" s="24">
        <v>11.945</v>
      </c>
    </row>
    <row r="11232" spans="1:4" hidden="1">
      <c r="A11232" s="25">
        <v>43228</v>
      </c>
      <c r="B11232" s="24" t="s">
        <v>234</v>
      </c>
      <c r="C11232" s="24" t="s">
        <v>253</v>
      </c>
      <c r="D11232" s="24">
        <v>1.8120000000000001</v>
      </c>
    </row>
    <row r="11233" spans="1:4" hidden="1">
      <c r="A11233" s="25">
        <v>43228</v>
      </c>
      <c r="B11233" s="24" t="s">
        <v>234</v>
      </c>
      <c r="C11233" s="24" t="s">
        <v>246</v>
      </c>
      <c r="D11233" s="24">
        <v>40.3491</v>
      </c>
    </row>
    <row r="11234" spans="1:4" hidden="1">
      <c r="A11234" s="25">
        <v>43228</v>
      </c>
      <c r="B11234" s="24" t="s">
        <v>234</v>
      </c>
      <c r="C11234" s="24" t="s">
        <v>238</v>
      </c>
      <c r="D11234" s="24">
        <v>1.3539000000000001</v>
      </c>
    </row>
    <row r="11235" spans="1:4" hidden="1">
      <c r="A11235" s="25">
        <v>43228</v>
      </c>
      <c r="B11235" s="24" t="s">
        <v>234</v>
      </c>
      <c r="C11235" s="24" t="s">
        <v>239</v>
      </c>
      <c r="D11235" s="24">
        <v>17.0184</v>
      </c>
    </row>
    <row r="11236" spans="1:4" hidden="1">
      <c r="A11236" s="25">
        <v>43228</v>
      </c>
      <c r="B11236" s="24" t="s">
        <v>243</v>
      </c>
      <c r="C11236" s="24" t="s">
        <v>240</v>
      </c>
      <c r="D11236" s="24">
        <v>0.17050000000000001</v>
      </c>
    </row>
    <row r="11237" spans="1:4" hidden="1">
      <c r="A11237" s="25">
        <v>43228</v>
      </c>
      <c r="B11237" s="24" t="s">
        <v>243</v>
      </c>
      <c r="C11237" s="24" t="s">
        <v>241</v>
      </c>
      <c r="D11237" s="24">
        <v>0.16489999999999999</v>
      </c>
    </row>
    <row r="11238" spans="1:4" hidden="1">
      <c r="A11238" s="25">
        <v>43228</v>
      </c>
      <c r="B11238" s="24" t="s">
        <v>243</v>
      </c>
      <c r="C11238" s="24" t="s">
        <v>231</v>
      </c>
      <c r="D11238" s="24">
        <v>0.12770000000000001</v>
      </c>
    </row>
    <row r="11239" spans="1:4" hidden="1">
      <c r="A11239" s="25">
        <v>43228</v>
      </c>
      <c r="B11239" s="24" t="s">
        <v>243</v>
      </c>
      <c r="C11239" s="24" t="s">
        <v>242</v>
      </c>
      <c r="D11239" s="24">
        <v>0.81120000000000003</v>
      </c>
    </row>
    <row r="11240" spans="1:4" hidden="1">
      <c r="A11240" s="25">
        <v>43228</v>
      </c>
      <c r="B11240" s="24" t="s">
        <v>243</v>
      </c>
      <c r="C11240" s="24" t="s">
        <v>233</v>
      </c>
      <c r="D11240" s="24">
        <v>0.1072</v>
      </c>
    </row>
    <row r="11241" spans="1:4" hidden="1">
      <c r="A11241" s="25">
        <v>43228</v>
      </c>
      <c r="B11241" s="24" t="s">
        <v>243</v>
      </c>
      <c r="C11241" s="24" t="s">
        <v>234</v>
      </c>
      <c r="D11241" s="24">
        <v>9.4100000000000003E-2</v>
      </c>
    </row>
    <row r="11242" spans="1:4" hidden="1">
      <c r="A11242" s="25">
        <v>43228</v>
      </c>
      <c r="B11242" s="24" t="s">
        <v>243</v>
      </c>
      <c r="C11242" s="24" t="s">
        <v>79</v>
      </c>
      <c r="D11242" s="24">
        <v>13.892200000000001</v>
      </c>
    </row>
    <row r="11243" spans="1:4" hidden="1">
      <c r="A11243" s="25">
        <v>43228</v>
      </c>
      <c r="B11243" s="24" t="s">
        <v>243</v>
      </c>
      <c r="C11243" s="24" t="s">
        <v>244</v>
      </c>
      <c r="D11243" s="24">
        <v>137.3605</v>
      </c>
    </row>
    <row r="11244" spans="1:4" hidden="1">
      <c r="A11244" s="25">
        <v>43228</v>
      </c>
      <c r="B11244" s="24" t="s">
        <v>243</v>
      </c>
      <c r="C11244" s="24" t="s">
        <v>251</v>
      </c>
      <c r="D11244" s="24">
        <v>1.0298</v>
      </c>
    </row>
    <row r="11245" spans="1:4" hidden="1">
      <c r="A11245" s="25">
        <v>43228</v>
      </c>
      <c r="B11245" s="24" t="s">
        <v>243</v>
      </c>
      <c r="C11245" s="24" t="s">
        <v>252</v>
      </c>
      <c r="D11245" s="24">
        <v>0.50539999999999996</v>
      </c>
    </row>
    <row r="11246" spans="1:4" hidden="1">
      <c r="A11246" s="25">
        <v>43228</v>
      </c>
      <c r="B11246" s="24" t="s">
        <v>243</v>
      </c>
      <c r="C11246" s="24" t="s">
        <v>236</v>
      </c>
      <c r="D11246" s="24">
        <v>1.0327999999999999</v>
      </c>
    </row>
    <row r="11247" spans="1:4" hidden="1">
      <c r="A11247" s="25">
        <v>43228</v>
      </c>
      <c r="B11247" s="24" t="s">
        <v>243</v>
      </c>
      <c r="C11247" s="24" t="s">
        <v>245</v>
      </c>
      <c r="D11247" s="24">
        <v>0.18229999999999999</v>
      </c>
    </row>
    <row r="11248" spans="1:4" hidden="1">
      <c r="A11248" s="25">
        <v>43228</v>
      </c>
      <c r="B11248" s="24" t="s">
        <v>243</v>
      </c>
      <c r="C11248" s="24" t="s">
        <v>253</v>
      </c>
      <c r="D11248" s="24">
        <v>0.17050000000000001</v>
      </c>
    </row>
    <row r="11249" spans="1:4" hidden="1">
      <c r="A11249" s="25">
        <v>43228</v>
      </c>
      <c r="B11249" s="24" t="s">
        <v>243</v>
      </c>
      <c r="C11249" s="24" t="s">
        <v>246</v>
      </c>
      <c r="D11249" s="24">
        <v>3.7967</v>
      </c>
    </row>
    <row r="11250" spans="1:4" hidden="1">
      <c r="A11250" s="25">
        <v>43228</v>
      </c>
      <c r="B11250" s="24" t="s">
        <v>243</v>
      </c>
      <c r="C11250" s="24" t="s">
        <v>238</v>
      </c>
      <c r="D11250" s="24">
        <v>0.12740000000000001</v>
      </c>
    </row>
    <row r="11251" spans="1:4" hidden="1">
      <c r="A11251" s="25">
        <v>43228</v>
      </c>
      <c r="B11251" s="24" t="s">
        <v>256</v>
      </c>
      <c r="C11251" s="24" t="s">
        <v>233</v>
      </c>
      <c r="D11251" s="24">
        <v>0.13519999999999999</v>
      </c>
    </row>
    <row r="11252" spans="1:4" hidden="1">
      <c r="A11252" s="25">
        <v>43228</v>
      </c>
      <c r="B11252" s="24" t="s">
        <v>256</v>
      </c>
      <c r="C11252" s="24" t="s">
        <v>238</v>
      </c>
      <c r="D11252" s="24">
        <v>0.1608</v>
      </c>
    </row>
    <row r="11253" spans="1:4" hidden="1">
      <c r="A11253" s="25">
        <v>43228</v>
      </c>
      <c r="B11253" s="24" t="s">
        <v>257</v>
      </c>
      <c r="C11253" s="24" t="s">
        <v>233</v>
      </c>
      <c r="D11253" s="24">
        <v>3.2000000000000002E-3</v>
      </c>
    </row>
    <row r="11254" spans="1:4" hidden="1">
      <c r="A11254" s="25">
        <v>43228</v>
      </c>
      <c r="B11254" s="24" t="s">
        <v>258</v>
      </c>
      <c r="C11254" s="24" t="s">
        <v>233</v>
      </c>
      <c r="D11254" s="24">
        <v>0.23319999999999999</v>
      </c>
    </row>
    <row r="11255" spans="1:4" hidden="1">
      <c r="A11255" s="25">
        <v>43228</v>
      </c>
      <c r="B11255" s="24" t="s">
        <v>258</v>
      </c>
      <c r="C11255" s="24" t="s">
        <v>238</v>
      </c>
      <c r="D11255" s="24">
        <v>0.2772</v>
      </c>
    </row>
    <row r="11256" spans="1:4" hidden="1">
      <c r="A11256" s="25">
        <v>43228</v>
      </c>
      <c r="B11256" s="24" t="s">
        <v>259</v>
      </c>
      <c r="C11256" s="24" t="s">
        <v>233</v>
      </c>
      <c r="D11256" s="24">
        <v>8.2000000000000007E-3</v>
      </c>
    </row>
    <row r="11257" spans="1:4" hidden="1">
      <c r="A11257" s="25">
        <v>43228</v>
      </c>
      <c r="B11257" s="24" t="s">
        <v>259</v>
      </c>
      <c r="C11257" s="24" t="s">
        <v>238</v>
      </c>
      <c r="D11257" s="24">
        <v>9.7999999999999997E-3</v>
      </c>
    </row>
    <row r="11258" spans="1:4" hidden="1">
      <c r="A11258" s="25">
        <v>43228</v>
      </c>
      <c r="B11258" s="24" t="s">
        <v>235</v>
      </c>
      <c r="C11258" s="24" t="s">
        <v>230</v>
      </c>
      <c r="D11258" s="24">
        <v>5.1782000000000004</v>
      </c>
    </row>
    <row r="11259" spans="1:4" hidden="1">
      <c r="A11259" s="25">
        <v>43228</v>
      </c>
      <c r="B11259" s="24" t="s">
        <v>235</v>
      </c>
      <c r="C11259" s="24" t="s">
        <v>231</v>
      </c>
      <c r="D11259" s="24">
        <v>1.4132</v>
      </c>
    </row>
    <row r="11260" spans="1:4" hidden="1">
      <c r="A11260" s="25">
        <v>43228</v>
      </c>
      <c r="B11260" s="24" t="s">
        <v>235</v>
      </c>
      <c r="C11260" s="24" t="s">
        <v>232</v>
      </c>
      <c r="D11260" s="24">
        <v>8.8339999999999996</v>
      </c>
    </row>
    <row r="11261" spans="1:4" hidden="1">
      <c r="A11261" s="25">
        <v>43228</v>
      </c>
      <c r="B11261" s="24" t="s">
        <v>235</v>
      </c>
      <c r="C11261" s="24" t="s">
        <v>233</v>
      </c>
      <c r="D11261" s="24">
        <v>1.1859999999999999</v>
      </c>
    </row>
    <row r="11262" spans="1:4" hidden="1">
      <c r="A11262" s="25">
        <v>43228</v>
      </c>
      <c r="B11262" s="24" t="s">
        <v>235</v>
      </c>
      <c r="C11262" s="24" t="s">
        <v>234</v>
      </c>
      <c r="D11262" s="24">
        <v>1.0411999999999999</v>
      </c>
    </row>
    <row r="11263" spans="1:4" hidden="1">
      <c r="A11263" s="25">
        <v>43228</v>
      </c>
      <c r="B11263" s="24" t="s">
        <v>235</v>
      </c>
      <c r="C11263" s="24" t="s">
        <v>236</v>
      </c>
      <c r="D11263" s="24">
        <v>11.429</v>
      </c>
    </row>
    <row r="11264" spans="1:4" hidden="1">
      <c r="A11264" s="25">
        <v>43228</v>
      </c>
      <c r="B11264" s="24" t="s">
        <v>235</v>
      </c>
      <c r="C11264" s="24" t="s">
        <v>237</v>
      </c>
      <c r="D11264" s="24">
        <v>12.438000000000001</v>
      </c>
    </row>
    <row r="11265" spans="1:4" hidden="1">
      <c r="A11265" s="25">
        <v>43228</v>
      </c>
      <c r="B11265" s="24" t="s">
        <v>235</v>
      </c>
      <c r="C11265" s="24" t="s">
        <v>238</v>
      </c>
      <c r="D11265" s="24">
        <v>1.4097999999999999</v>
      </c>
    </row>
    <row r="11266" spans="1:4" hidden="1">
      <c r="A11266" s="25">
        <v>43228</v>
      </c>
      <c r="B11266" s="24" t="s">
        <v>79</v>
      </c>
      <c r="C11266" s="24" t="s">
        <v>240</v>
      </c>
      <c r="D11266" s="24">
        <v>1.23E-2</v>
      </c>
    </row>
    <row r="11267" spans="1:4" hidden="1">
      <c r="A11267" s="25">
        <v>43228</v>
      </c>
      <c r="B11267" s="24" t="s">
        <v>79</v>
      </c>
      <c r="C11267" s="24" t="s">
        <v>241</v>
      </c>
      <c r="D11267" s="24">
        <v>1.1900000000000001E-2</v>
      </c>
    </row>
    <row r="11268" spans="1:4" hidden="1">
      <c r="A11268" s="25">
        <v>43228</v>
      </c>
      <c r="B11268" s="24" t="s">
        <v>79</v>
      </c>
      <c r="C11268" s="24" t="s">
        <v>231</v>
      </c>
      <c r="D11268" s="24">
        <v>9.1999999999999998E-3</v>
      </c>
    </row>
    <row r="11269" spans="1:4" hidden="1">
      <c r="A11269" s="25">
        <v>43228</v>
      </c>
      <c r="B11269" s="24" t="s">
        <v>79</v>
      </c>
      <c r="C11269" s="24" t="s">
        <v>242</v>
      </c>
      <c r="D11269" s="24">
        <v>5.8400000000000001E-2</v>
      </c>
    </row>
    <row r="11270" spans="1:4" hidden="1">
      <c r="A11270" s="25">
        <v>43228</v>
      </c>
      <c r="B11270" s="24" t="s">
        <v>79</v>
      </c>
      <c r="C11270" s="24" t="s">
        <v>233</v>
      </c>
      <c r="D11270" s="24">
        <v>7.7000000000000002E-3</v>
      </c>
    </row>
    <row r="11271" spans="1:4" hidden="1">
      <c r="A11271" s="25">
        <v>43228</v>
      </c>
      <c r="B11271" s="24" t="s">
        <v>79</v>
      </c>
      <c r="C11271" s="24" t="s">
        <v>234</v>
      </c>
      <c r="D11271" s="24">
        <v>6.7999999999999996E-3</v>
      </c>
    </row>
    <row r="11272" spans="1:4" hidden="1">
      <c r="A11272" s="25">
        <v>43228</v>
      </c>
      <c r="B11272" s="24" t="s">
        <v>79</v>
      </c>
      <c r="C11272" s="24" t="s">
        <v>243</v>
      </c>
      <c r="D11272" s="24">
        <v>7.1999999999999995E-2</v>
      </c>
    </row>
    <row r="11273" spans="1:4" hidden="1">
      <c r="A11273" s="25">
        <v>43228</v>
      </c>
      <c r="B11273" s="24" t="s">
        <v>79</v>
      </c>
      <c r="C11273" s="24" t="s">
        <v>244</v>
      </c>
      <c r="D11273" s="24">
        <v>9.8876000000000008</v>
      </c>
    </row>
    <row r="11274" spans="1:4" hidden="1">
      <c r="A11274" s="25">
        <v>43228</v>
      </c>
      <c r="B11274" s="24" t="s">
        <v>79</v>
      </c>
      <c r="C11274" s="24" t="s">
        <v>251</v>
      </c>
      <c r="D11274" s="24">
        <v>7.4200000000000002E-2</v>
      </c>
    </row>
    <row r="11275" spans="1:4" hidden="1">
      <c r="A11275" s="25">
        <v>43228</v>
      </c>
      <c r="B11275" s="24" t="s">
        <v>79</v>
      </c>
      <c r="C11275" s="24" t="s">
        <v>236</v>
      </c>
      <c r="D11275" s="24">
        <v>7.4399999999999994E-2</v>
      </c>
    </row>
    <row r="11276" spans="1:4" hidden="1">
      <c r="A11276" s="25">
        <v>43228</v>
      </c>
      <c r="B11276" s="24" t="s">
        <v>79</v>
      </c>
      <c r="C11276" s="24" t="s">
        <v>245</v>
      </c>
      <c r="D11276" s="24">
        <v>1.3100000000000001E-2</v>
      </c>
    </row>
    <row r="11277" spans="1:4" hidden="1">
      <c r="A11277" s="25">
        <v>43228</v>
      </c>
      <c r="B11277" s="24" t="s">
        <v>79</v>
      </c>
      <c r="C11277" s="24" t="s">
        <v>246</v>
      </c>
      <c r="D11277" s="24">
        <v>0.27329999999999999</v>
      </c>
    </row>
    <row r="11278" spans="1:4" hidden="1">
      <c r="A11278" s="25">
        <v>43228</v>
      </c>
      <c r="B11278" s="24" t="s">
        <v>79</v>
      </c>
      <c r="C11278" s="24" t="s">
        <v>238</v>
      </c>
      <c r="D11278" s="24">
        <v>9.1999999999999998E-3</v>
      </c>
    </row>
    <row r="11279" spans="1:4" hidden="1">
      <c r="A11279" s="25">
        <v>43228</v>
      </c>
      <c r="B11279" s="24" t="s">
        <v>244</v>
      </c>
      <c r="C11279" s="24" t="s">
        <v>240</v>
      </c>
      <c r="D11279" s="24">
        <v>1.1999999999999999E-3</v>
      </c>
    </row>
    <row r="11280" spans="1:4" hidden="1">
      <c r="A11280" s="25">
        <v>43228</v>
      </c>
      <c r="B11280" s="24" t="s">
        <v>244</v>
      </c>
      <c r="C11280" s="24" t="s">
        <v>242</v>
      </c>
      <c r="D11280" s="24">
        <v>5.8999999999999999E-3</v>
      </c>
    </row>
    <row r="11281" spans="1:4" hidden="1">
      <c r="A11281" s="25">
        <v>43228</v>
      </c>
      <c r="B11281" s="24" t="s">
        <v>244</v>
      </c>
      <c r="C11281" s="24" t="s">
        <v>233</v>
      </c>
      <c r="D11281" s="24">
        <v>8.0000000000000004E-4</v>
      </c>
    </row>
    <row r="11282" spans="1:4" hidden="1">
      <c r="A11282" s="25">
        <v>43228</v>
      </c>
      <c r="B11282" s="24" t="s">
        <v>244</v>
      </c>
      <c r="C11282" s="24" t="s">
        <v>234</v>
      </c>
      <c r="D11282" s="24">
        <v>6.9999999999999999E-4</v>
      </c>
    </row>
    <row r="11283" spans="1:4" hidden="1">
      <c r="A11283" s="25">
        <v>43228</v>
      </c>
      <c r="B11283" s="24" t="s">
        <v>244</v>
      </c>
      <c r="C11283" s="24" t="s">
        <v>243</v>
      </c>
      <c r="D11283" s="24">
        <v>7.3000000000000001E-3</v>
      </c>
    </row>
    <row r="11284" spans="1:4" hidden="1">
      <c r="A11284" s="25">
        <v>43228</v>
      </c>
      <c r="B11284" s="24" t="s">
        <v>244</v>
      </c>
      <c r="C11284" s="24" t="s">
        <v>79</v>
      </c>
      <c r="D11284" s="24">
        <v>0.1012</v>
      </c>
    </row>
    <row r="11285" spans="1:4" hidden="1">
      <c r="A11285" s="25">
        <v>43228</v>
      </c>
      <c r="B11285" s="24" t="s">
        <v>244</v>
      </c>
      <c r="C11285" s="24" t="s">
        <v>236</v>
      </c>
      <c r="D11285" s="24">
        <v>7.4999999999999997E-3</v>
      </c>
    </row>
    <row r="11286" spans="1:4" hidden="1">
      <c r="A11286" s="25">
        <v>43228</v>
      </c>
      <c r="B11286" s="24" t="s">
        <v>244</v>
      </c>
      <c r="C11286" s="24" t="s">
        <v>246</v>
      </c>
      <c r="D11286" s="24">
        <v>2.76E-2</v>
      </c>
    </row>
    <row r="11287" spans="1:4" hidden="1">
      <c r="A11287" s="25">
        <v>43228</v>
      </c>
      <c r="B11287" s="24" t="s">
        <v>244</v>
      </c>
      <c r="C11287" s="24" t="s">
        <v>238</v>
      </c>
      <c r="D11287" s="24">
        <v>8.9999999999999998E-4</v>
      </c>
    </row>
    <row r="11288" spans="1:4" hidden="1">
      <c r="A11288" s="25">
        <v>43228</v>
      </c>
      <c r="B11288" s="24" t="s">
        <v>251</v>
      </c>
      <c r="C11288" s="24" t="s">
        <v>242</v>
      </c>
      <c r="D11288" s="24">
        <v>0.78779999999999994</v>
      </c>
    </row>
    <row r="11289" spans="1:4" hidden="1">
      <c r="A11289" s="25">
        <v>43228</v>
      </c>
      <c r="B11289" s="24" t="s">
        <v>251</v>
      </c>
      <c r="C11289" s="24" t="s">
        <v>233</v>
      </c>
      <c r="D11289" s="24">
        <v>0.1041</v>
      </c>
    </row>
    <row r="11290" spans="1:4" hidden="1">
      <c r="A11290" s="25">
        <v>43228</v>
      </c>
      <c r="B11290" s="24" t="s">
        <v>251</v>
      </c>
      <c r="C11290" s="24" t="s">
        <v>243</v>
      </c>
      <c r="D11290" s="24">
        <v>0.97119999999999995</v>
      </c>
    </row>
    <row r="11291" spans="1:4" hidden="1">
      <c r="A11291" s="25">
        <v>43228</v>
      </c>
      <c r="B11291" s="24" t="s">
        <v>251</v>
      </c>
      <c r="C11291" s="24" t="s">
        <v>79</v>
      </c>
      <c r="D11291" s="24">
        <v>13.491400000000001</v>
      </c>
    </row>
    <row r="11292" spans="1:4" hidden="1">
      <c r="A11292" s="25">
        <v>43228</v>
      </c>
      <c r="B11292" s="24" t="s">
        <v>251</v>
      </c>
      <c r="C11292" s="24" t="s">
        <v>236</v>
      </c>
      <c r="D11292" s="24">
        <v>1.0029999999999999</v>
      </c>
    </row>
    <row r="11293" spans="1:4" hidden="1">
      <c r="A11293" s="25">
        <v>43228</v>
      </c>
      <c r="B11293" s="24" t="s">
        <v>251</v>
      </c>
      <c r="C11293" s="24" t="s">
        <v>238</v>
      </c>
      <c r="D11293" s="24">
        <v>0.1237</v>
      </c>
    </row>
    <row r="11294" spans="1:4" hidden="1">
      <c r="A11294" s="25">
        <v>43228</v>
      </c>
      <c r="B11294" s="24" t="s">
        <v>249</v>
      </c>
      <c r="C11294" s="24" t="s">
        <v>241</v>
      </c>
      <c r="D11294" s="24">
        <v>6.6199999999999995E-2</v>
      </c>
    </row>
    <row r="11295" spans="1:4" hidden="1">
      <c r="A11295" s="25">
        <v>43228</v>
      </c>
      <c r="B11295" s="24" t="s">
        <v>249</v>
      </c>
      <c r="C11295" s="24" t="s">
        <v>233</v>
      </c>
      <c r="D11295" s="24">
        <v>4.2999999999999997E-2</v>
      </c>
    </row>
    <row r="11296" spans="1:4" hidden="1">
      <c r="A11296" s="25">
        <v>43228</v>
      </c>
      <c r="B11296" s="24" t="s">
        <v>249</v>
      </c>
      <c r="C11296" s="24" t="s">
        <v>234</v>
      </c>
      <c r="D11296" s="24">
        <v>3.78E-2</v>
      </c>
    </row>
    <row r="11297" spans="1:4" hidden="1">
      <c r="A11297" s="25">
        <v>43228</v>
      </c>
      <c r="B11297" s="24" t="s">
        <v>249</v>
      </c>
      <c r="C11297" s="24" t="s">
        <v>238</v>
      </c>
      <c r="D11297" s="24">
        <v>5.1200000000000002E-2</v>
      </c>
    </row>
    <row r="11298" spans="1:4" hidden="1">
      <c r="A11298" s="25">
        <v>43228</v>
      </c>
      <c r="B11298" s="24" t="s">
        <v>252</v>
      </c>
      <c r="C11298" s="24" t="s">
        <v>242</v>
      </c>
      <c r="D11298" s="24">
        <v>1.605</v>
      </c>
    </row>
    <row r="11299" spans="1:4" hidden="1">
      <c r="A11299" s="25">
        <v>43228</v>
      </c>
      <c r="B11299" s="24" t="s">
        <v>252</v>
      </c>
      <c r="C11299" s="24" t="s">
        <v>233</v>
      </c>
      <c r="D11299" s="24">
        <v>0.21199999999999999</v>
      </c>
    </row>
    <row r="11300" spans="1:4" hidden="1">
      <c r="A11300" s="25">
        <v>43228</v>
      </c>
      <c r="B11300" s="24" t="s">
        <v>252</v>
      </c>
      <c r="C11300" s="24" t="s">
        <v>234</v>
      </c>
      <c r="D11300" s="24">
        <v>0.1862</v>
      </c>
    </row>
    <row r="11301" spans="1:4" hidden="1">
      <c r="A11301" s="25">
        <v>43228</v>
      </c>
      <c r="B11301" s="24" t="s">
        <v>252</v>
      </c>
      <c r="C11301" s="24" t="s">
        <v>243</v>
      </c>
      <c r="D11301" s="24">
        <v>1.9783999999999999</v>
      </c>
    </row>
    <row r="11302" spans="1:4" hidden="1">
      <c r="A11302" s="25">
        <v>43228</v>
      </c>
      <c r="B11302" s="24" t="s">
        <v>252</v>
      </c>
      <c r="C11302" s="24" t="s">
        <v>238</v>
      </c>
      <c r="D11302" s="24">
        <v>0.252</v>
      </c>
    </row>
    <row r="11303" spans="1:4" hidden="1">
      <c r="A11303" s="25">
        <v>43228</v>
      </c>
      <c r="B11303" s="24" t="s">
        <v>236</v>
      </c>
      <c r="C11303" s="24" t="s">
        <v>230</v>
      </c>
      <c r="D11303" s="24">
        <v>0.4531</v>
      </c>
    </row>
    <row r="11304" spans="1:4" hidden="1">
      <c r="A11304" s="25">
        <v>43228</v>
      </c>
      <c r="B11304" s="24" t="s">
        <v>236</v>
      </c>
      <c r="C11304" s="24" t="s">
        <v>240</v>
      </c>
      <c r="D11304" s="24">
        <v>0.1651</v>
      </c>
    </row>
    <row r="11305" spans="1:4" hidden="1">
      <c r="A11305" s="25">
        <v>43228</v>
      </c>
      <c r="B11305" s="24" t="s">
        <v>236</v>
      </c>
      <c r="C11305" s="24" t="s">
        <v>241</v>
      </c>
      <c r="D11305" s="24">
        <v>0.15959999999999999</v>
      </c>
    </row>
    <row r="11306" spans="1:4" hidden="1">
      <c r="A11306" s="25">
        <v>43228</v>
      </c>
      <c r="B11306" s="24" t="s">
        <v>236</v>
      </c>
      <c r="C11306" s="24" t="s">
        <v>231</v>
      </c>
      <c r="D11306" s="24">
        <v>0.1236</v>
      </c>
    </row>
    <row r="11307" spans="1:4" hidden="1">
      <c r="A11307" s="25">
        <v>43228</v>
      </c>
      <c r="B11307" s="24" t="s">
        <v>236</v>
      </c>
      <c r="C11307" s="24" t="s">
        <v>242</v>
      </c>
      <c r="D11307" s="24">
        <v>0.78539999999999999</v>
      </c>
    </row>
    <row r="11308" spans="1:4" hidden="1">
      <c r="A11308" s="25">
        <v>43228</v>
      </c>
      <c r="B11308" s="24" t="s">
        <v>236</v>
      </c>
      <c r="C11308" s="24" t="s">
        <v>232</v>
      </c>
      <c r="D11308" s="24">
        <v>0.77300000000000002</v>
      </c>
    </row>
    <row r="11309" spans="1:4" hidden="1">
      <c r="A11309" s="25">
        <v>43228</v>
      </c>
      <c r="B11309" s="24" t="s">
        <v>236</v>
      </c>
      <c r="C11309" s="24" t="s">
        <v>233</v>
      </c>
      <c r="D11309" s="24">
        <v>0.1038</v>
      </c>
    </row>
    <row r="11310" spans="1:4" hidden="1">
      <c r="A11310" s="25">
        <v>43228</v>
      </c>
      <c r="B11310" s="24" t="s">
        <v>236</v>
      </c>
      <c r="C11310" s="24" t="s">
        <v>234</v>
      </c>
      <c r="D11310" s="24">
        <v>9.11E-2</v>
      </c>
    </row>
    <row r="11311" spans="1:4" hidden="1">
      <c r="A11311" s="25">
        <v>43228</v>
      </c>
      <c r="B11311" s="24" t="s">
        <v>236</v>
      </c>
      <c r="C11311" s="24" t="s">
        <v>243</v>
      </c>
      <c r="D11311" s="24">
        <v>0.96819999999999995</v>
      </c>
    </row>
    <row r="11312" spans="1:4" hidden="1">
      <c r="A11312" s="25">
        <v>43228</v>
      </c>
      <c r="B11312" s="24" t="s">
        <v>236</v>
      </c>
      <c r="C11312" s="24" t="s">
        <v>235</v>
      </c>
      <c r="D11312" s="24">
        <v>8.7499999999999994E-2</v>
      </c>
    </row>
    <row r="11313" spans="1:4" hidden="1">
      <c r="A11313" s="25">
        <v>43228</v>
      </c>
      <c r="B11313" s="24" t="s">
        <v>236</v>
      </c>
      <c r="C11313" s="24" t="s">
        <v>79</v>
      </c>
      <c r="D11313" s="24">
        <v>13.451000000000001</v>
      </c>
    </row>
    <row r="11314" spans="1:4" hidden="1">
      <c r="A11314" s="25">
        <v>43228</v>
      </c>
      <c r="B11314" s="24" t="s">
        <v>236</v>
      </c>
      <c r="C11314" s="24" t="s">
        <v>244</v>
      </c>
      <c r="D11314" s="24">
        <v>132.99850000000001</v>
      </c>
    </row>
    <row r="11315" spans="1:4" hidden="1">
      <c r="A11315" s="25">
        <v>43228</v>
      </c>
      <c r="B11315" s="24" t="s">
        <v>236</v>
      </c>
      <c r="C11315" s="24" t="s">
        <v>251</v>
      </c>
      <c r="D11315" s="24">
        <v>0.99719999999999998</v>
      </c>
    </row>
    <row r="11316" spans="1:4" hidden="1">
      <c r="A11316" s="25">
        <v>43228</v>
      </c>
      <c r="B11316" s="24" t="s">
        <v>236</v>
      </c>
      <c r="C11316" s="24" t="s">
        <v>237</v>
      </c>
      <c r="D11316" s="24">
        <v>1.0883</v>
      </c>
    </row>
    <row r="11317" spans="1:4" hidden="1">
      <c r="A11317" s="25">
        <v>43228</v>
      </c>
      <c r="B11317" s="24" t="s">
        <v>236</v>
      </c>
      <c r="C11317" s="24" t="s">
        <v>238</v>
      </c>
      <c r="D11317" s="24">
        <v>0.1234</v>
      </c>
    </row>
    <row r="11318" spans="1:4" hidden="1">
      <c r="A11318" s="25">
        <v>43228</v>
      </c>
      <c r="B11318" s="24" t="s">
        <v>245</v>
      </c>
      <c r="C11318" s="24" t="s">
        <v>240</v>
      </c>
      <c r="D11318" s="24">
        <v>0.93520000000000003</v>
      </c>
    </row>
    <row r="11319" spans="1:4" hidden="1">
      <c r="A11319" s="25">
        <v>43228</v>
      </c>
      <c r="B11319" s="24" t="s">
        <v>245</v>
      </c>
      <c r="C11319" s="24" t="s">
        <v>242</v>
      </c>
      <c r="D11319" s="24">
        <v>4.4496000000000002</v>
      </c>
    </row>
    <row r="11320" spans="1:4" hidden="1">
      <c r="A11320" s="25">
        <v>43228</v>
      </c>
      <c r="B11320" s="24" t="s">
        <v>245</v>
      </c>
      <c r="C11320" s="24" t="s">
        <v>233</v>
      </c>
      <c r="D11320" s="24">
        <v>0.58789999999999998</v>
      </c>
    </row>
    <row r="11321" spans="1:4" hidden="1">
      <c r="A11321" s="25">
        <v>43228</v>
      </c>
      <c r="B11321" s="24" t="s">
        <v>245</v>
      </c>
      <c r="C11321" s="24" t="s">
        <v>234</v>
      </c>
      <c r="D11321" s="24">
        <v>0.5161</v>
      </c>
    </row>
    <row r="11322" spans="1:4" hidden="1">
      <c r="A11322" s="25">
        <v>43228</v>
      </c>
      <c r="B11322" s="24" t="s">
        <v>245</v>
      </c>
      <c r="C11322" s="24" t="s">
        <v>243</v>
      </c>
      <c r="D11322" s="24">
        <v>5.4850000000000003</v>
      </c>
    </row>
    <row r="11323" spans="1:4" hidden="1">
      <c r="A11323" s="25">
        <v>43228</v>
      </c>
      <c r="B11323" s="24" t="s">
        <v>245</v>
      </c>
      <c r="C11323" s="24" t="s">
        <v>79</v>
      </c>
      <c r="D11323" s="24">
        <v>76.197999999999993</v>
      </c>
    </row>
    <row r="11324" spans="1:4" hidden="1">
      <c r="A11324" s="25">
        <v>43228</v>
      </c>
      <c r="B11324" s="24" t="s">
        <v>245</v>
      </c>
      <c r="C11324" s="24" t="s">
        <v>238</v>
      </c>
      <c r="D11324" s="24">
        <v>0.69879999999999998</v>
      </c>
    </row>
    <row r="11325" spans="1:4" hidden="1">
      <c r="A11325" s="25">
        <v>43228</v>
      </c>
      <c r="B11325" s="24" t="s">
        <v>264</v>
      </c>
      <c r="C11325" s="24" t="s">
        <v>238</v>
      </c>
      <c r="D11325" s="24">
        <v>1.9199999999999998E-2</v>
      </c>
    </row>
    <row r="11326" spans="1:4" hidden="1">
      <c r="A11326" s="25">
        <v>43228</v>
      </c>
      <c r="B11326" s="24" t="s">
        <v>260</v>
      </c>
      <c r="C11326" s="24" t="s">
        <v>233</v>
      </c>
      <c r="D11326" s="24">
        <v>0.2341</v>
      </c>
    </row>
    <row r="11327" spans="1:4" hidden="1">
      <c r="A11327" s="25">
        <v>43228</v>
      </c>
      <c r="B11327" s="24" t="s">
        <v>260</v>
      </c>
      <c r="C11327" s="24" t="s">
        <v>238</v>
      </c>
      <c r="D11327" s="24">
        <v>0.2782</v>
      </c>
    </row>
    <row r="11328" spans="1:4" hidden="1">
      <c r="A11328" s="25">
        <v>43228</v>
      </c>
      <c r="B11328" s="24" t="s">
        <v>261</v>
      </c>
      <c r="C11328" s="24" t="s">
        <v>233</v>
      </c>
      <c r="D11328" s="24">
        <v>1.3299999999999999E-2</v>
      </c>
    </row>
    <row r="11329" spans="1:4" hidden="1">
      <c r="A11329" s="25">
        <v>43228</v>
      </c>
      <c r="B11329" s="24" t="s">
        <v>261</v>
      </c>
      <c r="C11329" s="24" t="s">
        <v>238</v>
      </c>
      <c r="D11329" s="24">
        <v>1.5800000000000002E-2</v>
      </c>
    </row>
    <row r="11330" spans="1:4" hidden="1">
      <c r="A11330" s="25">
        <v>43228</v>
      </c>
      <c r="B11330" s="24" t="s">
        <v>237</v>
      </c>
      <c r="C11330" s="24" t="s">
        <v>230</v>
      </c>
      <c r="D11330" s="24">
        <v>0.4163</v>
      </c>
    </row>
    <row r="11331" spans="1:4" hidden="1">
      <c r="A11331" s="25">
        <v>43228</v>
      </c>
      <c r="B11331" s="24" t="s">
        <v>237</v>
      </c>
      <c r="C11331" s="24" t="s">
        <v>240</v>
      </c>
      <c r="D11331" s="24">
        <v>0.15179999999999999</v>
      </c>
    </row>
    <row r="11332" spans="1:4" hidden="1">
      <c r="A11332" s="25">
        <v>43228</v>
      </c>
      <c r="B11332" s="24" t="s">
        <v>237</v>
      </c>
      <c r="C11332" s="24" t="s">
        <v>231</v>
      </c>
      <c r="D11332" s="24">
        <v>0.11360000000000001</v>
      </c>
    </row>
    <row r="11333" spans="1:4" hidden="1">
      <c r="A11333" s="25">
        <v>43228</v>
      </c>
      <c r="B11333" s="24" t="s">
        <v>237</v>
      </c>
      <c r="C11333" s="24" t="s">
        <v>232</v>
      </c>
      <c r="D11333" s="24">
        <v>0.71020000000000005</v>
      </c>
    </row>
    <row r="11334" spans="1:4" hidden="1">
      <c r="A11334" s="25">
        <v>43228</v>
      </c>
      <c r="B11334" s="24" t="s">
        <v>237</v>
      </c>
      <c r="C11334" s="24" t="s">
        <v>233</v>
      </c>
      <c r="D11334" s="24">
        <v>9.5399999999999999E-2</v>
      </c>
    </row>
    <row r="11335" spans="1:4" hidden="1">
      <c r="A11335" s="25">
        <v>43228</v>
      </c>
      <c r="B11335" s="24" t="s">
        <v>237</v>
      </c>
      <c r="C11335" s="24" t="s">
        <v>234</v>
      </c>
      <c r="D11335" s="24">
        <v>8.3699999999999997E-2</v>
      </c>
    </row>
    <row r="11336" spans="1:4" hidden="1">
      <c r="A11336" s="25">
        <v>43228</v>
      </c>
      <c r="B11336" s="24" t="s">
        <v>237</v>
      </c>
      <c r="C11336" s="24" t="s">
        <v>235</v>
      </c>
      <c r="D11336" s="24">
        <v>8.0399999999999999E-2</v>
      </c>
    </row>
    <row r="11337" spans="1:4" hidden="1">
      <c r="A11337" s="25">
        <v>43228</v>
      </c>
      <c r="B11337" s="24" t="s">
        <v>237</v>
      </c>
      <c r="C11337" s="24" t="s">
        <v>236</v>
      </c>
      <c r="D11337" s="24">
        <v>0.91890000000000005</v>
      </c>
    </row>
    <row r="11338" spans="1:4" hidden="1">
      <c r="A11338" s="25">
        <v>43228</v>
      </c>
      <c r="B11338" s="24" t="s">
        <v>237</v>
      </c>
      <c r="C11338" s="24" t="s">
        <v>262</v>
      </c>
      <c r="D11338" s="24">
        <v>0.48720000000000002</v>
      </c>
    </row>
    <row r="11339" spans="1:4" hidden="1">
      <c r="A11339" s="25">
        <v>43228</v>
      </c>
      <c r="B11339" s="24" t="s">
        <v>237</v>
      </c>
      <c r="C11339" s="24" t="s">
        <v>238</v>
      </c>
      <c r="D11339" s="24">
        <v>0.1134</v>
      </c>
    </row>
    <row r="11340" spans="1:4" hidden="1">
      <c r="A11340" s="25">
        <v>43228</v>
      </c>
      <c r="B11340" s="24" t="s">
        <v>253</v>
      </c>
      <c r="C11340" s="24" t="s">
        <v>242</v>
      </c>
      <c r="D11340" s="24">
        <v>4.7577999999999996</v>
      </c>
    </row>
    <row r="11341" spans="1:4" hidden="1">
      <c r="A11341" s="25">
        <v>43228</v>
      </c>
      <c r="B11341" s="24" t="s">
        <v>253</v>
      </c>
      <c r="C11341" s="24" t="s">
        <v>233</v>
      </c>
      <c r="D11341" s="24">
        <v>0.62860000000000005</v>
      </c>
    </row>
    <row r="11342" spans="1:4" hidden="1">
      <c r="A11342" s="25">
        <v>43228</v>
      </c>
      <c r="B11342" s="24" t="s">
        <v>253</v>
      </c>
      <c r="C11342" s="24" t="s">
        <v>234</v>
      </c>
      <c r="D11342" s="24">
        <v>0.55189999999999995</v>
      </c>
    </row>
    <row r="11343" spans="1:4" hidden="1">
      <c r="A11343" s="25">
        <v>43228</v>
      </c>
      <c r="B11343" s="24" t="s">
        <v>253</v>
      </c>
      <c r="C11343" s="24" t="s">
        <v>243</v>
      </c>
      <c r="D11343" s="24">
        <v>5.8648999999999996</v>
      </c>
    </row>
    <row r="11344" spans="1:4" hidden="1">
      <c r="A11344" s="25">
        <v>43228</v>
      </c>
      <c r="B11344" s="24" t="s">
        <v>253</v>
      </c>
      <c r="C11344" s="24" t="s">
        <v>238</v>
      </c>
      <c r="D11344" s="24">
        <v>0.74719999999999998</v>
      </c>
    </row>
    <row r="11345" spans="1:4" hidden="1">
      <c r="A11345" s="25">
        <v>43228</v>
      </c>
      <c r="B11345" s="24" t="s">
        <v>265</v>
      </c>
      <c r="C11345" s="24" t="s">
        <v>238</v>
      </c>
      <c r="D11345" s="24">
        <v>3.1399999999999997E-2</v>
      </c>
    </row>
    <row r="11346" spans="1:4" hidden="1">
      <c r="A11346" s="25">
        <v>43228</v>
      </c>
      <c r="B11346" s="24" t="s">
        <v>262</v>
      </c>
      <c r="C11346" s="24" t="s">
        <v>233</v>
      </c>
      <c r="D11346" s="24">
        <v>0.19570000000000001</v>
      </c>
    </row>
    <row r="11347" spans="1:4" hidden="1">
      <c r="A11347" s="25">
        <v>43228</v>
      </c>
      <c r="B11347" s="24" t="s">
        <v>262</v>
      </c>
      <c r="C11347" s="24" t="s">
        <v>237</v>
      </c>
      <c r="D11347" s="24">
        <v>2.0522</v>
      </c>
    </row>
    <row r="11348" spans="1:4" hidden="1">
      <c r="A11348" s="25">
        <v>43228</v>
      </c>
      <c r="B11348" s="24" t="s">
        <v>262</v>
      </c>
      <c r="C11348" s="24" t="s">
        <v>238</v>
      </c>
      <c r="D11348" s="24">
        <v>0.2326</v>
      </c>
    </row>
    <row r="11349" spans="1:4" hidden="1">
      <c r="A11349" s="25">
        <v>43228</v>
      </c>
      <c r="B11349" s="24" t="s">
        <v>246</v>
      </c>
      <c r="C11349" s="24" t="s">
        <v>240</v>
      </c>
      <c r="D11349" s="24">
        <v>4.4999999999999998E-2</v>
      </c>
    </row>
    <row r="11350" spans="1:4" hidden="1">
      <c r="A11350" s="25">
        <v>43228</v>
      </c>
      <c r="B11350" s="24" t="s">
        <v>246</v>
      </c>
      <c r="C11350" s="24" t="s">
        <v>248</v>
      </c>
      <c r="D11350" s="24">
        <v>0.21360000000000001</v>
      </c>
    </row>
    <row r="11351" spans="1:4" hidden="1">
      <c r="A11351" s="25">
        <v>43228</v>
      </c>
      <c r="B11351" s="24" t="s">
        <v>246</v>
      </c>
      <c r="C11351" s="24" t="s">
        <v>242</v>
      </c>
      <c r="D11351" s="24">
        <v>0.21360000000000001</v>
      </c>
    </row>
    <row r="11352" spans="1:4" hidden="1">
      <c r="A11352" s="25">
        <v>43228</v>
      </c>
      <c r="B11352" s="24" t="s">
        <v>246</v>
      </c>
      <c r="C11352" s="24" t="s">
        <v>233</v>
      </c>
      <c r="D11352" s="24">
        <v>2.8199999999999999E-2</v>
      </c>
    </row>
    <row r="11353" spans="1:4" hidden="1">
      <c r="A11353" s="25">
        <v>43228</v>
      </c>
      <c r="B11353" s="24" t="s">
        <v>246</v>
      </c>
      <c r="C11353" s="24" t="s">
        <v>234</v>
      </c>
      <c r="D11353" s="24">
        <v>2.4799999999999999E-2</v>
      </c>
    </row>
    <row r="11354" spans="1:4" hidden="1">
      <c r="A11354" s="25">
        <v>43228</v>
      </c>
      <c r="B11354" s="24" t="s">
        <v>246</v>
      </c>
      <c r="C11354" s="24" t="s">
        <v>243</v>
      </c>
      <c r="D11354" s="24">
        <v>0.26340000000000002</v>
      </c>
    </row>
    <row r="11355" spans="1:4" hidden="1">
      <c r="A11355" s="25">
        <v>43228</v>
      </c>
      <c r="B11355" s="24" t="s">
        <v>246</v>
      </c>
      <c r="C11355" s="24" t="s">
        <v>79</v>
      </c>
      <c r="D11355" s="24">
        <v>3.6589999999999998</v>
      </c>
    </row>
    <row r="11356" spans="1:4" hidden="1">
      <c r="A11356" s="25">
        <v>43228</v>
      </c>
      <c r="B11356" s="24" t="s">
        <v>246</v>
      </c>
      <c r="C11356" s="24" t="s">
        <v>244</v>
      </c>
      <c r="D11356" s="24">
        <v>36.178800000000003</v>
      </c>
    </row>
    <row r="11357" spans="1:4" hidden="1">
      <c r="A11357" s="25">
        <v>43228</v>
      </c>
      <c r="B11357" s="24" t="s">
        <v>246</v>
      </c>
      <c r="C11357" s="24" t="s">
        <v>238</v>
      </c>
      <c r="D11357" s="24">
        <v>3.3599999999999998E-2</v>
      </c>
    </row>
    <row r="11358" spans="1:4" hidden="1">
      <c r="A11358" s="25">
        <v>43228</v>
      </c>
      <c r="B11358" s="24" t="s">
        <v>266</v>
      </c>
      <c r="C11358" s="24" t="s">
        <v>238</v>
      </c>
      <c r="D11358" s="24">
        <v>3.7999999999999999E-2</v>
      </c>
    </row>
    <row r="11359" spans="1:4" hidden="1">
      <c r="A11359" s="25">
        <v>43228</v>
      </c>
      <c r="B11359" s="24" t="s">
        <v>238</v>
      </c>
      <c r="C11359" s="24" t="s">
        <v>230</v>
      </c>
      <c r="D11359" s="24">
        <v>3.6730999999999998</v>
      </c>
    </row>
    <row r="11360" spans="1:4" hidden="1">
      <c r="A11360" s="25">
        <v>43228</v>
      </c>
      <c r="B11360" s="24" t="s">
        <v>238</v>
      </c>
      <c r="C11360" s="24" t="s">
        <v>240</v>
      </c>
      <c r="D11360" s="24">
        <v>1.3384</v>
      </c>
    </row>
    <row r="11361" spans="1:4" hidden="1">
      <c r="A11361" s="25">
        <v>43228</v>
      </c>
      <c r="B11361" s="24" t="s">
        <v>238</v>
      </c>
      <c r="C11361" s="24" t="s">
        <v>247</v>
      </c>
      <c r="D11361" s="24">
        <v>1.7878000000000001</v>
      </c>
    </row>
    <row r="11362" spans="1:4" hidden="1">
      <c r="A11362" s="25">
        <v>43228</v>
      </c>
      <c r="B11362" s="24" t="s">
        <v>238</v>
      </c>
      <c r="C11362" s="24" t="s">
        <v>241</v>
      </c>
      <c r="D11362" s="24">
        <v>1.2942</v>
      </c>
    </row>
    <row r="11363" spans="1:4" hidden="1">
      <c r="A11363" s="25">
        <v>43228</v>
      </c>
      <c r="B11363" s="24" t="s">
        <v>238</v>
      </c>
      <c r="C11363" s="24" t="s">
        <v>250</v>
      </c>
      <c r="D11363" s="24">
        <v>1593.1116999999999</v>
      </c>
    </row>
    <row r="11364" spans="1:4" hidden="1">
      <c r="A11364" s="25">
        <v>43228</v>
      </c>
      <c r="B11364" s="24" t="s">
        <v>238</v>
      </c>
      <c r="C11364" s="24" t="s">
        <v>231</v>
      </c>
      <c r="D11364" s="24">
        <v>1.0024</v>
      </c>
    </row>
    <row r="11365" spans="1:4" hidden="1">
      <c r="A11365" s="25">
        <v>43228</v>
      </c>
      <c r="B11365" s="24" t="s">
        <v>238</v>
      </c>
      <c r="C11365" s="24" t="s">
        <v>248</v>
      </c>
      <c r="D11365" s="24">
        <v>6.3648999999999996</v>
      </c>
    </row>
    <row r="11366" spans="1:4" hidden="1">
      <c r="A11366" s="25">
        <v>43228</v>
      </c>
      <c r="B11366" s="24" t="s">
        <v>238</v>
      </c>
      <c r="C11366" s="24" t="s">
        <v>242</v>
      </c>
      <c r="D11366" s="24">
        <v>6.3677999999999999</v>
      </c>
    </row>
    <row r="11367" spans="1:4" hidden="1">
      <c r="A11367" s="25">
        <v>43228</v>
      </c>
      <c r="B11367" s="24" t="s">
        <v>238</v>
      </c>
      <c r="C11367" s="24" t="s">
        <v>254</v>
      </c>
      <c r="D11367" s="24">
        <v>21.4864</v>
      </c>
    </row>
    <row r="11368" spans="1:4" hidden="1">
      <c r="A11368" s="25">
        <v>43228</v>
      </c>
      <c r="B11368" s="24" t="s">
        <v>238</v>
      </c>
      <c r="C11368" s="24" t="s">
        <v>232</v>
      </c>
      <c r="D11368" s="24">
        <v>6.2663000000000002</v>
      </c>
    </row>
    <row r="11369" spans="1:4" hidden="1">
      <c r="A11369" s="25">
        <v>43228</v>
      </c>
      <c r="B11369" s="24" t="s">
        <v>238</v>
      </c>
      <c r="C11369" s="24" t="s">
        <v>233</v>
      </c>
      <c r="D11369" s="24">
        <v>0.84119999999999995</v>
      </c>
    </row>
    <row r="11370" spans="1:4" hidden="1">
      <c r="A11370" s="25">
        <v>43228</v>
      </c>
      <c r="B11370" s="24" t="s">
        <v>238</v>
      </c>
      <c r="C11370" s="24" t="s">
        <v>263</v>
      </c>
      <c r="D11370" s="24">
        <v>2.0844</v>
      </c>
    </row>
    <row r="11371" spans="1:4" hidden="1">
      <c r="A11371" s="25">
        <v>43228</v>
      </c>
      <c r="B11371" s="24" t="s">
        <v>238</v>
      </c>
      <c r="C11371" s="24" t="s">
        <v>234</v>
      </c>
      <c r="D11371" s="24">
        <v>0.73860000000000003</v>
      </c>
    </row>
    <row r="11372" spans="1:4" hidden="1">
      <c r="A11372" s="25">
        <v>43228</v>
      </c>
      <c r="B11372" s="24" t="s">
        <v>238</v>
      </c>
      <c r="C11372" s="24" t="s">
        <v>243</v>
      </c>
      <c r="D11372" s="24">
        <v>7.8495999999999997</v>
      </c>
    </row>
    <row r="11373" spans="1:4" hidden="1">
      <c r="A11373" s="25">
        <v>43228</v>
      </c>
      <c r="B11373" s="24" t="s">
        <v>238</v>
      </c>
      <c r="C11373" s="24" t="s">
        <v>256</v>
      </c>
      <c r="D11373" s="24">
        <v>6.2210000000000001</v>
      </c>
    </row>
    <row r="11374" spans="1:4" hidden="1">
      <c r="A11374" s="25">
        <v>43228</v>
      </c>
      <c r="B11374" s="24" t="s">
        <v>238</v>
      </c>
      <c r="C11374" s="24" t="s">
        <v>258</v>
      </c>
      <c r="D11374" s="24">
        <v>3.6076000000000001</v>
      </c>
    </row>
    <row r="11375" spans="1:4" hidden="1">
      <c r="A11375" s="25">
        <v>43228</v>
      </c>
      <c r="B11375" s="24" t="s">
        <v>238</v>
      </c>
      <c r="C11375" s="24" t="s">
        <v>259</v>
      </c>
      <c r="D11375" s="24">
        <v>102.5701</v>
      </c>
    </row>
    <row r="11376" spans="1:4" hidden="1">
      <c r="A11376" s="25">
        <v>43228</v>
      </c>
      <c r="B11376" s="24" t="s">
        <v>238</v>
      </c>
      <c r="C11376" s="24" t="s">
        <v>235</v>
      </c>
      <c r="D11376" s="24">
        <v>0.70940000000000003</v>
      </c>
    </row>
    <row r="11377" spans="1:4">
      <c r="A11377" s="25">
        <v>43228</v>
      </c>
      <c r="B11377" s="24" t="s">
        <v>238</v>
      </c>
      <c r="C11377" s="24" t="s">
        <v>79</v>
      </c>
      <c r="D11377" s="24">
        <v>109.0478</v>
      </c>
    </row>
    <row r="11378" spans="1:4" hidden="1">
      <c r="A11378" s="25">
        <v>43228</v>
      </c>
      <c r="B11378" s="24" t="s">
        <v>238</v>
      </c>
      <c r="C11378" s="24" t="s">
        <v>244</v>
      </c>
      <c r="D11378" s="24">
        <v>1078.2238</v>
      </c>
    </row>
    <row r="11379" spans="1:4" hidden="1">
      <c r="A11379" s="25">
        <v>43228</v>
      </c>
      <c r="B11379" s="24" t="s">
        <v>238</v>
      </c>
      <c r="C11379" s="24" t="s">
        <v>251</v>
      </c>
      <c r="D11379" s="24">
        <v>8.0836000000000006</v>
      </c>
    </row>
    <row r="11380" spans="1:4" hidden="1">
      <c r="A11380" s="25">
        <v>43228</v>
      </c>
      <c r="B11380" s="24" t="s">
        <v>238</v>
      </c>
      <c r="C11380" s="24" t="s">
        <v>249</v>
      </c>
      <c r="D11380" s="24">
        <v>19.537199999999999</v>
      </c>
    </row>
    <row r="11381" spans="1:4" hidden="1">
      <c r="A11381" s="25">
        <v>43228</v>
      </c>
      <c r="B11381" s="24" t="s">
        <v>238</v>
      </c>
      <c r="C11381" s="24" t="s">
        <v>252</v>
      </c>
      <c r="D11381" s="24">
        <v>3.9676</v>
      </c>
    </row>
    <row r="11382" spans="1:4" hidden="1">
      <c r="A11382" s="25">
        <v>43228</v>
      </c>
      <c r="B11382" s="24" t="s">
        <v>238</v>
      </c>
      <c r="C11382" s="24" t="s">
        <v>236</v>
      </c>
      <c r="D11382" s="24">
        <v>8.1069999999999993</v>
      </c>
    </row>
    <row r="11383" spans="1:4" hidden="1">
      <c r="A11383" s="25">
        <v>43228</v>
      </c>
      <c r="B11383" s="24" t="s">
        <v>238</v>
      </c>
      <c r="C11383" s="24" t="s">
        <v>245</v>
      </c>
      <c r="D11383" s="24">
        <v>1.4311</v>
      </c>
    </row>
    <row r="11384" spans="1:4" hidden="1">
      <c r="A11384" s="25">
        <v>43228</v>
      </c>
      <c r="B11384" s="24" t="s">
        <v>238</v>
      </c>
      <c r="C11384" s="24" t="s">
        <v>264</v>
      </c>
      <c r="D11384" s="24">
        <v>51.927799999999998</v>
      </c>
    </row>
    <row r="11385" spans="1:4" hidden="1">
      <c r="A11385" s="25">
        <v>43228</v>
      </c>
      <c r="B11385" s="24" t="s">
        <v>238</v>
      </c>
      <c r="C11385" s="24" t="s">
        <v>260</v>
      </c>
      <c r="D11385" s="24">
        <v>3.5939999999999999</v>
      </c>
    </row>
    <row r="11386" spans="1:4" hidden="1">
      <c r="A11386" s="25">
        <v>43228</v>
      </c>
      <c r="B11386" s="24" t="s">
        <v>238</v>
      </c>
      <c r="C11386" s="24" t="s">
        <v>261</v>
      </c>
      <c r="D11386" s="24">
        <v>63.179000000000002</v>
      </c>
    </row>
    <row r="11387" spans="1:4" hidden="1">
      <c r="A11387" s="25">
        <v>43228</v>
      </c>
      <c r="B11387" s="24" t="s">
        <v>238</v>
      </c>
      <c r="C11387" s="24" t="s">
        <v>237</v>
      </c>
      <c r="D11387" s="24">
        <v>8.8228000000000009</v>
      </c>
    </row>
    <row r="11388" spans="1:4" hidden="1">
      <c r="A11388" s="25">
        <v>43228</v>
      </c>
      <c r="B11388" s="24" t="s">
        <v>238</v>
      </c>
      <c r="C11388" s="24" t="s">
        <v>253</v>
      </c>
      <c r="D11388" s="24">
        <v>1.3384</v>
      </c>
    </row>
    <row r="11389" spans="1:4" hidden="1">
      <c r="A11389" s="25">
        <v>43228</v>
      </c>
      <c r="B11389" s="24" t="s">
        <v>238</v>
      </c>
      <c r="C11389" s="24" t="s">
        <v>265</v>
      </c>
      <c r="D11389" s="24">
        <v>31.913399999999999</v>
      </c>
    </row>
    <row r="11390" spans="1:4" hidden="1">
      <c r="A11390" s="25">
        <v>43228</v>
      </c>
      <c r="B11390" s="24" t="s">
        <v>238</v>
      </c>
      <c r="C11390" s="24" t="s">
        <v>262</v>
      </c>
      <c r="D11390" s="24">
        <v>4.2990000000000004</v>
      </c>
    </row>
    <row r="11391" spans="1:4" hidden="1">
      <c r="A11391" s="25">
        <v>43228</v>
      </c>
      <c r="B11391" s="24" t="s">
        <v>238</v>
      </c>
      <c r="C11391" s="24" t="s">
        <v>246</v>
      </c>
      <c r="D11391" s="24">
        <v>29.802700000000002</v>
      </c>
    </row>
    <row r="11392" spans="1:4" hidden="1">
      <c r="A11392" s="25">
        <v>43228</v>
      </c>
      <c r="B11392" s="24" t="s">
        <v>238</v>
      </c>
      <c r="C11392" s="24" t="s">
        <v>266</v>
      </c>
      <c r="D11392" s="24">
        <v>26.275500000000001</v>
      </c>
    </row>
    <row r="11393" spans="1:4" hidden="1">
      <c r="A11393" s="25">
        <v>43228</v>
      </c>
      <c r="B11393" s="24" t="s">
        <v>238</v>
      </c>
      <c r="C11393" s="24" t="s">
        <v>267</v>
      </c>
      <c r="D11393" s="24">
        <v>551.85199999999998</v>
      </c>
    </row>
    <row r="11394" spans="1:4" hidden="1">
      <c r="A11394" s="25">
        <v>43228</v>
      </c>
      <c r="B11394" s="24" t="s">
        <v>238</v>
      </c>
      <c r="C11394" s="24" t="s">
        <v>268</v>
      </c>
      <c r="D11394" s="24">
        <v>2.7</v>
      </c>
    </row>
    <row r="11395" spans="1:4" hidden="1">
      <c r="A11395" s="25">
        <v>43228</v>
      </c>
      <c r="B11395" s="24" t="s">
        <v>238</v>
      </c>
      <c r="C11395" s="24" t="s">
        <v>239</v>
      </c>
      <c r="D11395" s="24">
        <v>12.5702</v>
      </c>
    </row>
    <row r="11396" spans="1:4" hidden="1">
      <c r="A11396" s="25">
        <v>43228</v>
      </c>
      <c r="B11396" s="24" t="s">
        <v>267</v>
      </c>
      <c r="C11396" s="24" t="s">
        <v>238</v>
      </c>
      <c r="D11396" s="24">
        <v>1.8E-3</v>
      </c>
    </row>
    <row r="11397" spans="1:4" hidden="1">
      <c r="A11397" s="25">
        <v>43228</v>
      </c>
      <c r="B11397" s="24" t="s">
        <v>268</v>
      </c>
      <c r="C11397" s="24" t="s">
        <v>238</v>
      </c>
      <c r="D11397" s="24">
        <v>0.37040000000000001</v>
      </c>
    </row>
    <row r="11398" spans="1:4" hidden="1">
      <c r="A11398" s="25">
        <v>43228</v>
      </c>
      <c r="B11398" s="24" t="s">
        <v>239</v>
      </c>
      <c r="C11398" s="24" t="s">
        <v>230</v>
      </c>
      <c r="D11398" s="24">
        <v>0.29220000000000002</v>
      </c>
    </row>
    <row r="11399" spans="1:4" hidden="1">
      <c r="A11399" s="25">
        <v>43228</v>
      </c>
      <c r="B11399" s="24" t="s">
        <v>239</v>
      </c>
      <c r="C11399" s="24" t="s">
        <v>233</v>
      </c>
      <c r="D11399" s="24">
        <v>6.7000000000000004E-2</v>
      </c>
    </row>
    <row r="11400" spans="1:4" hidden="1">
      <c r="A11400" s="25">
        <v>43228</v>
      </c>
      <c r="B11400" s="24" t="s">
        <v>239</v>
      </c>
      <c r="C11400" s="24" t="s">
        <v>234</v>
      </c>
      <c r="D11400" s="24">
        <v>5.8799999999999998E-2</v>
      </c>
    </row>
    <row r="11401" spans="1:4" hidden="1">
      <c r="A11401" s="25">
        <v>43228</v>
      </c>
      <c r="B11401" s="24" t="s">
        <v>239</v>
      </c>
      <c r="C11401" s="24" t="s">
        <v>238</v>
      </c>
      <c r="D11401" s="24">
        <v>7.9600000000000004E-2</v>
      </c>
    </row>
    <row r="11402" spans="1:4">
      <c r="A11402" s="23"/>
      <c r="B11402" s="23"/>
      <c r="C11402" s="23"/>
      <c r="D11402" s="23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E93"/>
  <sheetViews>
    <sheetView workbookViewId="0">
      <selection activeCell="B10" sqref="B10:B28"/>
    </sheetView>
  </sheetViews>
  <sheetFormatPr defaultRowHeight="15"/>
  <cols>
    <col min="1" max="1" width="39.42578125" customWidth="1"/>
    <col min="2" max="2" width="9.5703125" bestFit="1" customWidth="1"/>
    <col min="3" max="4" width="0" hidden="1" customWidth="1"/>
  </cols>
  <sheetData>
    <row r="1" spans="1:5">
      <c r="A1" t="s">
        <v>269</v>
      </c>
    </row>
    <row r="2" spans="1:5">
      <c r="A2" t="s">
        <v>270</v>
      </c>
      <c r="B2" t="s">
        <v>0</v>
      </c>
      <c r="C2" t="s">
        <v>271</v>
      </c>
    </row>
    <row r="3" spans="1:5">
      <c r="A3" t="s">
        <v>272</v>
      </c>
      <c r="B3" s="13">
        <v>43228</v>
      </c>
      <c r="C3">
        <v>65</v>
      </c>
    </row>
    <row r="4" spans="1:5">
      <c r="B4" s="13">
        <v>43228</v>
      </c>
      <c r="C4">
        <v>65</v>
      </c>
    </row>
    <row r="6" spans="1:5">
      <c r="A6" t="s">
        <v>270</v>
      </c>
      <c r="B6" t="s">
        <v>0</v>
      </c>
      <c r="C6" t="s">
        <v>273</v>
      </c>
      <c r="D6" t="s">
        <v>274</v>
      </c>
      <c r="E6" t="s">
        <v>225</v>
      </c>
    </row>
    <row r="7" spans="1:5" hidden="1">
      <c r="A7" t="s">
        <v>275</v>
      </c>
      <c r="B7" s="13">
        <v>43229</v>
      </c>
      <c r="C7">
        <v>88250</v>
      </c>
      <c r="D7">
        <v>89250</v>
      </c>
      <c r="E7">
        <v>89250</v>
      </c>
    </row>
    <row r="8" spans="1:5" hidden="1"/>
    <row r="9" spans="1:5">
      <c r="A9" t="s">
        <v>276</v>
      </c>
      <c r="B9" s="13">
        <v>43201</v>
      </c>
      <c r="C9">
        <v>2.2509999999999999</v>
      </c>
      <c r="D9">
        <v>2.2530000000000001</v>
      </c>
      <c r="E9">
        <v>2.2530000000000001</v>
      </c>
    </row>
    <row r="10" spans="1:5">
      <c r="A10" t="s">
        <v>276</v>
      </c>
      <c r="B10" s="13">
        <v>43202</v>
      </c>
      <c r="C10">
        <v>2.2195</v>
      </c>
      <c r="D10">
        <v>2.2204999999999999</v>
      </c>
      <c r="E10">
        <v>2.2204999999999999</v>
      </c>
    </row>
    <row r="11" spans="1:5">
      <c r="A11" t="s">
        <v>276</v>
      </c>
      <c r="B11" s="13">
        <v>43203</v>
      </c>
      <c r="C11">
        <v>2.3245</v>
      </c>
      <c r="D11">
        <v>2.3250000000000002</v>
      </c>
      <c r="E11">
        <v>2.3250000000000002</v>
      </c>
    </row>
    <row r="12" spans="1:5">
      <c r="A12" t="s">
        <v>276</v>
      </c>
      <c r="B12" s="13">
        <v>43206</v>
      </c>
      <c r="C12">
        <v>2.3580000000000001</v>
      </c>
      <c r="D12">
        <v>2.3584999999999998</v>
      </c>
      <c r="E12">
        <v>2.3584999999999998</v>
      </c>
    </row>
    <row r="13" spans="1:5">
      <c r="A13" t="s">
        <v>276</v>
      </c>
      <c r="B13" s="13">
        <v>43207</v>
      </c>
      <c r="C13">
        <v>2.375</v>
      </c>
      <c r="D13">
        <v>2.3755000000000002</v>
      </c>
      <c r="E13">
        <v>2.3755000000000002</v>
      </c>
    </row>
    <row r="14" spans="1:5">
      <c r="A14" t="s">
        <v>276</v>
      </c>
      <c r="B14" s="13">
        <v>43208</v>
      </c>
      <c r="C14">
        <v>2.5274999999999999</v>
      </c>
      <c r="D14">
        <v>2.5285000000000002</v>
      </c>
      <c r="E14">
        <v>2.5285000000000002</v>
      </c>
    </row>
    <row r="15" spans="1:5">
      <c r="A15" t="s">
        <v>276</v>
      </c>
      <c r="B15" s="13">
        <v>43209</v>
      </c>
      <c r="C15">
        <v>2.5975000000000001</v>
      </c>
      <c r="D15">
        <v>2.6025</v>
      </c>
      <c r="E15">
        <v>2.6025</v>
      </c>
    </row>
    <row r="16" spans="1:5">
      <c r="A16" t="s">
        <v>276</v>
      </c>
      <c r="B16" s="13">
        <v>43210</v>
      </c>
      <c r="C16">
        <v>2.4609999999999999</v>
      </c>
      <c r="D16">
        <v>2.4630000000000001</v>
      </c>
      <c r="E16">
        <v>2.4630000000000001</v>
      </c>
    </row>
    <row r="17" spans="1:5">
      <c r="A17" t="s">
        <v>276</v>
      </c>
      <c r="B17" s="13">
        <v>43213</v>
      </c>
      <c r="C17">
        <v>2.4514999999999998</v>
      </c>
      <c r="D17">
        <v>2.452</v>
      </c>
      <c r="E17">
        <v>2.452</v>
      </c>
    </row>
    <row r="18" spans="1:5">
      <c r="A18" t="s">
        <v>276</v>
      </c>
      <c r="B18" s="13">
        <v>43214</v>
      </c>
      <c r="C18">
        <v>2.2210000000000001</v>
      </c>
      <c r="D18">
        <v>2.222</v>
      </c>
      <c r="E18">
        <v>2.222</v>
      </c>
    </row>
    <row r="19" spans="1:5">
      <c r="A19" t="s">
        <v>276</v>
      </c>
      <c r="B19" s="13">
        <v>43215</v>
      </c>
      <c r="C19">
        <v>2.2469999999999999</v>
      </c>
      <c r="D19">
        <v>2.2480000000000002</v>
      </c>
      <c r="E19">
        <v>2.2480000000000002</v>
      </c>
    </row>
    <row r="20" spans="1:5">
      <c r="A20" t="s">
        <v>276</v>
      </c>
      <c r="B20" s="13">
        <v>43216</v>
      </c>
      <c r="C20">
        <v>2.2035</v>
      </c>
      <c r="D20">
        <v>2.2040000000000002</v>
      </c>
      <c r="E20">
        <v>2.2040000000000002</v>
      </c>
    </row>
    <row r="21" spans="1:5">
      <c r="A21" t="s">
        <v>276</v>
      </c>
      <c r="B21" s="13">
        <v>43217</v>
      </c>
      <c r="C21">
        <v>2.2480000000000002</v>
      </c>
      <c r="D21">
        <v>2.2490000000000001</v>
      </c>
      <c r="E21">
        <v>2.2490000000000001</v>
      </c>
    </row>
    <row r="22" spans="1:5">
      <c r="A22" t="s">
        <v>276</v>
      </c>
      <c r="B22" s="13">
        <v>43220</v>
      </c>
      <c r="C22">
        <v>2.2229999999999999</v>
      </c>
      <c r="D22">
        <v>2.2240000000000002</v>
      </c>
      <c r="E22">
        <v>2.2240000000000002</v>
      </c>
    </row>
    <row r="23" spans="1:5">
      <c r="A23" t="s">
        <v>276</v>
      </c>
      <c r="B23" s="13">
        <v>43221</v>
      </c>
      <c r="C23">
        <v>2.2574999999999998</v>
      </c>
      <c r="D23">
        <v>2.258</v>
      </c>
      <c r="E23">
        <v>2.258</v>
      </c>
    </row>
    <row r="24" spans="1:5">
      <c r="A24" t="s">
        <v>276</v>
      </c>
      <c r="B24" s="13">
        <v>43222</v>
      </c>
      <c r="C24">
        <v>2.2679999999999998</v>
      </c>
      <c r="D24">
        <v>2.2690000000000001</v>
      </c>
      <c r="E24">
        <v>2.2690000000000001</v>
      </c>
    </row>
    <row r="25" spans="1:5">
      <c r="A25" t="s">
        <v>276</v>
      </c>
      <c r="B25" s="13">
        <v>43223</v>
      </c>
      <c r="C25">
        <v>2.3479999999999999</v>
      </c>
      <c r="D25">
        <v>2.3490000000000002</v>
      </c>
      <c r="E25">
        <v>2.3490000000000002</v>
      </c>
    </row>
    <row r="26" spans="1:5">
      <c r="A26" t="s">
        <v>276</v>
      </c>
      <c r="B26" s="13">
        <v>43224</v>
      </c>
      <c r="C26">
        <v>2.3149999999999999</v>
      </c>
      <c r="D26">
        <v>2.3159999999999998</v>
      </c>
      <c r="E26">
        <v>2.3159999999999998</v>
      </c>
    </row>
    <row r="27" spans="1:5">
      <c r="A27" t="s">
        <v>276</v>
      </c>
      <c r="B27" s="13">
        <v>43228</v>
      </c>
      <c r="C27">
        <v>2.3820000000000001</v>
      </c>
      <c r="D27">
        <v>2.3839999999999999</v>
      </c>
      <c r="E27">
        <v>2.3839999999999999</v>
      </c>
    </row>
    <row r="28" spans="1:5">
      <c r="A28" t="s">
        <v>276</v>
      </c>
      <c r="B28" s="13">
        <v>43229</v>
      </c>
      <c r="C28">
        <v>2.2930000000000001</v>
      </c>
      <c r="D28">
        <v>2.2949999999999999</v>
      </c>
      <c r="E28">
        <v>2.2949999999999999</v>
      </c>
    </row>
    <row r="29" spans="1:5" hidden="1"/>
    <row r="30" spans="1:5">
      <c r="A30" t="s">
        <v>277</v>
      </c>
      <c r="B30" s="13">
        <v>43201</v>
      </c>
      <c r="C30">
        <v>91</v>
      </c>
      <c r="D30">
        <v>91.5</v>
      </c>
      <c r="E30">
        <v>91.5</v>
      </c>
    </row>
    <row r="31" spans="1:5">
      <c r="A31" t="s">
        <v>277</v>
      </c>
      <c r="B31" s="13">
        <v>43202</v>
      </c>
      <c r="C31">
        <v>91</v>
      </c>
      <c r="D31">
        <v>91.5</v>
      </c>
      <c r="E31">
        <v>91.5</v>
      </c>
    </row>
    <row r="32" spans="1:5">
      <c r="A32" t="s">
        <v>277</v>
      </c>
      <c r="B32" s="13">
        <v>43203</v>
      </c>
      <c r="C32">
        <v>91.75</v>
      </c>
      <c r="D32">
        <v>92.25</v>
      </c>
      <c r="E32">
        <v>92.25</v>
      </c>
    </row>
    <row r="33" spans="1:5">
      <c r="A33" t="s">
        <v>277</v>
      </c>
      <c r="B33" s="13">
        <v>43206</v>
      </c>
      <c r="C33">
        <v>91</v>
      </c>
      <c r="D33">
        <v>91.5</v>
      </c>
      <c r="E33">
        <v>91.5</v>
      </c>
    </row>
    <row r="34" spans="1:5">
      <c r="A34" t="s">
        <v>277</v>
      </c>
      <c r="B34" s="13">
        <v>43207</v>
      </c>
      <c r="C34">
        <v>91</v>
      </c>
      <c r="D34">
        <v>91.5</v>
      </c>
      <c r="E34">
        <v>91.5</v>
      </c>
    </row>
    <row r="35" spans="1:5">
      <c r="A35" t="s">
        <v>277</v>
      </c>
      <c r="B35" s="13">
        <v>43208</v>
      </c>
      <c r="C35">
        <v>91</v>
      </c>
      <c r="D35">
        <v>91.5</v>
      </c>
      <c r="E35">
        <v>91.5</v>
      </c>
    </row>
    <row r="36" spans="1:5">
      <c r="A36" t="s">
        <v>277</v>
      </c>
      <c r="B36" s="13">
        <v>43209</v>
      </c>
      <c r="C36">
        <v>91</v>
      </c>
      <c r="D36">
        <v>91.5</v>
      </c>
      <c r="E36">
        <v>91.5</v>
      </c>
    </row>
    <row r="37" spans="1:5">
      <c r="A37" t="s">
        <v>277</v>
      </c>
      <c r="B37" s="13">
        <v>43210</v>
      </c>
      <c r="C37">
        <v>91</v>
      </c>
      <c r="D37">
        <v>91.5</v>
      </c>
      <c r="E37">
        <v>91.5</v>
      </c>
    </row>
    <row r="38" spans="1:5">
      <c r="A38" t="s">
        <v>277</v>
      </c>
      <c r="B38" s="13">
        <v>43213</v>
      </c>
      <c r="C38">
        <v>91</v>
      </c>
      <c r="D38">
        <v>91.5</v>
      </c>
      <c r="E38">
        <v>91.5</v>
      </c>
    </row>
    <row r="39" spans="1:5">
      <c r="A39" t="s">
        <v>277</v>
      </c>
      <c r="B39" s="13">
        <v>43214</v>
      </c>
      <c r="C39">
        <v>91</v>
      </c>
      <c r="D39">
        <v>91.5</v>
      </c>
      <c r="E39">
        <v>91.5</v>
      </c>
    </row>
    <row r="40" spans="1:5">
      <c r="A40" t="s">
        <v>277</v>
      </c>
      <c r="B40" s="13">
        <v>43215</v>
      </c>
      <c r="C40">
        <v>88</v>
      </c>
      <c r="D40">
        <v>88.5</v>
      </c>
      <c r="E40">
        <v>88.5</v>
      </c>
    </row>
    <row r="41" spans="1:5">
      <c r="A41" t="s">
        <v>277</v>
      </c>
      <c r="B41" s="13">
        <v>43216</v>
      </c>
      <c r="C41">
        <v>88.25</v>
      </c>
      <c r="D41">
        <v>88.75</v>
      </c>
      <c r="E41">
        <v>88.75</v>
      </c>
    </row>
    <row r="42" spans="1:5">
      <c r="A42" t="s">
        <v>277</v>
      </c>
      <c r="B42" s="13">
        <v>43217</v>
      </c>
      <c r="C42">
        <v>88.25</v>
      </c>
      <c r="D42">
        <v>88.75</v>
      </c>
      <c r="E42">
        <v>88.75</v>
      </c>
    </row>
    <row r="43" spans="1:5">
      <c r="A43" t="s">
        <v>277</v>
      </c>
      <c r="B43" s="13">
        <v>43220</v>
      </c>
      <c r="C43">
        <v>88.25</v>
      </c>
      <c r="D43">
        <v>88.75</v>
      </c>
      <c r="E43">
        <v>88.75</v>
      </c>
    </row>
    <row r="44" spans="1:5">
      <c r="A44" t="s">
        <v>277</v>
      </c>
      <c r="B44" s="13">
        <v>43221</v>
      </c>
      <c r="C44">
        <v>88.25</v>
      </c>
      <c r="D44">
        <v>88.75</v>
      </c>
      <c r="E44">
        <v>88.75</v>
      </c>
    </row>
    <row r="45" spans="1:5">
      <c r="A45" t="s">
        <v>277</v>
      </c>
      <c r="B45" s="13">
        <v>43222</v>
      </c>
      <c r="C45">
        <v>90</v>
      </c>
      <c r="D45">
        <v>90.5</v>
      </c>
      <c r="E45">
        <v>90.5</v>
      </c>
    </row>
    <row r="46" spans="1:5">
      <c r="A46" t="s">
        <v>277</v>
      </c>
      <c r="B46" s="13">
        <v>43223</v>
      </c>
      <c r="C46">
        <v>90</v>
      </c>
      <c r="D46">
        <v>90.5</v>
      </c>
      <c r="E46">
        <v>90.5</v>
      </c>
    </row>
    <row r="47" spans="1:5">
      <c r="A47" t="s">
        <v>277</v>
      </c>
      <c r="B47" s="13">
        <v>43224</v>
      </c>
      <c r="C47">
        <v>88.5</v>
      </c>
      <c r="D47">
        <v>89</v>
      </c>
      <c r="E47">
        <v>89</v>
      </c>
    </row>
    <row r="48" spans="1:5">
      <c r="A48" t="s">
        <v>277</v>
      </c>
      <c r="B48" s="13">
        <v>43228</v>
      </c>
      <c r="C48">
        <v>88.5</v>
      </c>
      <c r="D48">
        <v>89</v>
      </c>
      <c r="E48">
        <v>89</v>
      </c>
    </row>
    <row r="49" spans="1:5">
      <c r="A49" t="s">
        <v>277</v>
      </c>
      <c r="B49" s="13">
        <v>43229</v>
      </c>
      <c r="C49">
        <v>88.5</v>
      </c>
      <c r="D49">
        <v>89</v>
      </c>
      <c r="E49">
        <v>89</v>
      </c>
    </row>
    <row r="50" spans="1:5" hidden="1"/>
    <row r="51" spans="1:5">
      <c r="A51" t="s">
        <v>278</v>
      </c>
      <c r="B51" s="13">
        <v>43201</v>
      </c>
      <c r="C51">
        <v>6.93</v>
      </c>
      <c r="D51">
        <v>6.9305000000000003</v>
      </c>
      <c r="E51">
        <v>6.9305000000000003</v>
      </c>
    </row>
    <row r="52" spans="1:5">
      <c r="A52" t="s">
        <v>278</v>
      </c>
      <c r="B52" s="13">
        <v>43202</v>
      </c>
      <c r="C52">
        <v>6.7549999999999999</v>
      </c>
      <c r="D52">
        <v>6.7560000000000002</v>
      </c>
      <c r="E52">
        <v>6.7560000000000002</v>
      </c>
    </row>
    <row r="53" spans="1:5">
      <c r="A53" t="s">
        <v>278</v>
      </c>
      <c r="B53" s="13">
        <v>43203</v>
      </c>
      <c r="C53">
        <v>6.8295000000000003</v>
      </c>
      <c r="D53">
        <v>6.83</v>
      </c>
      <c r="E53">
        <v>6.83</v>
      </c>
    </row>
    <row r="54" spans="1:5">
      <c r="A54" t="s">
        <v>278</v>
      </c>
      <c r="B54" s="13">
        <v>43206</v>
      </c>
      <c r="C54">
        <v>6.8109999999999999</v>
      </c>
      <c r="D54">
        <v>6.8114999999999997</v>
      </c>
      <c r="E54">
        <v>6.8114999999999997</v>
      </c>
    </row>
    <row r="55" spans="1:5">
      <c r="A55" t="s">
        <v>278</v>
      </c>
      <c r="B55" s="13">
        <v>43207</v>
      </c>
      <c r="C55">
        <v>6.7830000000000004</v>
      </c>
      <c r="D55">
        <v>6.7839999999999998</v>
      </c>
      <c r="E55">
        <v>6.7839999999999998</v>
      </c>
    </row>
    <row r="56" spans="1:5">
      <c r="A56" t="s">
        <v>278</v>
      </c>
      <c r="B56" s="13">
        <v>43208</v>
      </c>
      <c r="C56">
        <v>6.9329999999999998</v>
      </c>
      <c r="D56">
        <v>6.9359999999999999</v>
      </c>
      <c r="E56">
        <v>6.9359999999999999</v>
      </c>
    </row>
    <row r="57" spans="1:5">
      <c r="A57" t="s">
        <v>278</v>
      </c>
      <c r="B57" s="13">
        <v>43209</v>
      </c>
      <c r="C57">
        <v>6.9414999999999996</v>
      </c>
      <c r="D57">
        <v>6.9420000000000002</v>
      </c>
      <c r="E57">
        <v>6.9420000000000002</v>
      </c>
    </row>
    <row r="58" spans="1:5">
      <c r="A58" t="s">
        <v>278</v>
      </c>
      <c r="B58" s="13">
        <v>43210</v>
      </c>
      <c r="C58">
        <v>6.9379999999999997</v>
      </c>
      <c r="D58">
        <v>6.9390000000000001</v>
      </c>
      <c r="E58">
        <v>6.9390000000000001</v>
      </c>
    </row>
    <row r="59" spans="1:5">
      <c r="A59" t="s">
        <v>278</v>
      </c>
      <c r="B59" s="13">
        <v>43213</v>
      </c>
      <c r="C59">
        <v>6.9219999999999997</v>
      </c>
      <c r="D59">
        <v>6.923</v>
      </c>
      <c r="E59">
        <v>6.923</v>
      </c>
    </row>
    <row r="60" spans="1:5">
      <c r="A60" t="s">
        <v>278</v>
      </c>
      <c r="B60" s="13">
        <v>43214</v>
      </c>
      <c r="C60">
        <v>6.9859999999999998</v>
      </c>
      <c r="D60">
        <v>6.9870000000000001</v>
      </c>
      <c r="E60">
        <v>6.9870000000000001</v>
      </c>
    </row>
    <row r="61" spans="1:5">
      <c r="A61" t="s">
        <v>278</v>
      </c>
      <c r="B61" s="13">
        <v>43215</v>
      </c>
      <c r="C61">
        <v>6.96</v>
      </c>
      <c r="D61">
        <v>6.9604999999999997</v>
      </c>
      <c r="E61">
        <v>6.9604999999999997</v>
      </c>
    </row>
    <row r="62" spans="1:5">
      <c r="A62" t="s">
        <v>278</v>
      </c>
      <c r="B62" s="13">
        <v>43216</v>
      </c>
      <c r="C62">
        <v>6.8849999999999998</v>
      </c>
      <c r="D62">
        <v>6.8855000000000004</v>
      </c>
      <c r="E62">
        <v>6.8855000000000004</v>
      </c>
    </row>
    <row r="63" spans="1:5">
      <c r="A63" t="s">
        <v>278</v>
      </c>
      <c r="B63" s="13">
        <v>43217</v>
      </c>
      <c r="C63">
        <v>6.7960000000000003</v>
      </c>
      <c r="D63">
        <v>6.7969999999999997</v>
      </c>
      <c r="E63">
        <v>6.7969999999999997</v>
      </c>
    </row>
    <row r="64" spans="1:5">
      <c r="A64" t="s">
        <v>278</v>
      </c>
      <c r="B64" s="13">
        <v>43220</v>
      </c>
      <c r="C64">
        <v>6.7809999999999997</v>
      </c>
      <c r="D64">
        <v>6.7830000000000004</v>
      </c>
      <c r="E64">
        <v>6.7830000000000004</v>
      </c>
    </row>
    <row r="65" spans="1:5">
      <c r="A65" t="s">
        <v>278</v>
      </c>
      <c r="B65" s="13">
        <v>43221</v>
      </c>
      <c r="C65">
        <v>6.7770000000000001</v>
      </c>
      <c r="D65">
        <v>6.7774999999999999</v>
      </c>
      <c r="E65">
        <v>6.7774999999999999</v>
      </c>
    </row>
    <row r="66" spans="1:5">
      <c r="A66" t="s">
        <v>278</v>
      </c>
      <c r="B66" s="13">
        <v>43222</v>
      </c>
      <c r="C66">
        <v>6.7845000000000004</v>
      </c>
      <c r="D66">
        <v>6.7850000000000001</v>
      </c>
      <c r="E66">
        <v>6.7850000000000001</v>
      </c>
    </row>
    <row r="67" spans="1:5">
      <c r="A67" t="s">
        <v>278</v>
      </c>
      <c r="B67" s="13">
        <v>43223</v>
      </c>
      <c r="C67">
        <v>6.8360000000000003</v>
      </c>
      <c r="D67">
        <v>6.8369999999999997</v>
      </c>
      <c r="E67">
        <v>6.8369999999999997</v>
      </c>
    </row>
    <row r="68" spans="1:5">
      <c r="A68" t="s">
        <v>278</v>
      </c>
      <c r="B68" s="13">
        <v>43224</v>
      </c>
      <c r="C68">
        <v>6.782</v>
      </c>
      <c r="D68">
        <v>6.7830000000000004</v>
      </c>
      <c r="E68">
        <v>6.7830000000000004</v>
      </c>
    </row>
    <row r="69" spans="1:5">
      <c r="A69" t="s">
        <v>278</v>
      </c>
      <c r="B69" s="13">
        <v>43228</v>
      </c>
      <c r="C69">
        <v>6.7210000000000001</v>
      </c>
      <c r="D69">
        <v>6.7220000000000004</v>
      </c>
      <c r="E69">
        <v>6.7220000000000004</v>
      </c>
    </row>
    <row r="70" spans="1:5">
      <c r="A70" t="s">
        <v>278</v>
      </c>
      <c r="B70" s="13">
        <v>43229</v>
      </c>
      <c r="C70">
        <v>6.7850000000000001</v>
      </c>
      <c r="D70">
        <v>6.7859999999999996</v>
      </c>
      <c r="E70">
        <v>6.7859999999999996</v>
      </c>
    </row>
    <row r="71" spans="1:5" hidden="1"/>
    <row r="72" spans="1:5">
      <c r="A72" t="s">
        <v>279</v>
      </c>
      <c r="B72" s="13">
        <v>43201</v>
      </c>
      <c r="C72">
        <v>13.73</v>
      </c>
      <c r="D72">
        <v>13.74</v>
      </c>
      <c r="E72">
        <v>13.74</v>
      </c>
    </row>
    <row r="73" spans="1:5">
      <c r="A73" t="s">
        <v>279</v>
      </c>
      <c r="B73" s="13">
        <v>43202</v>
      </c>
      <c r="C73">
        <v>13.58</v>
      </c>
      <c r="D73">
        <v>13.585000000000001</v>
      </c>
      <c r="E73">
        <v>13.585000000000001</v>
      </c>
    </row>
    <row r="74" spans="1:5">
      <c r="A74" t="s">
        <v>279</v>
      </c>
      <c r="B74" s="13">
        <v>43203</v>
      </c>
      <c r="C74">
        <v>14</v>
      </c>
      <c r="D74">
        <v>14.005000000000001</v>
      </c>
      <c r="E74">
        <v>14.005000000000001</v>
      </c>
    </row>
    <row r="75" spans="1:5">
      <c r="A75" t="s">
        <v>279</v>
      </c>
      <c r="B75" s="13">
        <v>43206</v>
      </c>
      <c r="C75">
        <v>14.14</v>
      </c>
      <c r="D75">
        <v>14.15</v>
      </c>
      <c r="E75">
        <v>14.15</v>
      </c>
    </row>
    <row r="76" spans="1:5">
      <c r="A76" t="s">
        <v>279</v>
      </c>
      <c r="B76" s="13">
        <v>43207</v>
      </c>
      <c r="C76">
        <v>13.945</v>
      </c>
      <c r="D76">
        <v>13.95</v>
      </c>
      <c r="E76">
        <v>13.95</v>
      </c>
    </row>
    <row r="77" spans="1:5">
      <c r="A77" t="s">
        <v>279</v>
      </c>
      <c r="B77" s="13">
        <v>43208</v>
      </c>
      <c r="C77">
        <v>15.1</v>
      </c>
      <c r="D77">
        <v>15.105</v>
      </c>
      <c r="E77">
        <v>15.105</v>
      </c>
    </row>
    <row r="78" spans="1:5">
      <c r="A78" t="s">
        <v>279</v>
      </c>
      <c r="B78" s="13">
        <v>43209</v>
      </c>
      <c r="C78">
        <v>15.7</v>
      </c>
      <c r="D78">
        <v>15.71</v>
      </c>
      <c r="E78">
        <v>15.71</v>
      </c>
    </row>
    <row r="79" spans="1:5">
      <c r="A79" t="s">
        <v>279</v>
      </c>
      <c r="B79" s="13">
        <v>43210</v>
      </c>
      <c r="C79">
        <v>14.635</v>
      </c>
      <c r="D79">
        <v>14.64</v>
      </c>
      <c r="E79">
        <v>14.64</v>
      </c>
    </row>
    <row r="80" spans="1:5">
      <c r="A80" t="s">
        <v>279</v>
      </c>
      <c r="B80" s="13">
        <v>43213</v>
      </c>
      <c r="C80">
        <v>14.025</v>
      </c>
      <c r="D80">
        <v>14.05</v>
      </c>
      <c r="E80">
        <v>14.05</v>
      </c>
    </row>
    <row r="81" spans="1:5">
      <c r="A81" t="s">
        <v>279</v>
      </c>
      <c r="B81" s="13">
        <v>43214</v>
      </c>
      <c r="C81">
        <v>14.244999999999999</v>
      </c>
      <c r="D81">
        <v>14.25</v>
      </c>
      <c r="E81">
        <v>14.25</v>
      </c>
    </row>
    <row r="82" spans="1:5">
      <c r="A82" t="s">
        <v>279</v>
      </c>
      <c r="B82" s="13">
        <v>43215</v>
      </c>
      <c r="C82">
        <v>14.11</v>
      </c>
      <c r="D82">
        <v>14.12</v>
      </c>
      <c r="E82">
        <v>14.12</v>
      </c>
    </row>
    <row r="83" spans="1:5">
      <c r="A83" t="s">
        <v>279</v>
      </c>
      <c r="B83" s="13">
        <v>43216</v>
      </c>
      <c r="C83">
        <v>13.94</v>
      </c>
      <c r="D83">
        <v>13.945</v>
      </c>
      <c r="E83">
        <v>13.945</v>
      </c>
    </row>
    <row r="84" spans="1:5">
      <c r="A84" t="s">
        <v>279</v>
      </c>
      <c r="B84" s="13">
        <v>43217</v>
      </c>
      <c r="C84">
        <v>13.97</v>
      </c>
      <c r="D84">
        <v>13.98</v>
      </c>
      <c r="E84">
        <v>13.98</v>
      </c>
    </row>
    <row r="85" spans="1:5">
      <c r="A85" t="s">
        <v>279</v>
      </c>
      <c r="B85" s="13">
        <v>43220</v>
      </c>
      <c r="C85">
        <v>13.72</v>
      </c>
      <c r="D85">
        <v>13.725</v>
      </c>
      <c r="E85">
        <v>13.725</v>
      </c>
    </row>
    <row r="86" spans="1:5">
      <c r="A86" t="s">
        <v>279</v>
      </c>
      <c r="B86" s="13">
        <v>43221</v>
      </c>
      <c r="C86">
        <v>13.605</v>
      </c>
      <c r="D86">
        <v>13.61</v>
      </c>
      <c r="E86">
        <v>13.61</v>
      </c>
    </row>
    <row r="87" spans="1:5">
      <c r="A87" t="s">
        <v>279</v>
      </c>
      <c r="B87" s="13">
        <v>43222</v>
      </c>
      <c r="C87">
        <v>13.91</v>
      </c>
      <c r="D87">
        <v>13.914999999999999</v>
      </c>
      <c r="E87">
        <v>13.914999999999999</v>
      </c>
    </row>
    <row r="88" spans="1:5">
      <c r="A88" t="s">
        <v>279</v>
      </c>
      <c r="B88" s="13">
        <v>43223</v>
      </c>
      <c r="C88">
        <v>13.98</v>
      </c>
      <c r="D88">
        <v>13.984999999999999</v>
      </c>
      <c r="E88">
        <v>13.984999999999999</v>
      </c>
    </row>
    <row r="89" spans="1:5">
      <c r="A89" t="s">
        <v>279</v>
      </c>
      <c r="B89" s="13">
        <v>43224</v>
      </c>
      <c r="C89">
        <v>13.83</v>
      </c>
      <c r="D89">
        <v>13.835000000000001</v>
      </c>
      <c r="E89">
        <v>13.835000000000001</v>
      </c>
    </row>
    <row r="90" spans="1:5">
      <c r="A90" t="s">
        <v>279</v>
      </c>
      <c r="B90" s="13">
        <v>43228</v>
      </c>
      <c r="C90">
        <v>13.92</v>
      </c>
      <c r="D90">
        <v>13.94</v>
      </c>
      <c r="E90">
        <v>13.94</v>
      </c>
    </row>
    <row r="91" spans="1:5">
      <c r="A91" t="s">
        <v>279</v>
      </c>
      <c r="B91" s="13">
        <v>43229</v>
      </c>
      <c r="C91">
        <v>13.78</v>
      </c>
      <c r="D91">
        <v>13.79</v>
      </c>
      <c r="E91">
        <v>13.79</v>
      </c>
    </row>
    <row r="93" spans="1:5">
      <c r="A93" t="s">
        <v>280</v>
      </c>
    </row>
  </sheetData>
  <autoFilter ref="A6:E91" xr:uid="{00000000-0009-0000-0000-00000E000000}">
    <filterColumn colId="0">
      <filters>
        <filter val="LME Aluminum  -  Cash Official Price (USD/KG)"/>
        <filter val="LME Cobalt -  Cash Official Price (USD/KG)"/>
        <filter val="LME Copper -  Cash Official Price (USD/KG)"/>
        <filter val="LME Nickel -  Cash Official Price (USD/KG)"/>
      </filters>
    </filterColumn>
  </autoFilter>
  <sortState xmlns:xlrd2="http://schemas.microsoft.com/office/spreadsheetml/2017/richdata2" ref="A9:E91">
    <sortCondition ref="A7:A91"/>
    <sortCondition ref="B7:B9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C84"/>
  <sheetViews>
    <sheetView workbookViewId="0"/>
  </sheetViews>
  <sheetFormatPr defaultRowHeight="15"/>
  <cols>
    <col min="1" max="1" width="19" customWidth="1"/>
    <col min="2" max="2" width="11" customWidth="1"/>
  </cols>
  <sheetData>
    <row r="1" spans="1:3">
      <c r="A1" t="s">
        <v>281</v>
      </c>
    </row>
    <row r="2" spans="1:3">
      <c r="A2" t="s">
        <v>270</v>
      </c>
      <c r="B2" t="s">
        <v>0</v>
      </c>
    </row>
    <row r="5" spans="1:3">
      <c r="A5" t="s">
        <v>276</v>
      </c>
      <c r="B5" s="13">
        <v>43193</v>
      </c>
      <c r="C5">
        <v>2.0099999999999998</v>
      </c>
    </row>
    <row r="6" spans="1:3">
      <c r="A6" t="s">
        <v>276</v>
      </c>
      <c r="B6" s="13">
        <v>43194</v>
      </c>
      <c r="C6">
        <v>1.972</v>
      </c>
    </row>
    <row r="7" spans="1:3">
      <c r="A7" t="s">
        <v>276</v>
      </c>
      <c r="B7" s="13">
        <v>43195</v>
      </c>
      <c r="C7">
        <v>1.9690000000000001</v>
      </c>
    </row>
    <row r="8" spans="1:3">
      <c r="A8" t="s">
        <v>276</v>
      </c>
      <c r="B8" s="13">
        <v>43196</v>
      </c>
      <c r="C8">
        <v>1.9670000000000001</v>
      </c>
    </row>
    <row r="9" spans="1:3">
      <c r="A9" t="s">
        <v>276</v>
      </c>
      <c r="B9" s="13">
        <v>43199</v>
      </c>
      <c r="C9">
        <v>2.113</v>
      </c>
    </row>
    <row r="10" spans="1:3">
      <c r="A10" t="s">
        <v>276</v>
      </c>
      <c r="B10" s="13">
        <v>43200</v>
      </c>
      <c r="C10">
        <v>2.1715</v>
      </c>
    </row>
    <row r="11" spans="1:3">
      <c r="A11" t="s">
        <v>276</v>
      </c>
      <c r="B11" s="13">
        <v>43201</v>
      </c>
      <c r="C11">
        <v>2.2530000000000001</v>
      </c>
    </row>
    <row r="12" spans="1:3" hidden="1">
      <c r="A12" t="s">
        <v>276</v>
      </c>
      <c r="B12" s="13">
        <v>43188</v>
      </c>
      <c r="C12">
        <v>1.9970000000000001</v>
      </c>
    </row>
    <row r="13" spans="1:3" hidden="1">
      <c r="A13" t="s">
        <v>276</v>
      </c>
      <c r="B13" s="13">
        <v>43187</v>
      </c>
      <c r="C13">
        <v>2.0089999999999999</v>
      </c>
    </row>
    <row r="14" spans="1:3" hidden="1">
      <c r="A14" t="s">
        <v>276</v>
      </c>
      <c r="B14" s="13">
        <v>43186</v>
      </c>
      <c r="C14">
        <v>2.0350000000000001</v>
      </c>
    </row>
    <row r="15" spans="1:3" hidden="1">
      <c r="A15" t="s">
        <v>276</v>
      </c>
      <c r="B15" s="13">
        <v>43185</v>
      </c>
      <c r="C15">
        <v>2.0219999999999998</v>
      </c>
    </row>
    <row r="16" spans="1:3" hidden="1">
      <c r="A16" t="s">
        <v>276</v>
      </c>
      <c r="B16" s="13">
        <v>43182</v>
      </c>
      <c r="C16">
        <v>2.0489999999999999</v>
      </c>
    </row>
    <row r="17" spans="1:3" hidden="1">
      <c r="A17" t="s">
        <v>276</v>
      </c>
      <c r="B17" s="13">
        <v>43181</v>
      </c>
      <c r="C17">
        <v>2.0590000000000002</v>
      </c>
    </row>
    <row r="18" spans="1:3" hidden="1">
      <c r="A18" t="s">
        <v>276</v>
      </c>
      <c r="B18" s="13">
        <v>43180</v>
      </c>
      <c r="C18">
        <v>2.0565000000000002</v>
      </c>
    </row>
    <row r="19" spans="1:3" hidden="1">
      <c r="A19" t="s">
        <v>276</v>
      </c>
      <c r="B19" s="13">
        <v>43179</v>
      </c>
      <c r="C19">
        <v>2.073</v>
      </c>
    </row>
    <row r="20" spans="1:3" hidden="1">
      <c r="A20" t="s">
        <v>276</v>
      </c>
      <c r="B20" s="13">
        <v>43178</v>
      </c>
      <c r="C20">
        <v>2.0705</v>
      </c>
    </row>
    <row r="21" spans="1:3" hidden="1">
      <c r="A21" t="s">
        <v>276</v>
      </c>
      <c r="B21" s="13">
        <v>43175</v>
      </c>
      <c r="C21">
        <v>2.069</v>
      </c>
    </row>
    <row r="22" spans="1:3" hidden="1">
      <c r="A22" t="s">
        <v>276</v>
      </c>
      <c r="B22" s="13">
        <v>43174</v>
      </c>
      <c r="C22">
        <v>2.0625</v>
      </c>
    </row>
    <row r="23" spans="1:3" hidden="1">
      <c r="A23" t="s">
        <v>276</v>
      </c>
      <c r="B23" s="13">
        <v>43173</v>
      </c>
      <c r="C23">
        <v>2.0960000000000001</v>
      </c>
    </row>
    <row r="24" spans="1:3" hidden="1">
      <c r="A24" t="s">
        <v>276</v>
      </c>
      <c r="B24" s="13">
        <v>43172</v>
      </c>
      <c r="C24">
        <v>2.08</v>
      </c>
    </row>
    <row r="25" spans="1:3">
      <c r="A25" t="s">
        <v>277</v>
      </c>
      <c r="B25" s="13">
        <v>43193</v>
      </c>
      <c r="C25">
        <v>93.25</v>
      </c>
    </row>
    <row r="26" spans="1:3">
      <c r="A26" t="s">
        <v>277</v>
      </c>
      <c r="B26" s="13">
        <v>43194</v>
      </c>
      <c r="C26">
        <v>88</v>
      </c>
    </row>
    <row r="27" spans="1:3">
      <c r="A27" t="s">
        <v>277</v>
      </c>
      <c r="B27" s="13">
        <v>43195</v>
      </c>
      <c r="C27">
        <v>91</v>
      </c>
    </row>
    <row r="28" spans="1:3">
      <c r="A28" t="s">
        <v>277</v>
      </c>
      <c r="B28" s="13">
        <v>43196</v>
      </c>
      <c r="C28">
        <v>91.5</v>
      </c>
    </row>
    <row r="29" spans="1:3">
      <c r="A29" t="s">
        <v>277</v>
      </c>
      <c r="B29" s="13">
        <v>43199</v>
      </c>
      <c r="C29">
        <v>91.5</v>
      </c>
    </row>
    <row r="30" spans="1:3">
      <c r="A30" t="s">
        <v>277</v>
      </c>
      <c r="B30" s="13">
        <v>43200</v>
      </c>
      <c r="C30">
        <v>91.5</v>
      </c>
    </row>
    <row r="31" spans="1:3">
      <c r="A31" t="s">
        <v>277</v>
      </c>
      <c r="B31" s="13">
        <v>43201</v>
      </c>
      <c r="C31">
        <v>91.5</v>
      </c>
    </row>
    <row r="32" spans="1:3" hidden="1">
      <c r="A32" t="s">
        <v>277</v>
      </c>
      <c r="B32" s="13">
        <v>43188</v>
      </c>
      <c r="C32">
        <v>93.75</v>
      </c>
    </row>
    <row r="33" spans="1:3" hidden="1">
      <c r="A33" t="s">
        <v>277</v>
      </c>
      <c r="B33" s="13">
        <v>43187</v>
      </c>
      <c r="C33">
        <v>93.5</v>
      </c>
    </row>
    <row r="34" spans="1:3" hidden="1">
      <c r="A34" t="s">
        <v>277</v>
      </c>
      <c r="B34" s="13">
        <v>43186</v>
      </c>
      <c r="C34">
        <v>94.25</v>
      </c>
    </row>
    <row r="35" spans="1:3" hidden="1">
      <c r="A35" t="s">
        <v>277</v>
      </c>
      <c r="B35" s="13">
        <v>43185</v>
      </c>
      <c r="C35">
        <v>94.25</v>
      </c>
    </row>
    <row r="36" spans="1:3" hidden="1">
      <c r="A36" t="s">
        <v>277</v>
      </c>
      <c r="B36" s="13">
        <v>43182</v>
      </c>
      <c r="C36">
        <v>94.75</v>
      </c>
    </row>
    <row r="37" spans="1:3" hidden="1">
      <c r="A37" t="s">
        <v>277</v>
      </c>
      <c r="B37" s="13">
        <v>43181</v>
      </c>
      <c r="C37">
        <v>95</v>
      </c>
    </row>
    <row r="38" spans="1:3" hidden="1">
      <c r="A38" t="s">
        <v>277</v>
      </c>
      <c r="B38" s="13">
        <v>43180</v>
      </c>
      <c r="C38">
        <v>95.5</v>
      </c>
    </row>
    <row r="39" spans="1:3" hidden="1">
      <c r="A39" t="s">
        <v>277</v>
      </c>
      <c r="B39" s="13">
        <v>43179</v>
      </c>
      <c r="C39">
        <v>90.5</v>
      </c>
    </row>
    <row r="40" spans="1:3" hidden="1">
      <c r="A40" t="s">
        <v>277</v>
      </c>
      <c r="B40" s="13">
        <v>43178</v>
      </c>
      <c r="C40">
        <v>88.5</v>
      </c>
    </row>
    <row r="41" spans="1:3" hidden="1">
      <c r="A41" t="s">
        <v>277</v>
      </c>
      <c r="B41" s="13">
        <v>43175</v>
      </c>
      <c r="C41">
        <v>88.5</v>
      </c>
    </row>
    <row r="42" spans="1:3" hidden="1">
      <c r="A42" t="s">
        <v>277</v>
      </c>
      <c r="B42" s="13">
        <v>43174</v>
      </c>
      <c r="C42">
        <v>87.25</v>
      </c>
    </row>
    <row r="43" spans="1:3" hidden="1">
      <c r="A43" t="s">
        <v>277</v>
      </c>
      <c r="B43" s="13">
        <v>43173</v>
      </c>
      <c r="C43">
        <v>85.5</v>
      </c>
    </row>
    <row r="44" spans="1:3" hidden="1">
      <c r="A44" t="s">
        <v>277</v>
      </c>
      <c r="B44" s="13">
        <v>43172</v>
      </c>
      <c r="C44">
        <v>85</v>
      </c>
    </row>
    <row r="45" spans="1:3">
      <c r="A45" t="s">
        <v>278</v>
      </c>
      <c r="B45" s="13">
        <v>43193</v>
      </c>
      <c r="C45">
        <v>6.7560000000000002</v>
      </c>
    </row>
    <row r="46" spans="1:3">
      <c r="A46" t="s">
        <v>278</v>
      </c>
      <c r="B46" s="13">
        <v>43194</v>
      </c>
      <c r="C46">
        <v>6.625</v>
      </c>
    </row>
    <row r="47" spans="1:3">
      <c r="A47" t="s">
        <v>278</v>
      </c>
      <c r="B47" s="13">
        <v>43195</v>
      </c>
      <c r="C47">
        <v>6.7670000000000003</v>
      </c>
    </row>
    <row r="48" spans="1:3">
      <c r="A48" t="s">
        <v>278</v>
      </c>
      <c r="B48" s="13">
        <v>43196</v>
      </c>
      <c r="C48">
        <v>6.7030000000000003</v>
      </c>
    </row>
    <row r="49" spans="1:3">
      <c r="A49" t="s">
        <v>278</v>
      </c>
      <c r="B49" s="13">
        <v>43199</v>
      </c>
      <c r="C49">
        <v>6.7670000000000003</v>
      </c>
    </row>
    <row r="50" spans="1:3">
      <c r="A50" t="s">
        <v>278</v>
      </c>
      <c r="B50" s="13">
        <v>43200</v>
      </c>
      <c r="C50">
        <v>6.8879999999999999</v>
      </c>
    </row>
    <row r="51" spans="1:3">
      <c r="A51" t="s">
        <v>278</v>
      </c>
      <c r="B51" s="13">
        <v>43201</v>
      </c>
      <c r="C51">
        <v>6.9305000000000003</v>
      </c>
    </row>
    <row r="52" spans="1:3" hidden="1">
      <c r="A52" t="s">
        <v>278</v>
      </c>
      <c r="B52" s="13">
        <v>43188</v>
      </c>
      <c r="C52">
        <v>6.6849999999999996</v>
      </c>
    </row>
    <row r="53" spans="1:3" hidden="1">
      <c r="A53" t="s">
        <v>278</v>
      </c>
      <c r="B53" s="13">
        <v>43187</v>
      </c>
      <c r="C53">
        <v>6.6014999999999997</v>
      </c>
    </row>
    <row r="54" spans="1:3" hidden="1">
      <c r="A54" t="s">
        <v>278</v>
      </c>
      <c r="B54" s="13">
        <v>43186</v>
      </c>
      <c r="C54">
        <v>6.6414999999999997</v>
      </c>
    </row>
    <row r="55" spans="1:3" hidden="1">
      <c r="A55" t="s">
        <v>278</v>
      </c>
      <c r="B55" s="13">
        <v>43185</v>
      </c>
      <c r="C55">
        <v>6.5</v>
      </c>
    </row>
    <row r="56" spans="1:3" hidden="1">
      <c r="A56" t="s">
        <v>278</v>
      </c>
      <c r="B56" s="13">
        <v>43182</v>
      </c>
      <c r="C56">
        <v>6.6580000000000004</v>
      </c>
    </row>
    <row r="57" spans="1:3" hidden="1">
      <c r="A57" t="s">
        <v>278</v>
      </c>
      <c r="B57" s="13">
        <v>43181</v>
      </c>
      <c r="C57">
        <v>6.7465000000000002</v>
      </c>
    </row>
    <row r="58" spans="1:3" hidden="1">
      <c r="A58" t="s">
        <v>278</v>
      </c>
      <c r="B58" s="13">
        <v>43180</v>
      </c>
      <c r="C58">
        <v>6.6749999999999998</v>
      </c>
    </row>
    <row r="59" spans="1:3" hidden="1">
      <c r="A59" t="s">
        <v>278</v>
      </c>
      <c r="B59" s="13">
        <v>43179</v>
      </c>
      <c r="C59">
        <v>6.7839999999999998</v>
      </c>
    </row>
    <row r="60" spans="1:3" hidden="1">
      <c r="A60" t="s">
        <v>278</v>
      </c>
      <c r="B60" s="13">
        <v>43178</v>
      </c>
      <c r="C60">
        <v>6.7915000000000001</v>
      </c>
    </row>
    <row r="61" spans="1:3" hidden="1">
      <c r="A61" t="s">
        <v>278</v>
      </c>
      <c r="B61" s="13">
        <v>43175</v>
      </c>
      <c r="C61">
        <v>6.923</v>
      </c>
    </row>
    <row r="62" spans="1:3" hidden="1">
      <c r="A62" t="s">
        <v>278</v>
      </c>
      <c r="B62" s="13">
        <v>43174</v>
      </c>
      <c r="C62">
        <v>6.8855000000000004</v>
      </c>
    </row>
    <row r="63" spans="1:3" hidden="1">
      <c r="A63" t="s">
        <v>278</v>
      </c>
      <c r="B63" s="13">
        <v>43173</v>
      </c>
      <c r="C63">
        <v>7.0149999999999997</v>
      </c>
    </row>
    <row r="64" spans="1:3" hidden="1">
      <c r="A64" t="s">
        <v>278</v>
      </c>
      <c r="B64" s="13">
        <v>43172</v>
      </c>
      <c r="C64">
        <v>6.883</v>
      </c>
    </row>
    <row r="65" spans="1:3">
      <c r="A65" t="s">
        <v>279</v>
      </c>
      <c r="B65" s="13">
        <v>43193</v>
      </c>
      <c r="C65">
        <v>13.56</v>
      </c>
    </row>
    <row r="66" spans="1:3">
      <c r="A66" t="s">
        <v>279</v>
      </c>
      <c r="B66" s="13">
        <v>43194</v>
      </c>
      <c r="C66">
        <v>13.06</v>
      </c>
    </row>
    <row r="67" spans="1:3">
      <c r="A67" t="s">
        <v>279</v>
      </c>
      <c r="B67" s="13">
        <v>43195</v>
      </c>
      <c r="C67">
        <v>13.285</v>
      </c>
    </row>
    <row r="68" spans="1:3">
      <c r="A68" t="s">
        <v>279</v>
      </c>
      <c r="B68" s="13">
        <v>43196</v>
      </c>
      <c r="C68">
        <v>12.89</v>
      </c>
    </row>
    <row r="69" spans="1:3">
      <c r="A69" t="s">
        <v>279</v>
      </c>
      <c r="B69" s="13">
        <v>43199</v>
      </c>
      <c r="C69">
        <v>13.24</v>
      </c>
    </row>
    <row r="70" spans="1:3">
      <c r="A70" t="s">
        <v>279</v>
      </c>
      <c r="B70" s="13">
        <v>43200</v>
      </c>
      <c r="C70">
        <v>13.7</v>
      </c>
    </row>
    <row r="71" spans="1:3">
      <c r="A71" t="s">
        <v>279</v>
      </c>
      <c r="B71" s="13">
        <v>43201</v>
      </c>
      <c r="C71">
        <v>13.74</v>
      </c>
    </row>
    <row r="72" spans="1:3" hidden="1">
      <c r="A72" t="s">
        <v>279</v>
      </c>
      <c r="B72" s="13">
        <v>43188</v>
      </c>
      <c r="C72">
        <v>13.244999999999999</v>
      </c>
    </row>
    <row r="73" spans="1:3" hidden="1">
      <c r="A73" t="s">
        <v>279</v>
      </c>
      <c r="B73" s="13">
        <v>43187</v>
      </c>
      <c r="C73">
        <v>12.925000000000001</v>
      </c>
    </row>
    <row r="74" spans="1:3" hidden="1">
      <c r="A74" t="s">
        <v>279</v>
      </c>
      <c r="B74" s="13">
        <v>43186</v>
      </c>
      <c r="C74">
        <v>13.03</v>
      </c>
    </row>
    <row r="75" spans="1:3" hidden="1">
      <c r="A75" t="s">
        <v>279</v>
      </c>
      <c r="B75" s="13">
        <v>43185</v>
      </c>
      <c r="C75">
        <v>12.845000000000001</v>
      </c>
    </row>
    <row r="76" spans="1:3" hidden="1">
      <c r="A76" t="s">
        <v>279</v>
      </c>
      <c r="B76" s="13">
        <v>43182</v>
      </c>
      <c r="C76">
        <v>13.05</v>
      </c>
    </row>
    <row r="77" spans="1:3" hidden="1">
      <c r="A77" t="s">
        <v>279</v>
      </c>
      <c r="B77" s="13">
        <v>43181</v>
      </c>
      <c r="C77">
        <v>13.355</v>
      </c>
    </row>
    <row r="78" spans="1:3" hidden="1">
      <c r="A78" t="s">
        <v>279</v>
      </c>
      <c r="B78" s="13">
        <v>43180</v>
      </c>
      <c r="C78">
        <v>13.33</v>
      </c>
    </row>
    <row r="79" spans="1:3" hidden="1">
      <c r="A79" t="s">
        <v>279</v>
      </c>
      <c r="B79" s="13">
        <v>43179</v>
      </c>
      <c r="C79">
        <v>13.52</v>
      </c>
    </row>
    <row r="80" spans="1:3" hidden="1">
      <c r="A80" t="s">
        <v>279</v>
      </c>
      <c r="B80" s="13">
        <v>43178</v>
      </c>
      <c r="C80">
        <v>13.43</v>
      </c>
    </row>
    <row r="81" spans="1:3" hidden="1">
      <c r="A81" t="s">
        <v>279</v>
      </c>
      <c r="B81" s="13">
        <v>43175</v>
      </c>
      <c r="C81">
        <v>13.74</v>
      </c>
    </row>
    <row r="82" spans="1:3" hidden="1">
      <c r="A82" t="s">
        <v>279</v>
      </c>
      <c r="B82" s="13">
        <v>43174</v>
      </c>
      <c r="C82">
        <v>13.685</v>
      </c>
    </row>
    <row r="83" spans="1:3" hidden="1">
      <c r="A83" t="s">
        <v>279</v>
      </c>
      <c r="B83" s="13">
        <v>43173</v>
      </c>
      <c r="C83">
        <v>13.925000000000001</v>
      </c>
    </row>
    <row r="84" spans="1:3" hidden="1">
      <c r="A84" t="s">
        <v>279</v>
      </c>
      <c r="B84" s="13">
        <v>43172</v>
      </c>
      <c r="C84">
        <v>13.83</v>
      </c>
    </row>
  </sheetData>
  <autoFilter ref="A4:C84" xr:uid="{00000000-0009-0000-0000-00000F000000}">
    <filterColumn colId="1">
      <customFilters>
        <customFilter operator="greaterThan" val="43188"/>
      </custom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321"/>
  <sheetViews>
    <sheetView workbookViewId="0">
      <selection sqref="A1:F1321"/>
    </sheetView>
  </sheetViews>
  <sheetFormatPr defaultRowHeight="15"/>
  <cols>
    <col min="1" max="1" width="13.5703125" bestFit="1" customWidth="1"/>
    <col min="2" max="2" width="12.42578125" bestFit="1" customWidth="1"/>
    <col min="3" max="3" width="42.5703125" bestFit="1" customWidth="1"/>
    <col min="4" max="4" width="13.5703125" bestFit="1" customWidth="1"/>
    <col min="5" max="5" width="8.42578125" bestFit="1" customWidth="1"/>
    <col min="6" max="6" width="9.7109375" bestFit="1" customWidth="1"/>
  </cols>
  <sheetData>
    <row r="1" spans="1:6">
      <c r="A1" t="s">
        <v>270</v>
      </c>
      <c r="B1" t="s">
        <v>282</v>
      </c>
      <c r="C1" t="s">
        <v>283</v>
      </c>
      <c r="D1" t="s">
        <v>284</v>
      </c>
      <c r="E1" t="s">
        <v>285</v>
      </c>
      <c r="F1" t="s">
        <v>0</v>
      </c>
    </row>
    <row r="2" spans="1:6">
      <c r="A2" t="s">
        <v>39</v>
      </c>
      <c r="B2" t="s">
        <v>67</v>
      </c>
      <c r="C2" t="s">
        <v>67</v>
      </c>
      <c r="D2" t="s">
        <v>286</v>
      </c>
      <c r="E2">
        <v>0</v>
      </c>
      <c r="F2" s="13">
        <v>42614</v>
      </c>
    </row>
    <row r="3" spans="1:6">
      <c r="A3" t="s">
        <v>39</v>
      </c>
      <c r="B3" t="s">
        <v>67</v>
      </c>
      <c r="C3" t="s">
        <v>67</v>
      </c>
      <c r="D3" t="s">
        <v>286</v>
      </c>
      <c r="E3">
        <v>0</v>
      </c>
      <c r="F3" s="13">
        <v>42644</v>
      </c>
    </row>
    <row r="4" spans="1:6">
      <c r="A4" t="s">
        <v>39</v>
      </c>
      <c r="B4" t="s">
        <v>67</v>
      </c>
      <c r="C4" t="s">
        <v>67</v>
      </c>
      <c r="D4" t="s">
        <v>286</v>
      </c>
      <c r="E4">
        <v>0</v>
      </c>
      <c r="F4" s="13">
        <v>42675</v>
      </c>
    </row>
    <row r="5" spans="1:6">
      <c r="A5" t="s">
        <v>39</v>
      </c>
      <c r="B5" t="s">
        <v>67</v>
      </c>
      <c r="C5" t="s">
        <v>67</v>
      </c>
      <c r="D5" t="s">
        <v>286</v>
      </c>
      <c r="E5">
        <v>0</v>
      </c>
      <c r="F5" s="13">
        <v>42705</v>
      </c>
    </row>
    <row r="6" spans="1:6">
      <c r="A6" t="s">
        <v>39</v>
      </c>
      <c r="B6" t="s">
        <v>67</v>
      </c>
      <c r="C6" t="s">
        <v>67</v>
      </c>
      <c r="D6" t="s">
        <v>286</v>
      </c>
      <c r="E6">
        <v>0</v>
      </c>
      <c r="F6" s="13">
        <v>42736</v>
      </c>
    </row>
    <row r="7" spans="1:6">
      <c r="A7" t="s">
        <v>39</v>
      </c>
      <c r="B7" t="s">
        <v>67</v>
      </c>
      <c r="C7" t="s">
        <v>67</v>
      </c>
      <c r="D7" t="s">
        <v>286</v>
      </c>
      <c r="E7">
        <v>0</v>
      </c>
      <c r="F7" s="13">
        <v>42767</v>
      </c>
    </row>
    <row r="8" spans="1:6">
      <c r="A8" t="s">
        <v>39</v>
      </c>
      <c r="B8" t="s">
        <v>67</v>
      </c>
      <c r="C8" t="s">
        <v>67</v>
      </c>
      <c r="D8" t="s">
        <v>286</v>
      </c>
      <c r="E8">
        <v>0</v>
      </c>
      <c r="F8" s="13">
        <v>42795</v>
      </c>
    </row>
    <row r="9" spans="1:6">
      <c r="A9" t="s">
        <v>39</v>
      </c>
      <c r="B9" t="s">
        <v>67</v>
      </c>
      <c r="C9" t="s">
        <v>67</v>
      </c>
      <c r="D9" t="s">
        <v>286</v>
      </c>
      <c r="E9">
        <v>0</v>
      </c>
      <c r="F9" s="13">
        <v>42826</v>
      </c>
    </row>
    <row r="10" spans="1:6">
      <c r="A10" t="s">
        <v>39</v>
      </c>
      <c r="B10" t="s">
        <v>67</v>
      </c>
      <c r="C10" t="s">
        <v>67</v>
      </c>
      <c r="D10" t="s">
        <v>286</v>
      </c>
      <c r="E10">
        <v>0</v>
      </c>
      <c r="F10" s="13">
        <v>42856</v>
      </c>
    </row>
    <row r="11" spans="1:6">
      <c r="A11" t="s">
        <v>39</v>
      </c>
      <c r="B11" t="s">
        <v>67</v>
      </c>
      <c r="C11" t="s">
        <v>67</v>
      </c>
      <c r="D11" t="s">
        <v>286</v>
      </c>
      <c r="E11">
        <v>9.25</v>
      </c>
      <c r="F11" s="13">
        <v>42887</v>
      </c>
    </row>
    <row r="12" spans="1:6">
      <c r="A12" t="s">
        <v>39</v>
      </c>
      <c r="B12" t="s">
        <v>67</v>
      </c>
      <c r="C12" t="s">
        <v>67</v>
      </c>
      <c r="D12" t="s">
        <v>286</v>
      </c>
      <c r="E12">
        <v>9.25</v>
      </c>
      <c r="F12" s="13">
        <v>42917</v>
      </c>
    </row>
    <row r="13" spans="1:6">
      <c r="A13" t="s">
        <v>39</v>
      </c>
      <c r="B13" t="s">
        <v>67</v>
      </c>
      <c r="C13" t="s">
        <v>67</v>
      </c>
      <c r="D13" t="s">
        <v>286</v>
      </c>
      <c r="E13">
        <v>9.25</v>
      </c>
      <c r="F13" s="13">
        <v>42948</v>
      </c>
    </row>
    <row r="14" spans="1:6">
      <c r="A14" t="s">
        <v>39</v>
      </c>
      <c r="B14" t="s">
        <v>67</v>
      </c>
      <c r="C14" t="s">
        <v>67</v>
      </c>
      <c r="D14" t="s">
        <v>286</v>
      </c>
      <c r="E14">
        <v>9.25</v>
      </c>
      <c r="F14" s="13">
        <v>42979</v>
      </c>
    </row>
    <row r="15" spans="1:6">
      <c r="A15" t="s">
        <v>39</v>
      </c>
      <c r="B15" t="s">
        <v>67</v>
      </c>
      <c r="C15" t="s">
        <v>67</v>
      </c>
      <c r="D15" t="s">
        <v>286</v>
      </c>
      <c r="E15">
        <v>9.25</v>
      </c>
      <c r="F15" s="13">
        <v>43009</v>
      </c>
    </row>
    <row r="16" spans="1:6">
      <c r="A16" t="s">
        <v>39</v>
      </c>
      <c r="B16" t="s">
        <v>67</v>
      </c>
      <c r="C16" t="s">
        <v>67</v>
      </c>
      <c r="D16" t="s">
        <v>286</v>
      </c>
      <c r="E16">
        <v>9.25</v>
      </c>
      <c r="F16" s="13">
        <v>43040</v>
      </c>
    </row>
    <row r="17" spans="1:6">
      <c r="A17" t="s">
        <v>39</v>
      </c>
      <c r="B17" t="s">
        <v>67</v>
      </c>
      <c r="C17" t="s">
        <v>67</v>
      </c>
      <c r="D17" t="s">
        <v>286</v>
      </c>
      <c r="E17">
        <v>9.25</v>
      </c>
      <c r="F17" s="13">
        <v>43070</v>
      </c>
    </row>
    <row r="18" spans="1:6">
      <c r="A18" t="s">
        <v>39</v>
      </c>
      <c r="B18" t="s">
        <v>67</v>
      </c>
      <c r="C18" t="s">
        <v>67</v>
      </c>
      <c r="D18" t="s">
        <v>286</v>
      </c>
      <c r="E18">
        <v>9</v>
      </c>
      <c r="F18" s="13">
        <v>43101</v>
      </c>
    </row>
    <row r="19" spans="1:6">
      <c r="A19" t="s">
        <v>39</v>
      </c>
      <c r="B19" t="s">
        <v>67</v>
      </c>
      <c r="C19" t="s">
        <v>67</v>
      </c>
      <c r="D19" t="s">
        <v>286</v>
      </c>
      <c r="E19">
        <v>9</v>
      </c>
      <c r="F19" s="13">
        <v>43132</v>
      </c>
    </row>
    <row r="20" spans="1:6">
      <c r="A20" t="s">
        <v>39</v>
      </c>
      <c r="B20" t="s">
        <v>67</v>
      </c>
      <c r="C20" t="s">
        <v>67</v>
      </c>
      <c r="D20" t="s">
        <v>286</v>
      </c>
      <c r="E20">
        <v>9</v>
      </c>
      <c r="F20" s="13">
        <v>43160</v>
      </c>
    </row>
    <row r="21" spans="1:6">
      <c r="A21" t="s">
        <v>39</v>
      </c>
      <c r="B21" t="s">
        <v>67</v>
      </c>
      <c r="C21" t="s">
        <v>67</v>
      </c>
      <c r="D21" t="s">
        <v>286</v>
      </c>
      <c r="E21">
        <v>9</v>
      </c>
      <c r="F21" s="13">
        <v>43191</v>
      </c>
    </row>
    <row r="22" spans="1:6">
      <c r="A22" t="s">
        <v>39</v>
      </c>
      <c r="B22" t="s">
        <v>67</v>
      </c>
      <c r="C22" t="s">
        <v>67</v>
      </c>
      <c r="D22" t="s">
        <v>286</v>
      </c>
      <c r="E22">
        <v>9</v>
      </c>
      <c r="F22" s="13">
        <v>43221</v>
      </c>
    </row>
    <row r="23" spans="1:6">
      <c r="A23" t="s">
        <v>39</v>
      </c>
      <c r="B23" t="s">
        <v>67</v>
      </c>
      <c r="C23" t="s">
        <v>67</v>
      </c>
      <c r="D23" t="s">
        <v>286</v>
      </c>
      <c r="E23">
        <v>9</v>
      </c>
      <c r="F23" s="13">
        <v>43252</v>
      </c>
    </row>
    <row r="24" spans="1:6">
      <c r="A24" t="s">
        <v>39</v>
      </c>
      <c r="B24" t="s">
        <v>67</v>
      </c>
      <c r="C24" t="s">
        <v>67</v>
      </c>
      <c r="D24" t="s">
        <v>286</v>
      </c>
      <c r="E24">
        <v>9</v>
      </c>
      <c r="F24" s="13">
        <v>43282</v>
      </c>
    </row>
    <row r="25" spans="1:6">
      <c r="A25" t="s">
        <v>39</v>
      </c>
      <c r="B25" t="s">
        <v>67</v>
      </c>
      <c r="C25" t="s">
        <v>67</v>
      </c>
      <c r="D25" t="s">
        <v>286</v>
      </c>
      <c r="E25">
        <v>9</v>
      </c>
      <c r="F25" s="13">
        <v>43313</v>
      </c>
    </row>
    <row r="26" spans="1:6">
      <c r="A26" t="s">
        <v>39</v>
      </c>
      <c r="B26" t="s">
        <v>67</v>
      </c>
      <c r="C26" t="s">
        <v>67</v>
      </c>
      <c r="D26" t="s">
        <v>286</v>
      </c>
      <c r="E26">
        <v>9</v>
      </c>
      <c r="F26" s="13">
        <v>43344</v>
      </c>
    </row>
    <row r="27" spans="1:6">
      <c r="A27" t="s">
        <v>39</v>
      </c>
      <c r="B27" t="s">
        <v>67</v>
      </c>
      <c r="C27" t="s">
        <v>67</v>
      </c>
      <c r="D27" t="s">
        <v>286</v>
      </c>
      <c r="E27">
        <v>9</v>
      </c>
      <c r="F27" s="13">
        <v>43374</v>
      </c>
    </row>
    <row r="28" spans="1:6">
      <c r="A28" t="s">
        <v>39</v>
      </c>
      <c r="B28" t="s">
        <v>67</v>
      </c>
      <c r="C28" t="s">
        <v>67</v>
      </c>
      <c r="D28" t="s">
        <v>286</v>
      </c>
      <c r="E28">
        <v>9</v>
      </c>
      <c r="F28" s="13">
        <v>43405</v>
      </c>
    </row>
    <row r="29" spans="1:6">
      <c r="A29" t="s">
        <v>39</v>
      </c>
      <c r="B29" t="s">
        <v>67</v>
      </c>
      <c r="C29" t="s">
        <v>67</v>
      </c>
      <c r="D29" t="s">
        <v>286</v>
      </c>
      <c r="E29">
        <v>9</v>
      </c>
      <c r="F29" s="13">
        <v>43435</v>
      </c>
    </row>
    <row r="30" spans="1:6">
      <c r="A30" t="s">
        <v>39</v>
      </c>
      <c r="B30" t="s">
        <v>67</v>
      </c>
      <c r="C30" t="s">
        <v>67</v>
      </c>
      <c r="D30" t="s">
        <v>286</v>
      </c>
      <c r="E30">
        <v>8.5</v>
      </c>
      <c r="F30" s="13">
        <v>43466</v>
      </c>
    </row>
    <row r="31" spans="1:6">
      <c r="A31" t="s">
        <v>39</v>
      </c>
      <c r="B31" t="s">
        <v>67</v>
      </c>
      <c r="C31" t="s">
        <v>67</v>
      </c>
      <c r="D31" t="s">
        <v>286</v>
      </c>
      <c r="E31">
        <v>8.5</v>
      </c>
      <c r="F31" s="13">
        <v>43497</v>
      </c>
    </row>
    <row r="32" spans="1:6">
      <c r="A32" t="s">
        <v>39</v>
      </c>
      <c r="B32" t="s">
        <v>67</v>
      </c>
      <c r="C32" t="s">
        <v>67</v>
      </c>
      <c r="D32" t="s">
        <v>286</v>
      </c>
      <c r="E32">
        <v>8.5</v>
      </c>
      <c r="F32" s="13">
        <v>43525</v>
      </c>
    </row>
    <row r="33" spans="1:6">
      <c r="A33" t="s">
        <v>39</v>
      </c>
      <c r="B33" t="s">
        <v>67</v>
      </c>
      <c r="C33" t="s">
        <v>67</v>
      </c>
      <c r="D33" t="s">
        <v>286</v>
      </c>
      <c r="E33">
        <v>8.5</v>
      </c>
      <c r="F33" s="13">
        <v>43556</v>
      </c>
    </row>
    <row r="34" spans="1:6">
      <c r="A34" t="s">
        <v>39</v>
      </c>
      <c r="B34" t="s">
        <v>67</v>
      </c>
      <c r="C34" t="s">
        <v>67</v>
      </c>
      <c r="D34" t="s">
        <v>286</v>
      </c>
      <c r="E34">
        <v>8.5</v>
      </c>
      <c r="F34" s="13">
        <v>43586</v>
      </c>
    </row>
    <row r="35" spans="1:6">
      <c r="A35" t="s">
        <v>39</v>
      </c>
      <c r="B35" t="s">
        <v>67</v>
      </c>
      <c r="C35" t="s">
        <v>67</v>
      </c>
      <c r="D35" t="s">
        <v>286</v>
      </c>
      <c r="E35">
        <v>8.5</v>
      </c>
      <c r="F35" s="13">
        <v>43617</v>
      </c>
    </row>
    <row r="36" spans="1:6">
      <c r="A36" t="s">
        <v>39</v>
      </c>
      <c r="B36" t="s">
        <v>67</v>
      </c>
      <c r="C36" t="s">
        <v>67</v>
      </c>
      <c r="D36" t="s">
        <v>286</v>
      </c>
      <c r="E36">
        <v>8.5</v>
      </c>
      <c r="F36" s="13">
        <v>43647</v>
      </c>
    </row>
    <row r="37" spans="1:6">
      <c r="A37" t="s">
        <v>39</v>
      </c>
      <c r="B37" t="s">
        <v>67</v>
      </c>
      <c r="C37" t="s">
        <v>67</v>
      </c>
      <c r="D37" t="s">
        <v>286</v>
      </c>
      <c r="E37">
        <v>8.5</v>
      </c>
      <c r="F37" s="13">
        <v>43678</v>
      </c>
    </row>
    <row r="38" spans="1:6">
      <c r="A38" t="s">
        <v>39</v>
      </c>
      <c r="B38" t="s">
        <v>67</v>
      </c>
      <c r="C38" t="s">
        <v>67</v>
      </c>
      <c r="D38" t="s">
        <v>286</v>
      </c>
      <c r="E38">
        <v>8.5</v>
      </c>
      <c r="F38" s="13">
        <v>43709</v>
      </c>
    </row>
    <row r="39" spans="1:6">
      <c r="A39" t="s">
        <v>39</v>
      </c>
      <c r="B39" t="s">
        <v>67</v>
      </c>
      <c r="C39" t="s">
        <v>67</v>
      </c>
      <c r="D39" t="s">
        <v>286</v>
      </c>
      <c r="E39">
        <v>8.5</v>
      </c>
      <c r="F39" s="13">
        <v>43739</v>
      </c>
    </row>
    <row r="40" spans="1:6">
      <c r="A40" t="s">
        <v>39</v>
      </c>
      <c r="B40" t="s">
        <v>67</v>
      </c>
      <c r="C40" t="s">
        <v>67</v>
      </c>
      <c r="D40" t="s">
        <v>286</v>
      </c>
      <c r="E40">
        <v>8.5</v>
      </c>
      <c r="F40" s="13">
        <v>43770</v>
      </c>
    </row>
    <row r="41" spans="1:6">
      <c r="A41" t="s">
        <v>39</v>
      </c>
      <c r="B41" t="s">
        <v>67</v>
      </c>
      <c r="C41" t="s">
        <v>67</v>
      </c>
      <c r="D41" t="s">
        <v>286</v>
      </c>
      <c r="E41">
        <v>8.5</v>
      </c>
      <c r="F41" s="13">
        <v>43800</v>
      </c>
    </row>
    <row r="42" spans="1:6">
      <c r="A42" t="s">
        <v>39</v>
      </c>
      <c r="B42" t="s">
        <v>67</v>
      </c>
      <c r="C42" t="s">
        <v>67</v>
      </c>
      <c r="D42" t="s">
        <v>286</v>
      </c>
      <c r="E42">
        <v>8.5</v>
      </c>
      <c r="F42" s="13">
        <v>43831</v>
      </c>
    </row>
    <row r="43" spans="1:6">
      <c r="A43" t="s">
        <v>39</v>
      </c>
      <c r="B43" t="s">
        <v>67</v>
      </c>
      <c r="C43" t="s">
        <v>67</v>
      </c>
      <c r="D43" t="s">
        <v>286</v>
      </c>
      <c r="E43">
        <v>8.5</v>
      </c>
      <c r="F43" s="13">
        <v>43862</v>
      </c>
    </row>
    <row r="44" spans="1:6">
      <c r="A44" t="s">
        <v>39</v>
      </c>
      <c r="B44" t="s">
        <v>67</v>
      </c>
      <c r="C44" t="s">
        <v>67</v>
      </c>
      <c r="D44" t="s">
        <v>286</v>
      </c>
      <c r="E44">
        <v>8.5</v>
      </c>
      <c r="F44" s="13">
        <v>43891</v>
      </c>
    </row>
    <row r="45" spans="1:6">
      <c r="A45" t="s">
        <v>39</v>
      </c>
      <c r="B45" t="s">
        <v>67</v>
      </c>
      <c r="C45" t="s">
        <v>67</v>
      </c>
      <c r="D45" t="s">
        <v>286</v>
      </c>
      <c r="E45">
        <v>8.5</v>
      </c>
      <c r="F45" s="13">
        <v>43922</v>
      </c>
    </row>
    <row r="46" spans="1:6">
      <c r="A46" t="s">
        <v>39</v>
      </c>
      <c r="B46" t="s">
        <v>67</v>
      </c>
      <c r="C46" t="s">
        <v>67</v>
      </c>
      <c r="D46" t="s">
        <v>286</v>
      </c>
      <c r="E46">
        <v>8.5</v>
      </c>
      <c r="F46" s="13">
        <v>43952</v>
      </c>
    </row>
    <row r="47" spans="1:6">
      <c r="A47" t="s">
        <v>39</v>
      </c>
      <c r="B47" t="s">
        <v>67</v>
      </c>
      <c r="C47" t="s">
        <v>67</v>
      </c>
      <c r="D47" t="s">
        <v>286</v>
      </c>
      <c r="E47">
        <v>8.5</v>
      </c>
      <c r="F47" s="13">
        <v>43983</v>
      </c>
    </row>
    <row r="48" spans="1:6">
      <c r="A48" t="s">
        <v>39</v>
      </c>
      <c r="B48" t="s">
        <v>67</v>
      </c>
      <c r="C48" t="s">
        <v>67</v>
      </c>
      <c r="D48" t="s">
        <v>286</v>
      </c>
      <c r="E48">
        <v>8.5</v>
      </c>
      <c r="F48" s="13">
        <v>44013</v>
      </c>
    </row>
    <row r="49" spans="1:6">
      <c r="A49" t="s">
        <v>39</v>
      </c>
      <c r="B49" t="s">
        <v>67</v>
      </c>
      <c r="C49" t="s">
        <v>67</v>
      </c>
      <c r="D49" t="s">
        <v>286</v>
      </c>
      <c r="E49">
        <v>8.5</v>
      </c>
      <c r="F49" s="13">
        <v>44044</v>
      </c>
    </row>
    <row r="50" spans="1:6">
      <c r="A50" t="s">
        <v>39</v>
      </c>
      <c r="B50" t="s">
        <v>67</v>
      </c>
      <c r="C50" t="s">
        <v>67</v>
      </c>
      <c r="D50" t="s">
        <v>286</v>
      </c>
      <c r="E50">
        <v>8.5</v>
      </c>
      <c r="F50" s="13">
        <v>44075</v>
      </c>
    </row>
    <row r="51" spans="1:6">
      <c r="A51" t="s">
        <v>39</v>
      </c>
      <c r="B51" t="s">
        <v>67</v>
      </c>
      <c r="C51" t="s">
        <v>67</v>
      </c>
      <c r="D51" t="s">
        <v>286</v>
      </c>
      <c r="E51">
        <v>8.5</v>
      </c>
      <c r="F51" s="13">
        <v>44105</v>
      </c>
    </row>
    <row r="52" spans="1:6">
      <c r="A52" t="s">
        <v>39</v>
      </c>
      <c r="B52" t="s">
        <v>67</v>
      </c>
      <c r="C52" t="s">
        <v>67</v>
      </c>
      <c r="D52" t="s">
        <v>286</v>
      </c>
      <c r="E52">
        <v>8.5</v>
      </c>
      <c r="F52" s="13">
        <v>44136</v>
      </c>
    </row>
    <row r="53" spans="1:6">
      <c r="A53" t="s">
        <v>39</v>
      </c>
      <c r="B53" t="s">
        <v>67</v>
      </c>
      <c r="C53" t="s">
        <v>67</v>
      </c>
      <c r="D53" t="s">
        <v>286</v>
      </c>
      <c r="E53">
        <v>0</v>
      </c>
      <c r="F53" s="13">
        <v>44166</v>
      </c>
    </row>
    <row r="54" spans="1:6">
      <c r="A54" t="s">
        <v>39</v>
      </c>
      <c r="B54" t="s">
        <v>67</v>
      </c>
      <c r="C54" t="s">
        <v>67</v>
      </c>
      <c r="D54" t="s">
        <v>286</v>
      </c>
      <c r="E54">
        <v>0</v>
      </c>
      <c r="F54" s="13">
        <v>44197</v>
      </c>
    </row>
    <row r="55" spans="1:6">
      <c r="A55" t="s">
        <v>39</v>
      </c>
      <c r="B55" t="s">
        <v>67</v>
      </c>
      <c r="C55" t="s">
        <v>67</v>
      </c>
      <c r="D55" t="s">
        <v>286</v>
      </c>
      <c r="E55">
        <v>0</v>
      </c>
      <c r="F55" s="13">
        <v>44228</v>
      </c>
    </row>
    <row r="56" spans="1:6">
      <c r="A56" t="s">
        <v>39</v>
      </c>
      <c r="B56" t="s">
        <v>67</v>
      </c>
      <c r="C56" t="s">
        <v>67</v>
      </c>
      <c r="D56" t="s">
        <v>286</v>
      </c>
      <c r="E56">
        <v>0</v>
      </c>
      <c r="F56" s="13">
        <v>44256</v>
      </c>
    </row>
    <row r="57" spans="1:6">
      <c r="A57" t="s">
        <v>39</v>
      </c>
      <c r="B57" t="s">
        <v>67</v>
      </c>
      <c r="C57" t="s">
        <v>67</v>
      </c>
      <c r="D57" t="s">
        <v>286</v>
      </c>
      <c r="E57">
        <v>0</v>
      </c>
      <c r="F57" s="13">
        <v>44287</v>
      </c>
    </row>
    <row r="58" spans="1:6">
      <c r="A58" t="s">
        <v>39</v>
      </c>
      <c r="B58" t="s">
        <v>67</v>
      </c>
      <c r="C58" t="s">
        <v>67</v>
      </c>
      <c r="D58" t="s">
        <v>286</v>
      </c>
      <c r="E58">
        <v>0</v>
      </c>
      <c r="F58" s="13">
        <v>44317</v>
      </c>
    </row>
    <row r="59" spans="1:6">
      <c r="A59" t="s">
        <v>39</v>
      </c>
      <c r="B59" t="s">
        <v>67</v>
      </c>
      <c r="C59" t="s">
        <v>67</v>
      </c>
      <c r="D59" t="s">
        <v>286</v>
      </c>
      <c r="E59">
        <v>0</v>
      </c>
      <c r="F59" s="13">
        <v>44348</v>
      </c>
    </row>
    <row r="60" spans="1:6">
      <c r="A60" t="s">
        <v>39</v>
      </c>
      <c r="B60" t="s">
        <v>67</v>
      </c>
      <c r="C60" t="s">
        <v>67</v>
      </c>
      <c r="D60" t="s">
        <v>286</v>
      </c>
      <c r="E60">
        <v>0</v>
      </c>
      <c r="F60" s="13">
        <v>44378</v>
      </c>
    </row>
    <row r="61" spans="1:6">
      <c r="A61" t="s">
        <v>39</v>
      </c>
      <c r="B61" t="s">
        <v>67</v>
      </c>
      <c r="C61" t="s">
        <v>67</v>
      </c>
      <c r="D61" t="s">
        <v>286</v>
      </c>
      <c r="E61">
        <v>0</v>
      </c>
      <c r="F61" s="13">
        <v>44409</v>
      </c>
    </row>
    <row r="62" spans="1:6">
      <c r="A62" t="s">
        <v>39</v>
      </c>
      <c r="B62" t="s">
        <v>67</v>
      </c>
      <c r="C62" t="s">
        <v>67</v>
      </c>
      <c r="D62" t="s">
        <v>286</v>
      </c>
      <c r="E62">
        <v>0</v>
      </c>
      <c r="F62" s="13">
        <v>44440</v>
      </c>
    </row>
    <row r="63" spans="1:6">
      <c r="A63" t="s">
        <v>39</v>
      </c>
      <c r="B63" t="s">
        <v>67</v>
      </c>
      <c r="C63" t="s">
        <v>67</v>
      </c>
      <c r="D63" t="s">
        <v>286</v>
      </c>
      <c r="E63">
        <v>0</v>
      </c>
      <c r="F63" s="13">
        <v>44470</v>
      </c>
    </row>
    <row r="64" spans="1:6">
      <c r="A64" t="s">
        <v>39</v>
      </c>
      <c r="B64" t="s">
        <v>67</v>
      </c>
      <c r="C64" t="s">
        <v>67</v>
      </c>
      <c r="D64" t="s">
        <v>286</v>
      </c>
      <c r="E64">
        <v>0</v>
      </c>
      <c r="F64" s="13">
        <v>44501</v>
      </c>
    </row>
    <row r="65" spans="1:6">
      <c r="A65" t="s">
        <v>39</v>
      </c>
      <c r="B65" t="s">
        <v>67</v>
      </c>
      <c r="C65" t="s">
        <v>67</v>
      </c>
      <c r="D65" t="s">
        <v>286</v>
      </c>
      <c r="E65">
        <v>0</v>
      </c>
      <c r="F65" s="13">
        <v>44531</v>
      </c>
    </row>
    <row r="66" spans="1:6">
      <c r="A66" t="s">
        <v>39</v>
      </c>
      <c r="B66" t="s">
        <v>67</v>
      </c>
      <c r="C66" t="s">
        <v>67</v>
      </c>
      <c r="D66" t="s">
        <v>286</v>
      </c>
      <c r="E66">
        <v>0</v>
      </c>
      <c r="F66" s="13">
        <v>44562</v>
      </c>
    </row>
    <row r="67" spans="1:6">
      <c r="A67" t="s">
        <v>39</v>
      </c>
      <c r="B67" t="s">
        <v>67</v>
      </c>
      <c r="C67" t="s">
        <v>67</v>
      </c>
      <c r="D67" t="s">
        <v>286</v>
      </c>
      <c r="E67">
        <v>0</v>
      </c>
      <c r="F67" s="13">
        <v>44593</v>
      </c>
    </row>
    <row r="68" spans="1:6">
      <c r="A68" t="s">
        <v>39</v>
      </c>
      <c r="B68" t="s">
        <v>35</v>
      </c>
      <c r="C68" t="s">
        <v>35</v>
      </c>
      <c r="D68" t="s">
        <v>286</v>
      </c>
      <c r="E68">
        <v>0</v>
      </c>
      <c r="F68" s="13">
        <v>42614</v>
      </c>
    </row>
    <row r="69" spans="1:6">
      <c r="A69" t="s">
        <v>39</v>
      </c>
      <c r="B69" t="s">
        <v>35</v>
      </c>
      <c r="C69" t="s">
        <v>35</v>
      </c>
      <c r="D69" t="s">
        <v>286</v>
      </c>
      <c r="E69">
        <v>0</v>
      </c>
      <c r="F69" s="13">
        <v>42644</v>
      </c>
    </row>
    <row r="70" spans="1:6">
      <c r="A70" t="s">
        <v>39</v>
      </c>
      <c r="B70" t="s">
        <v>35</v>
      </c>
      <c r="C70" t="s">
        <v>35</v>
      </c>
      <c r="D70" t="s">
        <v>286</v>
      </c>
      <c r="E70">
        <v>0</v>
      </c>
      <c r="F70" s="13">
        <v>42675</v>
      </c>
    </row>
    <row r="71" spans="1:6">
      <c r="A71" t="s">
        <v>39</v>
      </c>
      <c r="B71" t="s">
        <v>35</v>
      </c>
      <c r="C71" t="s">
        <v>35</v>
      </c>
      <c r="D71" t="s">
        <v>286</v>
      </c>
      <c r="E71">
        <v>0</v>
      </c>
      <c r="F71" s="13">
        <v>42705</v>
      </c>
    </row>
    <row r="72" spans="1:6">
      <c r="A72" t="s">
        <v>39</v>
      </c>
      <c r="B72" t="s">
        <v>35</v>
      </c>
      <c r="C72" t="s">
        <v>35</v>
      </c>
      <c r="D72" t="s">
        <v>286</v>
      </c>
      <c r="E72">
        <v>0</v>
      </c>
      <c r="F72" s="13">
        <v>42736</v>
      </c>
    </row>
    <row r="73" spans="1:6">
      <c r="A73" t="s">
        <v>39</v>
      </c>
      <c r="B73" t="s">
        <v>35</v>
      </c>
      <c r="C73" t="s">
        <v>35</v>
      </c>
      <c r="D73" t="s">
        <v>286</v>
      </c>
      <c r="E73">
        <v>0</v>
      </c>
      <c r="F73" s="13">
        <v>42767</v>
      </c>
    </row>
    <row r="74" spans="1:6">
      <c r="A74" t="s">
        <v>39</v>
      </c>
      <c r="B74" t="s">
        <v>35</v>
      </c>
      <c r="C74" t="s">
        <v>35</v>
      </c>
      <c r="D74" t="s">
        <v>286</v>
      </c>
      <c r="E74">
        <v>0</v>
      </c>
      <c r="F74" s="13">
        <v>42795</v>
      </c>
    </row>
    <row r="75" spans="1:6">
      <c r="A75" t="s">
        <v>39</v>
      </c>
      <c r="B75" t="s">
        <v>35</v>
      </c>
      <c r="C75" t="s">
        <v>35</v>
      </c>
      <c r="D75" t="s">
        <v>286</v>
      </c>
      <c r="E75">
        <v>0</v>
      </c>
      <c r="F75" s="13">
        <v>42826</v>
      </c>
    </row>
    <row r="76" spans="1:6">
      <c r="A76" t="s">
        <v>39</v>
      </c>
      <c r="B76" t="s">
        <v>35</v>
      </c>
      <c r="C76" t="s">
        <v>35</v>
      </c>
      <c r="D76" t="s">
        <v>286</v>
      </c>
      <c r="E76">
        <v>0</v>
      </c>
      <c r="F76" s="13">
        <v>42856</v>
      </c>
    </row>
    <row r="77" spans="1:6">
      <c r="A77" t="s">
        <v>39</v>
      </c>
      <c r="B77" t="s">
        <v>35</v>
      </c>
      <c r="C77" t="s">
        <v>35</v>
      </c>
      <c r="D77" t="s">
        <v>286</v>
      </c>
      <c r="E77">
        <v>9.58</v>
      </c>
      <c r="F77" s="13">
        <v>42887</v>
      </c>
    </row>
    <row r="78" spans="1:6">
      <c r="A78" t="s">
        <v>39</v>
      </c>
      <c r="B78" t="s">
        <v>35</v>
      </c>
      <c r="C78" t="s">
        <v>35</v>
      </c>
      <c r="D78" t="s">
        <v>286</v>
      </c>
      <c r="E78">
        <v>10.84</v>
      </c>
      <c r="F78" s="13">
        <v>42917</v>
      </c>
    </row>
    <row r="79" spans="1:6">
      <c r="A79" t="s">
        <v>39</v>
      </c>
      <c r="B79" t="s">
        <v>35</v>
      </c>
      <c r="C79" t="s">
        <v>35</v>
      </c>
      <c r="D79" t="s">
        <v>286</v>
      </c>
      <c r="E79">
        <v>8.4499999999999993</v>
      </c>
      <c r="F79" s="13">
        <v>42948</v>
      </c>
    </row>
    <row r="80" spans="1:6">
      <c r="A80" t="s">
        <v>39</v>
      </c>
      <c r="B80" t="s">
        <v>35</v>
      </c>
      <c r="C80" t="s">
        <v>35</v>
      </c>
      <c r="D80" t="s">
        <v>286</v>
      </c>
      <c r="E80">
        <v>10.23</v>
      </c>
      <c r="F80" s="13">
        <v>42979</v>
      </c>
    </row>
    <row r="81" spans="1:6">
      <c r="A81" t="s">
        <v>39</v>
      </c>
      <c r="B81" t="s">
        <v>35</v>
      </c>
      <c r="C81" t="s">
        <v>35</v>
      </c>
      <c r="D81" t="s">
        <v>286</v>
      </c>
      <c r="E81">
        <v>9.8000000000000007</v>
      </c>
      <c r="F81" s="13">
        <v>43009</v>
      </c>
    </row>
    <row r="82" spans="1:6">
      <c r="A82" t="s">
        <v>39</v>
      </c>
      <c r="B82" t="s">
        <v>35</v>
      </c>
      <c r="C82" t="s">
        <v>35</v>
      </c>
      <c r="D82" t="s">
        <v>286</v>
      </c>
      <c r="E82">
        <v>9.8000000000000007</v>
      </c>
      <c r="F82" s="13">
        <v>43040</v>
      </c>
    </row>
    <row r="83" spans="1:6">
      <c r="A83" t="s">
        <v>39</v>
      </c>
      <c r="B83" t="s">
        <v>35</v>
      </c>
      <c r="C83" t="s">
        <v>35</v>
      </c>
      <c r="D83" t="s">
        <v>286</v>
      </c>
      <c r="E83">
        <v>9.8000000000000007</v>
      </c>
      <c r="F83" s="13">
        <v>43070</v>
      </c>
    </row>
    <row r="84" spans="1:6">
      <c r="A84" t="s">
        <v>39</v>
      </c>
      <c r="B84" t="s">
        <v>35</v>
      </c>
      <c r="C84" t="s">
        <v>35</v>
      </c>
      <c r="D84" t="s">
        <v>286</v>
      </c>
      <c r="E84">
        <v>10.46</v>
      </c>
      <c r="F84" s="13">
        <v>43101</v>
      </c>
    </row>
    <row r="85" spans="1:6">
      <c r="A85" t="s">
        <v>39</v>
      </c>
      <c r="B85" t="s">
        <v>35</v>
      </c>
      <c r="C85" t="s">
        <v>35</v>
      </c>
      <c r="D85" t="s">
        <v>286</v>
      </c>
      <c r="E85">
        <v>10.46</v>
      </c>
      <c r="F85" s="13">
        <v>43132</v>
      </c>
    </row>
    <row r="86" spans="1:6">
      <c r="A86" t="s">
        <v>39</v>
      </c>
      <c r="B86" t="s">
        <v>35</v>
      </c>
      <c r="C86" t="s">
        <v>35</v>
      </c>
      <c r="D86" t="s">
        <v>286</v>
      </c>
      <c r="E86">
        <v>10.46</v>
      </c>
      <c r="F86" s="13">
        <v>43160</v>
      </c>
    </row>
    <row r="87" spans="1:6">
      <c r="A87" t="s">
        <v>39</v>
      </c>
      <c r="B87" t="s">
        <v>35</v>
      </c>
      <c r="C87" t="s">
        <v>35</v>
      </c>
      <c r="D87" t="s">
        <v>286</v>
      </c>
      <c r="E87">
        <v>9.8699999999999992</v>
      </c>
      <c r="F87" s="13">
        <v>43191</v>
      </c>
    </row>
    <row r="88" spans="1:6">
      <c r="A88" t="s">
        <v>39</v>
      </c>
      <c r="B88" t="s">
        <v>35</v>
      </c>
      <c r="C88" t="s">
        <v>35</v>
      </c>
      <c r="D88" t="s">
        <v>286</v>
      </c>
      <c r="E88">
        <v>9.8699999999999992</v>
      </c>
      <c r="F88" s="13">
        <v>43221</v>
      </c>
    </row>
    <row r="89" spans="1:6">
      <c r="A89" t="s">
        <v>39</v>
      </c>
      <c r="B89" t="s">
        <v>35</v>
      </c>
      <c r="C89" t="s">
        <v>35</v>
      </c>
      <c r="D89" t="s">
        <v>286</v>
      </c>
      <c r="E89">
        <v>9.8699999999999992</v>
      </c>
      <c r="F89" s="13">
        <v>43252</v>
      </c>
    </row>
    <row r="90" spans="1:6">
      <c r="A90" t="s">
        <v>39</v>
      </c>
      <c r="B90" t="s">
        <v>35</v>
      </c>
      <c r="C90" t="s">
        <v>35</v>
      </c>
      <c r="D90" t="s">
        <v>286</v>
      </c>
      <c r="E90">
        <v>10.56</v>
      </c>
      <c r="F90" s="13">
        <v>43282</v>
      </c>
    </row>
    <row r="91" spans="1:6">
      <c r="A91" t="s">
        <v>39</v>
      </c>
      <c r="B91" t="s">
        <v>35</v>
      </c>
      <c r="C91" t="s">
        <v>35</v>
      </c>
      <c r="D91" t="s">
        <v>286</v>
      </c>
      <c r="E91">
        <v>0</v>
      </c>
      <c r="F91" s="13">
        <v>43313</v>
      </c>
    </row>
    <row r="92" spans="1:6">
      <c r="A92" t="s">
        <v>39</v>
      </c>
      <c r="B92" t="s">
        <v>35</v>
      </c>
      <c r="C92" t="s">
        <v>35</v>
      </c>
      <c r="D92" t="s">
        <v>286</v>
      </c>
      <c r="E92">
        <v>0</v>
      </c>
      <c r="F92" s="13">
        <v>43344</v>
      </c>
    </row>
    <row r="93" spans="1:6">
      <c r="A93" t="s">
        <v>39</v>
      </c>
      <c r="B93" t="s">
        <v>35</v>
      </c>
      <c r="C93" t="s">
        <v>35</v>
      </c>
      <c r="D93" t="s">
        <v>286</v>
      </c>
      <c r="E93">
        <v>0</v>
      </c>
      <c r="F93" s="13">
        <v>43374</v>
      </c>
    </row>
    <row r="94" spans="1:6">
      <c r="A94" t="s">
        <v>39</v>
      </c>
      <c r="B94" t="s">
        <v>35</v>
      </c>
      <c r="C94" t="s">
        <v>35</v>
      </c>
      <c r="D94" t="s">
        <v>286</v>
      </c>
      <c r="E94">
        <v>0</v>
      </c>
      <c r="F94" s="13">
        <v>43405</v>
      </c>
    </row>
    <row r="95" spans="1:6">
      <c r="A95" t="s">
        <v>39</v>
      </c>
      <c r="B95" t="s">
        <v>35</v>
      </c>
      <c r="C95" t="s">
        <v>35</v>
      </c>
      <c r="D95" t="s">
        <v>286</v>
      </c>
      <c r="E95">
        <v>0</v>
      </c>
      <c r="F95" s="13">
        <v>43435</v>
      </c>
    </row>
    <row r="96" spans="1:6">
      <c r="A96" t="s">
        <v>39</v>
      </c>
      <c r="B96" t="s">
        <v>35</v>
      </c>
      <c r="C96" t="s">
        <v>35</v>
      </c>
      <c r="D96" t="s">
        <v>286</v>
      </c>
      <c r="E96">
        <v>0</v>
      </c>
      <c r="F96" s="13">
        <v>43466</v>
      </c>
    </row>
    <row r="97" spans="1:6">
      <c r="A97" t="s">
        <v>39</v>
      </c>
      <c r="B97" t="s">
        <v>35</v>
      </c>
      <c r="C97" t="s">
        <v>35</v>
      </c>
      <c r="D97" t="s">
        <v>286</v>
      </c>
      <c r="E97">
        <v>0</v>
      </c>
      <c r="F97" s="13">
        <v>43497</v>
      </c>
    </row>
    <row r="98" spans="1:6">
      <c r="A98" t="s">
        <v>39</v>
      </c>
      <c r="B98" t="s">
        <v>35</v>
      </c>
      <c r="C98" t="s">
        <v>35</v>
      </c>
      <c r="D98" t="s">
        <v>286</v>
      </c>
      <c r="E98">
        <v>0</v>
      </c>
      <c r="F98" s="13">
        <v>43525</v>
      </c>
    </row>
    <row r="99" spans="1:6">
      <c r="A99" t="s">
        <v>39</v>
      </c>
      <c r="B99" t="s">
        <v>35</v>
      </c>
      <c r="C99" t="s">
        <v>35</v>
      </c>
      <c r="D99" t="s">
        <v>286</v>
      </c>
      <c r="E99">
        <v>0</v>
      </c>
      <c r="F99" s="13">
        <v>43556</v>
      </c>
    </row>
    <row r="100" spans="1:6">
      <c r="A100" t="s">
        <v>39</v>
      </c>
      <c r="B100" t="s">
        <v>35</v>
      </c>
      <c r="C100" t="s">
        <v>35</v>
      </c>
      <c r="D100" t="s">
        <v>286</v>
      </c>
      <c r="E100">
        <v>0</v>
      </c>
      <c r="F100" s="13">
        <v>43586</v>
      </c>
    </row>
    <row r="101" spans="1:6">
      <c r="A101" t="s">
        <v>39</v>
      </c>
      <c r="B101" t="s">
        <v>35</v>
      </c>
      <c r="C101" t="s">
        <v>35</v>
      </c>
      <c r="D101" t="s">
        <v>286</v>
      </c>
      <c r="E101">
        <v>0</v>
      </c>
      <c r="F101" s="13">
        <v>43617</v>
      </c>
    </row>
    <row r="102" spans="1:6">
      <c r="A102" t="s">
        <v>39</v>
      </c>
      <c r="B102" t="s">
        <v>35</v>
      </c>
      <c r="C102" t="s">
        <v>35</v>
      </c>
      <c r="D102" t="s">
        <v>286</v>
      </c>
      <c r="E102">
        <v>0</v>
      </c>
      <c r="F102" s="13">
        <v>43647</v>
      </c>
    </row>
    <row r="103" spans="1:6">
      <c r="A103" t="s">
        <v>39</v>
      </c>
      <c r="B103" t="s">
        <v>35</v>
      </c>
      <c r="C103" t="s">
        <v>35</v>
      </c>
      <c r="D103" t="s">
        <v>286</v>
      </c>
      <c r="E103">
        <v>0</v>
      </c>
      <c r="F103" s="13">
        <v>43678</v>
      </c>
    </row>
    <row r="104" spans="1:6">
      <c r="A104" t="s">
        <v>39</v>
      </c>
      <c r="B104" t="s">
        <v>35</v>
      </c>
      <c r="C104" t="s">
        <v>35</v>
      </c>
      <c r="D104" t="s">
        <v>286</v>
      </c>
      <c r="E104">
        <v>0</v>
      </c>
      <c r="F104" s="13">
        <v>43709</v>
      </c>
    </row>
    <row r="105" spans="1:6">
      <c r="A105" t="s">
        <v>39</v>
      </c>
      <c r="B105" t="s">
        <v>35</v>
      </c>
      <c r="C105" t="s">
        <v>35</v>
      </c>
      <c r="D105" t="s">
        <v>286</v>
      </c>
      <c r="E105">
        <v>0</v>
      </c>
      <c r="F105" s="13">
        <v>43739</v>
      </c>
    </row>
    <row r="106" spans="1:6">
      <c r="A106" t="s">
        <v>39</v>
      </c>
      <c r="B106" t="s">
        <v>35</v>
      </c>
      <c r="C106" t="s">
        <v>35</v>
      </c>
      <c r="D106" t="s">
        <v>286</v>
      </c>
      <c r="E106">
        <v>0</v>
      </c>
      <c r="F106" s="13">
        <v>43770</v>
      </c>
    </row>
    <row r="107" spans="1:6">
      <c r="A107" t="s">
        <v>39</v>
      </c>
      <c r="B107" t="s">
        <v>35</v>
      </c>
      <c r="C107" t="s">
        <v>35</v>
      </c>
      <c r="D107" t="s">
        <v>286</v>
      </c>
      <c r="E107">
        <v>0</v>
      </c>
      <c r="F107" s="13">
        <v>43800</v>
      </c>
    </row>
    <row r="108" spans="1:6">
      <c r="A108" t="s">
        <v>39</v>
      </c>
      <c r="B108" t="s">
        <v>35</v>
      </c>
      <c r="C108" t="s">
        <v>35</v>
      </c>
      <c r="D108" t="s">
        <v>286</v>
      </c>
      <c r="E108">
        <v>0</v>
      </c>
      <c r="F108" s="13">
        <v>43831</v>
      </c>
    </row>
    <row r="109" spans="1:6">
      <c r="A109" t="s">
        <v>39</v>
      </c>
      <c r="B109" t="s">
        <v>35</v>
      </c>
      <c r="C109" t="s">
        <v>35</v>
      </c>
      <c r="D109" t="s">
        <v>286</v>
      </c>
      <c r="E109">
        <v>0</v>
      </c>
      <c r="F109" s="13">
        <v>43862</v>
      </c>
    </row>
    <row r="110" spans="1:6">
      <c r="A110" t="s">
        <v>39</v>
      </c>
      <c r="B110" t="s">
        <v>35</v>
      </c>
      <c r="C110" t="s">
        <v>35</v>
      </c>
      <c r="D110" t="s">
        <v>286</v>
      </c>
      <c r="E110">
        <v>0</v>
      </c>
      <c r="F110" s="13">
        <v>43891</v>
      </c>
    </row>
    <row r="111" spans="1:6">
      <c r="A111" t="s">
        <v>39</v>
      </c>
      <c r="B111" t="s">
        <v>35</v>
      </c>
      <c r="C111" t="s">
        <v>35</v>
      </c>
      <c r="D111" t="s">
        <v>286</v>
      </c>
      <c r="E111">
        <v>0</v>
      </c>
      <c r="F111" s="13">
        <v>43922</v>
      </c>
    </row>
    <row r="112" spans="1:6">
      <c r="A112" t="s">
        <v>39</v>
      </c>
      <c r="B112" t="s">
        <v>35</v>
      </c>
      <c r="C112" t="s">
        <v>35</v>
      </c>
      <c r="D112" t="s">
        <v>286</v>
      </c>
      <c r="E112">
        <v>0</v>
      </c>
      <c r="F112" s="13">
        <v>43952</v>
      </c>
    </row>
    <row r="113" spans="1:6">
      <c r="A113" t="s">
        <v>39</v>
      </c>
      <c r="B113" t="s">
        <v>35</v>
      </c>
      <c r="C113" t="s">
        <v>35</v>
      </c>
      <c r="D113" t="s">
        <v>286</v>
      </c>
      <c r="E113">
        <v>0</v>
      </c>
      <c r="F113" s="13">
        <v>43983</v>
      </c>
    </row>
    <row r="114" spans="1:6">
      <c r="A114" t="s">
        <v>39</v>
      </c>
      <c r="B114" t="s">
        <v>35</v>
      </c>
      <c r="C114" t="s">
        <v>35</v>
      </c>
      <c r="D114" t="s">
        <v>286</v>
      </c>
      <c r="E114">
        <v>0</v>
      </c>
      <c r="F114" s="13">
        <v>44013</v>
      </c>
    </row>
    <row r="115" spans="1:6">
      <c r="A115" t="s">
        <v>39</v>
      </c>
      <c r="B115" t="s">
        <v>35</v>
      </c>
      <c r="C115" t="s">
        <v>35</v>
      </c>
      <c r="D115" t="s">
        <v>286</v>
      </c>
      <c r="E115">
        <v>0</v>
      </c>
      <c r="F115" s="13">
        <v>44044</v>
      </c>
    </row>
    <row r="116" spans="1:6">
      <c r="A116" t="s">
        <v>39</v>
      </c>
      <c r="B116" t="s">
        <v>35</v>
      </c>
      <c r="C116" t="s">
        <v>35</v>
      </c>
      <c r="D116" t="s">
        <v>286</v>
      </c>
      <c r="E116">
        <v>0</v>
      </c>
      <c r="F116" s="13">
        <v>44075</v>
      </c>
    </row>
    <row r="117" spans="1:6">
      <c r="A117" t="s">
        <v>39</v>
      </c>
      <c r="B117" t="s">
        <v>35</v>
      </c>
      <c r="C117" t="s">
        <v>35</v>
      </c>
      <c r="D117" t="s">
        <v>286</v>
      </c>
      <c r="E117">
        <v>0</v>
      </c>
      <c r="F117" s="13">
        <v>44105</v>
      </c>
    </row>
    <row r="118" spans="1:6">
      <c r="A118" t="s">
        <v>39</v>
      </c>
      <c r="B118" t="s">
        <v>35</v>
      </c>
      <c r="C118" t="s">
        <v>35</v>
      </c>
      <c r="D118" t="s">
        <v>286</v>
      </c>
      <c r="E118">
        <v>0</v>
      </c>
      <c r="F118" s="13">
        <v>44136</v>
      </c>
    </row>
    <row r="119" spans="1:6">
      <c r="A119" t="s">
        <v>39</v>
      </c>
      <c r="B119" t="s">
        <v>35</v>
      </c>
      <c r="C119" t="s">
        <v>35</v>
      </c>
      <c r="D119" t="s">
        <v>286</v>
      </c>
      <c r="E119">
        <v>0</v>
      </c>
      <c r="F119" s="13">
        <v>44166</v>
      </c>
    </row>
    <row r="120" spans="1:6">
      <c r="A120" t="s">
        <v>39</v>
      </c>
      <c r="B120" t="s">
        <v>35</v>
      </c>
      <c r="C120" t="s">
        <v>35</v>
      </c>
      <c r="D120" t="s">
        <v>286</v>
      </c>
      <c r="E120">
        <v>0</v>
      </c>
      <c r="F120" s="13">
        <v>44197</v>
      </c>
    </row>
    <row r="121" spans="1:6">
      <c r="A121" t="s">
        <v>39</v>
      </c>
      <c r="B121" t="s">
        <v>35</v>
      </c>
      <c r="C121" t="s">
        <v>35</v>
      </c>
      <c r="D121" t="s">
        <v>286</v>
      </c>
      <c r="E121">
        <v>0</v>
      </c>
      <c r="F121" s="13">
        <v>44228</v>
      </c>
    </row>
    <row r="122" spans="1:6">
      <c r="A122" t="s">
        <v>39</v>
      </c>
      <c r="B122" t="s">
        <v>35</v>
      </c>
      <c r="C122" t="s">
        <v>35</v>
      </c>
      <c r="D122" t="s">
        <v>286</v>
      </c>
      <c r="E122">
        <v>0</v>
      </c>
      <c r="F122" s="13">
        <v>44256</v>
      </c>
    </row>
    <row r="123" spans="1:6">
      <c r="A123" t="s">
        <v>39</v>
      </c>
      <c r="B123" t="s">
        <v>35</v>
      </c>
      <c r="C123" t="s">
        <v>35</v>
      </c>
      <c r="D123" t="s">
        <v>286</v>
      </c>
      <c r="E123">
        <v>0</v>
      </c>
      <c r="F123" s="13">
        <v>44287</v>
      </c>
    </row>
    <row r="124" spans="1:6">
      <c r="A124" t="s">
        <v>39</v>
      </c>
      <c r="B124" t="s">
        <v>35</v>
      </c>
      <c r="C124" t="s">
        <v>35</v>
      </c>
      <c r="D124" t="s">
        <v>286</v>
      </c>
      <c r="E124">
        <v>0</v>
      </c>
      <c r="F124" s="13">
        <v>44317</v>
      </c>
    </row>
    <row r="125" spans="1:6">
      <c r="A125" t="s">
        <v>39</v>
      </c>
      <c r="B125" t="s">
        <v>35</v>
      </c>
      <c r="C125" t="s">
        <v>35</v>
      </c>
      <c r="D125" t="s">
        <v>286</v>
      </c>
      <c r="E125">
        <v>0</v>
      </c>
      <c r="F125" s="13">
        <v>44348</v>
      </c>
    </row>
    <row r="126" spans="1:6">
      <c r="A126" t="s">
        <v>39</v>
      </c>
      <c r="B126" t="s">
        <v>35</v>
      </c>
      <c r="C126" t="s">
        <v>35</v>
      </c>
      <c r="D126" t="s">
        <v>286</v>
      </c>
      <c r="E126">
        <v>0</v>
      </c>
      <c r="F126" s="13">
        <v>44378</v>
      </c>
    </row>
    <row r="127" spans="1:6">
      <c r="A127" t="s">
        <v>39</v>
      </c>
      <c r="B127" t="s">
        <v>35</v>
      </c>
      <c r="C127" t="s">
        <v>35</v>
      </c>
      <c r="D127" t="s">
        <v>286</v>
      </c>
      <c r="E127">
        <v>0</v>
      </c>
      <c r="F127" s="13">
        <v>44409</v>
      </c>
    </row>
    <row r="128" spans="1:6">
      <c r="A128" t="s">
        <v>39</v>
      </c>
      <c r="B128" t="s">
        <v>35</v>
      </c>
      <c r="C128" t="s">
        <v>35</v>
      </c>
      <c r="D128" t="s">
        <v>286</v>
      </c>
      <c r="E128">
        <v>0</v>
      </c>
      <c r="F128" s="13">
        <v>44440</v>
      </c>
    </row>
    <row r="129" spans="1:6">
      <c r="A129" t="s">
        <v>39</v>
      </c>
      <c r="B129" t="s">
        <v>35</v>
      </c>
      <c r="C129" t="s">
        <v>35</v>
      </c>
      <c r="D129" t="s">
        <v>286</v>
      </c>
      <c r="E129">
        <v>0</v>
      </c>
      <c r="F129" s="13">
        <v>44470</v>
      </c>
    </row>
    <row r="130" spans="1:6">
      <c r="A130" t="s">
        <v>39</v>
      </c>
      <c r="B130" t="s">
        <v>35</v>
      </c>
      <c r="C130" t="s">
        <v>35</v>
      </c>
      <c r="D130" t="s">
        <v>286</v>
      </c>
      <c r="E130">
        <v>0</v>
      </c>
      <c r="F130" s="13">
        <v>44501</v>
      </c>
    </row>
    <row r="131" spans="1:6">
      <c r="A131" t="s">
        <v>39</v>
      </c>
      <c r="B131" t="s">
        <v>35</v>
      </c>
      <c r="C131" t="s">
        <v>35</v>
      </c>
      <c r="D131" t="s">
        <v>286</v>
      </c>
      <c r="E131">
        <v>0</v>
      </c>
      <c r="F131" s="13">
        <v>44531</v>
      </c>
    </row>
    <row r="132" spans="1:6">
      <c r="A132" t="s">
        <v>39</v>
      </c>
      <c r="B132" t="s">
        <v>35</v>
      </c>
      <c r="C132" t="s">
        <v>35</v>
      </c>
      <c r="D132" t="s">
        <v>286</v>
      </c>
      <c r="E132">
        <v>0</v>
      </c>
      <c r="F132" s="13">
        <v>44562</v>
      </c>
    </row>
    <row r="133" spans="1:6">
      <c r="A133" t="s">
        <v>39</v>
      </c>
      <c r="B133" t="s">
        <v>35</v>
      </c>
      <c r="C133" t="s">
        <v>35</v>
      </c>
      <c r="D133" t="s">
        <v>286</v>
      </c>
      <c r="E133">
        <v>0</v>
      </c>
      <c r="F133" s="13">
        <v>44593</v>
      </c>
    </row>
    <row r="134" spans="1:6">
      <c r="A134" t="s">
        <v>39</v>
      </c>
      <c r="B134" t="s">
        <v>87</v>
      </c>
      <c r="C134" t="s">
        <v>287</v>
      </c>
      <c r="D134">
        <v>0</v>
      </c>
      <c r="E134">
        <v>0</v>
      </c>
      <c r="F134" s="13">
        <v>42614</v>
      </c>
    </row>
    <row r="135" spans="1:6">
      <c r="A135" t="s">
        <v>39</v>
      </c>
      <c r="B135" t="s">
        <v>87</v>
      </c>
      <c r="C135" t="s">
        <v>287</v>
      </c>
      <c r="D135">
        <v>0</v>
      </c>
      <c r="E135">
        <v>0</v>
      </c>
      <c r="F135" s="13">
        <v>42644</v>
      </c>
    </row>
    <row r="136" spans="1:6">
      <c r="A136" t="s">
        <v>39</v>
      </c>
      <c r="B136" t="s">
        <v>87</v>
      </c>
      <c r="C136" t="s">
        <v>287</v>
      </c>
      <c r="D136">
        <v>0</v>
      </c>
      <c r="E136">
        <v>0</v>
      </c>
      <c r="F136" s="13">
        <v>42675</v>
      </c>
    </row>
    <row r="137" spans="1:6">
      <c r="A137" t="s">
        <v>39</v>
      </c>
      <c r="B137" t="s">
        <v>87</v>
      </c>
      <c r="C137" t="s">
        <v>287</v>
      </c>
      <c r="D137">
        <v>0</v>
      </c>
      <c r="E137">
        <v>0</v>
      </c>
      <c r="F137" s="13">
        <v>42705</v>
      </c>
    </row>
    <row r="138" spans="1:6">
      <c r="A138" t="s">
        <v>39</v>
      </c>
      <c r="B138" t="s">
        <v>87</v>
      </c>
      <c r="C138" t="s">
        <v>287</v>
      </c>
      <c r="D138">
        <v>0</v>
      </c>
      <c r="E138">
        <v>0</v>
      </c>
      <c r="F138" s="13">
        <v>42736</v>
      </c>
    </row>
    <row r="139" spans="1:6">
      <c r="A139" t="s">
        <v>39</v>
      </c>
      <c r="B139" t="s">
        <v>87</v>
      </c>
      <c r="C139" t="s">
        <v>287</v>
      </c>
      <c r="D139">
        <v>0</v>
      </c>
      <c r="E139">
        <v>0</v>
      </c>
      <c r="F139" s="13">
        <v>42767</v>
      </c>
    </row>
    <row r="140" spans="1:6">
      <c r="A140" t="s">
        <v>39</v>
      </c>
      <c r="B140" t="s">
        <v>87</v>
      </c>
      <c r="C140" t="s">
        <v>287</v>
      </c>
      <c r="D140">
        <v>0</v>
      </c>
      <c r="E140">
        <v>0</v>
      </c>
      <c r="F140" s="13">
        <v>42795</v>
      </c>
    </row>
    <row r="141" spans="1:6">
      <c r="A141" t="s">
        <v>39</v>
      </c>
      <c r="B141" t="s">
        <v>87</v>
      </c>
      <c r="C141" t="s">
        <v>287</v>
      </c>
      <c r="D141">
        <v>0</v>
      </c>
      <c r="E141">
        <v>0</v>
      </c>
      <c r="F141" s="13">
        <v>42826</v>
      </c>
    </row>
    <row r="142" spans="1:6">
      <c r="A142" t="s">
        <v>39</v>
      </c>
      <c r="B142" t="s">
        <v>87</v>
      </c>
      <c r="C142" t="s">
        <v>287</v>
      </c>
      <c r="D142">
        <v>0</v>
      </c>
      <c r="E142">
        <v>0</v>
      </c>
      <c r="F142" s="13">
        <v>42856</v>
      </c>
    </row>
    <row r="143" spans="1:6">
      <c r="A143" t="s">
        <v>39</v>
      </c>
      <c r="B143" t="s">
        <v>87</v>
      </c>
      <c r="C143" t="s">
        <v>287</v>
      </c>
      <c r="D143">
        <v>0</v>
      </c>
      <c r="E143">
        <v>0</v>
      </c>
      <c r="F143" s="13">
        <v>42887</v>
      </c>
    </row>
    <row r="144" spans="1:6">
      <c r="A144" t="s">
        <v>39</v>
      </c>
      <c r="B144" t="s">
        <v>87</v>
      </c>
      <c r="C144" t="s">
        <v>287</v>
      </c>
      <c r="D144">
        <v>0</v>
      </c>
      <c r="E144">
        <v>0</v>
      </c>
      <c r="F144" s="13">
        <v>42917</v>
      </c>
    </row>
    <row r="145" spans="1:6">
      <c r="A145" t="s">
        <v>39</v>
      </c>
      <c r="B145" t="s">
        <v>87</v>
      </c>
      <c r="C145" t="s">
        <v>287</v>
      </c>
      <c r="D145">
        <v>0</v>
      </c>
      <c r="E145">
        <v>0</v>
      </c>
      <c r="F145" s="13">
        <v>42948</v>
      </c>
    </row>
    <row r="146" spans="1:6">
      <c r="A146" t="s">
        <v>39</v>
      </c>
      <c r="B146" t="s">
        <v>87</v>
      </c>
      <c r="C146" t="s">
        <v>287</v>
      </c>
      <c r="D146">
        <v>0</v>
      </c>
      <c r="E146">
        <v>0</v>
      </c>
      <c r="F146" s="13">
        <v>42979</v>
      </c>
    </row>
    <row r="147" spans="1:6">
      <c r="A147" t="s">
        <v>39</v>
      </c>
      <c r="B147" t="s">
        <v>87</v>
      </c>
      <c r="C147" t="s">
        <v>287</v>
      </c>
      <c r="D147">
        <v>0</v>
      </c>
      <c r="E147">
        <v>0</v>
      </c>
      <c r="F147" s="13">
        <v>43009</v>
      </c>
    </row>
    <row r="148" spans="1:6">
      <c r="A148" t="s">
        <v>39</v>
      </c>
      <c r="B148" t="s">
        <v>87</v>
      </c>
      <c r="C148" t="s">
        <v>287</v>
      </c>
      <c r="D148">
        <v>0</v>
      </c>
      <c r="E148">
        <v>0</v>
      </c>
      <c r="F148" s="13">
        <v>43040</v>
      </c>
    </row>
    <row r="149" spans="1:6">
      <c r="A149" t="s">
        <v>39</v>
      </c>
      <c r="B149" t="s">
        <v>87</v>
      </c>
      <c r="C149" t="s">
        <v>287</v>
      </c>
      <c r="D149">
        <v>0</v>
      </c>
      <c r="E149">
        <v>0</v>
      </c>
      <c r="F149" s="13">
        <v>43070</v>
      </c>
    </row>
    <row r="150" spans="1:6">
      <c r="A150" t="s">
        <v>39</v>
      </c>
      <c r="B150" t="s">
        <v>87</v>
      </c>
      <c r="C150" t="s">
        <v>287</v>
      </c>
      <c r="D150">
        <v>0</v>
      </c>
      <c r="E150">
        <v>11.426</v>
      </c>
      <c r="F150" s="13">
        <v>43101</v>
      </c>
    </row>
    <row r="151" spans="1:6">
      <c r="A151" t="s">
        <v>39</v>
      </c>
      <c r="B151" t="s">
        <v>87</v>
      </c>
      <c r="C151" t="s">
        <v>287</v>
      </c>
      <c r="D151">
        <v>0</v>
      </c>
      <c r="E151">
        <v>11.0562</v>
      </c>
      <c r="F151" s="13">
        <v>43132</v>
      </c>
    </row>
    <row r="152" spans="1:6">
      <c r="A152" t="s">
        <v>39</v>
      </c>
      <c r="B152" t="s">
        <v>87</v>
      </c>
      <c r="C152" t="s">
        <v>287</v>
      </c>
      <c r="D152">
        <v>0</v>
      </c>
      <c r="E152">
        <v>11.830399999999999</v>
      </c>
      <c r="F152" s="13">
        <v>43160</v>
      </c>
    </row>
    <row r="153" spans="1:6">
      <c r="A153" t="s">
        <v>39</v>
      </c>
      <c r="B153" t="s">
        <v>87</v>
      </c>
      <c r="C153" t="s">
        <v>287</v>
      </c>
      <c r="D153">
        <v>0</v>
      </c>
      <c r="E153">
        <v>11.5076</v>
      </c>
      <c r="F153" s="13">
        <v>43191</v>
      </c>
    </row>
    <row r="154" spans="1:6">
      <c r="A154" t="s">
        <v>39</v>
      </c>
      <c r="B154" t="s">
        <v>87</v>
      </c>
      <c r="C154" t="s">
        <v>287</v>
      </c>
      <c r="D154">
        <v>0</v>
      </c>
      <c r="E154">
        <v>12.3507</v>
      </c>
      <c r="F154" s="13">
        <v>43221</v>
      </c>
    </row>
    <row r="155" spans="1:6">
      <c r="A155" t="s">
        <v>39</v>
      </c>
      <c r="B155" t="s">
        <v>87</v>
      </c>
      <c r="C155" t="s">
        <v>287</v>
      </c>
      <c r="D155">
        <v>0</v>
      </c>
      <c r="E155">
        <v>11.5616</v>
      </c>
      <c r="F155" s="13">
        <v>43252</v>
      </c>
    </row>
    <row r="156" spans="1:6">
      <c r="A156" t="s">
        <v>39</v>
      </c>
      <c r="B156" t="s">
        <v>87</v>
      </c>
      <c r="C156" t="s">
        <v>287</v>
      </c>
      <c r="D156">
        <v>0</v>
      </c>
      <c r="E156">
        <v>10.983700000000001</v>
      </c>
      <c r="F156" s="13">
        <v>43282</v>
      </c>
    </row>
    <row r="157" spans="1:6">
      <c r="A157" t="s">
        <v>39</v>
      </c>
      <c r="B157" t="s">
        <v>87</v>
      </c>
      <c r="C157" t="s">
        <v>287</v>
      </c>
      <c r="D157">
        <v>0</v>
      </c>
      <c r="E157">
        <v>12.0754</v>
      </c>
      <c r="F157" s="13">
        <v>43313</v>
      </c>
    </row>
    <row r="158" spans="1:6">
      <c r="A158" t="s">
        <v>39</v>
      </c>
      <c r="B158" t="s">
        <v>87</v>
      </c>
      <c r="C158" t="s">
        <v>287</v>
      </c>
      <c r="D158">
        <v>0</v>
      </c>
      <c r="E158">
        <v>12.009399999999999</v>
      </c>
      <c r="F158" s="13">
        <v>43344</v>
      </c>
    </row>
    <row r="159" spans="1:6">
      <c r="A159" t="s">
        <v>39</v>
      </c>
      <c r="B159" t="s">
        <v>87</v>
      </c>
      <c r="C159" t="s">
        <v>287</v>
      </c>
      <c r="D159">
        <v>0</v>
      </c>
      <c r="E159">
        <v>12.430099999999999</v>
      </c>
      <c r="F159" s="13">
        <v>43374</v>
      </c>
    </row>
    <row r="160" spans="1:6">
      <c r="A160" t="s">
        <v>39</v>
      </c>
      <c r="B160" t="s">
        <v>87</v>
      </c>
      <c r="C160" t="s">
        <v>287</v>
      </c>
      <c r="D160">
        <v>0</v>
      </c>
      <c r="E160">
        <v>12.6463</v>
      </c>
      <c r="F160" s="13">
        <v>43405</v>
      </c>
    </row>
    <row r="161" spans="1:6">
      <c r="A161" t="s">
        <v>39</v>
      </c>
      <c r="B161" t="s">
        <v>87</v>
      </c>
      <c r="C161" t="s">
        <v>287</v>
      </c>
      <c r="D161">
        <v>0</v>
      </c>
      <c r="E161">
        <v>12.5722</v>
      </c>
      <c r="F161" s="13">
        <v>43435</v>
      </c>
    </row>
    <row r="162" spans="1:6">
      <c r="A162" t="s">
        <v>39</v>
      </c>
      <c r="B162" t="s">
        <v>87</v>
      </c>
      <c r="C162" t="s">
        <v>287</v>
      </c>
      <c r="D162">
        <v>0</v>
      </c>
      <c r="E162">
        <v>12.997199999999999</v>
      </c>
      <c r="F162" s="13">
        <v>43466</v>
      </c>
    </row>
    <row r="163" spans="1:6">
      <c r="A163" t="s">
        <v>39</v>
      </c>
      <c r="B163" t="s">
        <v>87</v>
      </c>
      <c r="C163" t="s">
        <v>287</v>
      </c>
      <c r="D163">
        <v>0</v>
      </c>
      <c r="E163">
        <v>12.997199999999999</v>
      </c>
      <c r="F163" s="13">
        <v>43497</v>
      </c>
    </row>
    <row r="164" spans="1:6">
      <c r="A164" t="s">
        <v>39</v>
      </c>
      <c r="B164" t="s">
        <v>87</v>
      </c>
      <c r="C164" t="s">
        <v>287</v>
      </c>
      <c r="D164">
        <v>0</v>
      </c>
      <c r="E164">
        <v>12.997199999999999</v>
      </c>
      <c r="F164" s="13">
        <v>43525</v>
      </c>
    </row>
    <row r="165" spans="1:6">
      <c r="A165" t="s">
        <v>39</v>
      </c>
      <c r="B165" t="s">
        <v>87</v>
      </c>
      <c r="C165" t="s">
        <v>287</v>
      </c>
      <c r="D165">
        <v>0</v>
      </c>
      <c r="E165">
        <v>12.997199999999999</v>
      </c>
      <c r="F165" s="13">
        <v>43556</v>
      </c>
    </row>
    <row r="166" spans="1:6">
      <c r="A166" t="s">
        <v>39</v>
      </c>
      <c r="B166" t="s">
        <v>87</v>
      </c>
      <c r="C166" t="s">
        <v>287</v>
      </c>
      <c r="D166">
        <v>0</v>
      </c>
      <c r="E166">
        <v>12.997199999999999</v>
      </c>
      <c r="F166" s="13">
        <v>43586</v>
      </c>
    </row>
    <row r="167" spans="1:6">
      <c r="A167" t="s">
        <v>39</v>
      </c>
      <c r="B167" t="s">
        <v>87</v>
      </c>
      <c r="C167" t="s">
        <v>287</v>
      </c>
      <c r="D167">
        <v>0</v>
      </c>
      <c r="E167">
        <v>12.997199999999999</v>
      </c>
      <c r="F167" s="13">
        <v>43617</v>
      </c>
    </row>
    <row r="168" spans="1:6">
      <c r="A168" t="s">
        <v>39</v>
      </c>
      <c r="B168" t="s">
        <v>87</v>
      </c>
      <c r="C168" t="s">
        <v>287</v>
      </c>
      <c r="D168">
        <v>0</v>
      </c>
      <c r="E168">
        <v>12.7867</v>
      </c>
      <c r="F168" s="13">
        <v>43647</v>
      </c>
    </row>
    <row r="169" spans="1:6">
      <c r="A169" t="s">
        <v>39</v>
      </c>
      <c r="B169" t="s">
        <v>87</v>
      </c>
      <c r="C169" t="s">
        <v>287</v>
      </c>
      <c r="D169">
        <v>0</v>
      </c>
      <c r="E169">
        <v>12.7867</v>
      </c>
      <c r="F169" s="13">
        <v>43678</v>
      </c>
    </row>
    <row r="170" spans="1:6">
      <c r="A170" t="s">
        <v>39</v>
      </c>
      <c r="B170" t="s">
        <v>87</v>
      </c>
      <c r="C170" t="s">
        <v>287</v>
      </c>
      <c r="D170">
        <v>0</v>
      </c>
      <c r="E170">
        <v>12.7867</v>
      </c>
      <c r="F170" s="13">
        <v>43709</v>
      </c>
    </row>
    <row r="171" spans="1:6">
      <c r="A171" t="s">
        <v>39</v>
      </c>
      <c r="B171" t="s">
        <v>87</v>
      </c>
      <c r="C171" t="s">
        <v>287</v>
      </c>
      <c r="D171">
        <v>0</v>
      </c>
      <c r="E171">
        <v>12.7867</v>
      </c>
      <c r="F171" s="13">
        <v>43739</v>
      </c>
    </row>
    <row r="172" spans="1:6">
      <c r="A172" t="s">
        <v>39</v>
      </c>
      <c r="B172" t="s">
        <v>87</v>
      </c>
      <c r="C172" t="s">
        <v>287</v>
      </c>
      <c r="D172">
        <v>0</v>
      </c>
      <c r="E172">
        <v>12.7867</v>
      </c>
      <c r="F172" s="13">
        <v>43770</v>
      </c>
    </row>
    <row r="173" spans="1:6">
      <c r="A173" t="s">
        <v>39</v>
      </c>
      <c r="B173" t="s">
        <v>87</v>
      </c>
      <c r="C173" t="s">
        <v>287</v>
      </c>
      <c r="D173">
        <v>0</v>
      </c>
      <c r="E173">
        <v>12.7867</v>
      </c>
      <c r="F173" s="13">
        <v>43800</v>
      </c>
    </row>
    <row r="174" spans="1:6">
      <c r="A174" t="s">
        <v>39</v>
      </c>
      <c r="B174" t="s">
        <v>87</v>
      </c>
      <c r="C174" t="s">
        <v>287</v>
      </c>
      <c r="D174">
        <v>0</v>
      </c>
      <c r="E174">
        <v>12.7346</v>
      </c>
      <c r="F174" s="13">
        <v>43831</v>
      </c>
    </row>
    <row r="175" spans="1:6">
      <c r="A175" t="s">
        <v>39</v>
      </c>
      <c r="B175" t="s">
        <v>87</v>
      </c>
      <c r="C175" t="s">
        <v>287</v>
      </c>
      <c r="D175">
        <v>0</v>
      </c>
      <c r="E175">
        <v>12.7925</v>
      </c>
      <c r="F175" s="13">
        <v>43862</v>
      </c>
    </row>
    <row r="176" spans="1:6">
      <c r="A176" t="s">
        <v>39</v>
      </c>
      <c r="B176" t="s">
        <v>87</v>
      </c>
      <c r="C176" t="s">
        <v>287</v>
      </c>
      <c r="D176">
        <v>0</v>
      </c>
      <c r="E176">
        <v>12.7925</v>
      </c>
      <c r="F176" s="13">
        <v>43891</v>
      </c>
    </row>
    <row r="177" spans="1:6">
      <c r="A177" t="s">
        <v>39</v>
      </c>
      <c r="B177" t="s">
        <v>87</v>
      </c>
      <c r="C177" t="s">
        <v>287</v>
      </c>
      <c r="D177">
        <v>0</v>
      </c>
      <c r="E177">
        <v>12.7925</v>
      </c>
      <c r="F177" s="13">
        <v>43922</v>
      </c>
    </row>
    <row r="178" spans="1:6">
      <c r="A178" t="s">
        <v>39</v>
      </c>
      <c r="B178" t="s">
        <v>87</v>
      </c>
      <c r="C178" t="s">
        <v>287</v>
      </c>
      <c r="D178">
        <v>0</v>
      </c>
      <c r="E178">
        <v>12.7925</v>
      </c>
      <c r="F178" s="13">
        <v>43952</v>
      </c>
    </row>
    <row r="179" spans="1:6">
      <c r="A179" t="s">
        <v>39</v>
      </c>
      <c r="B179" t="s">
        <v>87</v>
      </c>
      <c r="C179" t="s">
        <v>287</v>
      </c>
      <c r="D179">
        <v>0</v>
      </c>
      <c r="E179">
        <v>12.7925</v>
      </c>
      <c r="F179" s="13">
        <v>43983</v>
      </c>
    </row>
    <row r="180" spans="1:6">
      <c r="A180" t="s">
        <v>39</v>
      </c>
      <c r="B180" t="s">
        <v>87</v>
      </c>
      <c r="C180" t="s">
        <v>287</v>
      </c>
      <c r="D180">
        <v>0</v>
      </c>
      <c r="E180">
        <v>12.7925</v>
      </c>
      <c r="F180" s="13">
        <v>44013</v>
      </c>
    </row>
    <row r="181" spans="1:6">
      <c r="A181" t="s">
        <v>39</v>
      </c>
      <c r="B181" t="s">
        <v>87</v>
      </c>
      <c r="C181" t="s">
        <v>287</v>
      </c>
      <c r="D181">
        <v>0</v>
      </c>
      <c r="E181">
        <v>12.7925</v>
      </c>
      <c r="F181" s="13">
        <v>44044</v>
      </c>
    </row>
    <row r="182" spans="1:6">
      <c r="A182" t="s">
        <v>39</v>
      </c>
      <c r="B182" t="s">
        <v>87</v>
      </c>
      <c r="C182" t="s">
        <v>287</v>
      </c>
      <c r="D182">
        <v>0</v>
      </c>
      <c r="E182">
        <v>12.7925</v>
      </c>
      <c r="F182" s="13">
        <v>44075</v>
      </c>
    </row>
    <row r="183" spans="1:6">
      <c r="A183" t="s">
        <v>39</v>
      </c>
      <c r="B183" t="s">
        <v>87</v>
      </c>
      <c r="C183" t="s">
        <v>287</v>
      </c>
      <c r="D183">
        <v>0</v>
      </c>
      <c r="E183">
        <v>12.7925</v>
      </c>
      <c r="F183" s="13">
        <v>44105</v>
      </c>
    </row>
    <row r="184" spans="1:6">
      <c r="A184" t="s">
        <v>39</v>
      </c>
      <c r="B184" t="s">
        <v>87</v>
      </c>
      <c r="C184" t="s">
        <v>287</v>
      </c>
      <c r="D184">
        <v>0</v>
      </c>
      <c r="E184">
        <v>12.7925</v>
      </c>
      <c r="F184" s="13">
        <v>44136</v>
      </c>
    </row>
    <row r="185" spans="1:6">
      <c r="A185" t="s">
        <v>39</v>
      </c>
      <c r="B185" t="s">
        <v>87</v>
      </c>
      <c r="C185" t="s">
        <v>287</v>
      </c>
      <c r="D185">
        <v>0</v>
      </c>
      <c r="E185">
        <v>12.7925</v>
      </c>
      <c r="F185" s="13">
        <v>44166</v>
      </c>
    </row>
    <row r="186" spans="1:6">
      <c r="A186" t="s">
        <v>39</v>
      </c>
      <c r="B186" t="s">
        <v>87</v>
      </c>
      <c r="C186" t="s">
        <v>287</v>
      </c>
      <c r="D186">
        <v>0</v>
      </c>
      <c r="E186">
        <v>13.5425</v>
      </c>
      <c r="F186" s="13">
        <v>44197</v>
      </c>
    </row>
    <row r="187" spans="1:6">
      <c r="A187" t="s">
        <v>39</v>
      </c>
      <c r="B187" t="s">
        <v>87</v>
      </c>
      <c r="C187" t="s">
        <v>287</v>
      </c>
      <c r="D187">
        <v>0</v>
      </c>
      <c r="E187">
        <v>13.5425</v>
      </c>
      <c r="F187" s="13">
        <v>44228</v>
      </c>
    </row>
    <row r="188" spans="1:6">
      <c r="A188" t="s">
        <v>39</v>
      </c>
      <c r="B188" t="s">
        <v>87</v>
      </c>
      <c r="C188" t="s">
        <v>287</v>
      </c>
      <c r="D188">
        <v>0</v>
      </c>
      <c r="E188">
        <v>13.5425</v>
      </c>
      <c r="F188" s="13">
        <v>44256</v>
      </c>
    </row>
    <row r="189" spans="1:6">
      <c r="A189" t="s">
        <v>39</v>
      </c>
      <c r="B189" t="s">
        <v>87</v>
      </c>
      <c r="C189" t="s">
        <v>287</v>
      </c>
      <c r="D189">
        <v>0</v>
      </c>
      <c r="E189">
        <v>13.5425</v>
      </c>
      <c r="F189" s="13">
        <v>44287</v>
      </c>
    </row>
    <row r="190" spans="1:6">
      <c r="A190" t="s">
        <v>39</v>
      </c>
      <c r="B190" t="s">
        <v>87</v>
      </c>
      <c r="C190" t="s">
        <v>287</v>
      </c>
      <c r="D190">
        <v>0</v>
      </c>
      <c r="E190">
        <v>13.5425</v>
      </c>
      <c r="F190" s="13">
        <v>44317</v>
      </c>
    </row>
    <row r="191" spans="1:6">
      <c r="A191" t="s">
        <v>39</v>
      </c>
      <c r="B191" t="s">
        <v>87</v>
      </c>
      <c r="C191" t="s">
        <v>287</v>
      </c>
      <c r="D191">
        <v>0</v>
      </c>
      <c r="E191">
        <v>13.5425</v>
      </c>
      <c r="F191" s="13">
        <v>44348</v>
      </c>
    </row>
    <row r="192" spans="1:6">
      <c r="A192" t="s">
        <v>39</v>
      </c>
      <c r="B192" t="s">
        <v>87</v>
      </c>
      <c r="C192" t="s">
        <v>287</v>
      </c>
      <c r="D192">
        <v>0</v>
      </c>
      <c r="E192">
        <v>13.5425</v>
      </c>
      <c r="F192" s="13">
        <v>44378</v>
      </c>
    </row>
    <row r="193" spans="1:6">
      <c r="A193" t="s">
        <v>39</v>
      </c>
      <c r="B193" t="s">
        <v>87</v>
      </c>
      <c r="C193" t="s">
        <v>287</v>
      </c>
      <c r="D193">
        <v>0</v>
      </c>
      <c r="E193">
        <v>13.5425</v>
      </c>
      <c r="F193" s="13">
        <v>44409</v>
      </c>
    </row>
    <row r="194" spans="1:6">
      <c r="A194" t="s">
        <v>39</v>
      </c>
      <c r="B194" t="s">
        <v>87</v>
      </c>
      <c r="C194" t="s">
        <v>287</v>
      </c>
      <c r="D194">
        <v>0</v>
      </c>
      <c r="E194">
        <v>13.5425</v>
      </c>
      <c r="F194" s="13">
        <v>44440</v>
      </c>
    </row>
    <row r="195" spans="1:6">
      <c r="A195" t="s">
        <v>39</v>
      </c>
      <c r="B195" t="s">
        <v>87</v>
      </c>
      <c r="C195" t="s">
        <v>287</v>
      </c>
      <c r="D195">
        <v>0</v>
      </c>
      <c r="E195">
        <v>13.5425</v>
      </c>
      <c r="F195" s="13">
        <v>44470</v>
      </c>
    </row>
    <row r="196" spans="1:6">
      <c r="A196" t="s">
        <v>39</v>
      </c>
      <c r="B196" t="s">
        <v>87</v>
      </c>
      <c r="C196" t="s">
        <v>287</v>
      </c>
      <c r="D196">
        <v>0</v>
      </c>
      <c r="E196">
        <v>13.5425</v>
      </c>
      <c r="F196" s="13">
        <v>44501</v>
      </c>
    </row>
    <row r="197" spans="1:6">
      <c r="A197" t="s">
        <v>39</v>
      </c>
      <c r="B197" t="s">
        <v>87</v>
      </c>
      <c r="C197" t="s">
        <v>287</v>
      </c>
      <c r="D197">
        <v>0</v>
      </c>
      <c r="E197">
        <v>13.5425</v>
      </c>
      <c r="F197" s="13">
        <v>44531</v>
      </c>
    </row>
    <row r="198" spans="1:6">
      <c r="A198" t="s">
        <v>39</v>
      </c>
      <c r="B198" t="s">
        <v>87</v>
      </c>
      <c r="C198" t="s">
        <v>287</v>
      </c>
      <c r="D198">
        <v>0</v>
      </c>
      <c r="E198">
        <v>0</v>
      </c>
      <c r="F198" s="13">
        <v>44562</v>
      </c>
    </row>
    <row r="199" spans="1:6">
      <c r="A199" t="s">
        <v>39</v>
      </c>
      <c r="B199" t="s">
        <v>87</v>
      </c>
      <c r="C199" t="s">
        <v>287</v>
      </c>
      <c r="D199">
        <v>0</v>
      </c>
      <c r="E199">
        <v>0</v>
      </c>
      <c r="F199" s="13">
        <v>44593</v>
      </c>
    </row>
    <row r="200" spans="1:6">
      <c r="A200" t="s">
        <v>39</v>
      </c>
      <c r="B200" t="s">
        <v>87</v>
      </c>
      <c r="C200" t="s">
        <v>288</v>
      </c>
      <c r="D200" t="s">
        <v>286</v>
      </c>
      <c r="E200">
        <v>0</v>
      </c>
      <c r="F200" s="13">
        <v>42614</v>
      </c>
    </row>
    <row r="201" spans="1:6">
      <c r="A201" t="s">
        <v>39</v>
      </c>
      <c r="B201" t="s">
        <v>87</v>
      </c>
      <c r="C201" t="s">
        <v>288</v>
      </c>
      <c r="D201" t="s">
        <v>286</v>
      </c>
      <c r="E201">
        <v>0</v>
      </c>
      <c r="F201" s="13">
        <v>42644</v>
      </c>
    </row>
    <row r="202" spans="1:6">
      <c r="A202" t="s">
        <v>39</v>
      </c>
      <c r="B202" t="s">
        <v>87</v>
      </c>
      <c r="C202" t="s">
        <v>288</v>
      </c>
      <c r="D202" t="s">
        <v>286</v>
      </c>
      <c r="E202">
        <v>0</v>
      </c>
      <c r="F202" s="13">
        <v>42675</v>
      </c>
    </row>
    <row r="203" spans="1:6">
      <c r="A203" t="s">
        <v>39</v>
      </c>
      <c r="B203" t="s">
        <v>87</v>
      </c>
      <c r="C203" t="s">
        <v>288</v>
      </c>
      <c r="D203" t="s">
        <v>286</v>
      </c>
      <c r="E203">
        <v>0</v>
      </c>
      <c r="F203" s="13">
        <v>42705</v>
      </c>
    </row>
    <row r="204" spans="1:6">
      <c r="A204" t="s">
        <v>39</v>
      </c>
      <c r="B204" t="s">
        <v>87</v>
      </c>
      <c r="C204" t="s">
        <v>288</v>
      </c>
      <c r="D204" t="s">
        <v>286</v>
      </c>
      <c r="E204">
        <v>0</v>
      </c>
      <c r="F204" s="13">
        <v>42736</v>
      </c>
    </row>
    <row r="205" spans="1:6">
      <c r="A205" t="s">
        <v>39</v>
      </c>
      <c r="B205" t="s">
        <v>87</v>
      </c>
      <c r="C205" t="s">
        <v>288</v>
      </c>
      <c r="D205" t="s">
        <v>286</v>
      </c>
      <c r="E205">
        <v>0</v>
      </c>
      <c r="F205" s="13">
        <v>42767</v>
      </c>
    </row>
    <row r="206" spans="1:6">
      <c r="A206" t="s">
        <v>39</v>
      </c>
      <c r="B206" t="s">
        <v>87</v>
      </c>
      <c r="C206" t="s">
        <v>288</v>
      </c>
      <c r="D206" t="s">
        <v>286</v>
      </c>
      <c r="E206">
        <v>0</v>
      </c>
      <c r="F206" s="13">
        <v>42795</v>
      </c>
    </row>
    <row r="207" spans="1:6">
      <c r="A207" t="s">
        <v>39</v>
      </c>
      <c r="B207" t="s">
        <v>87</v>
      </c>
      <c r="C207" t="s">
        <v>288</v>
      </c>
      <c r="D207" t="s">
        <v>286</v>
      </c>
      <c r="E207">
        <v>0</v>
      </c>
      <c r="F207" s="13">
        <v>42826</v>
      </c>
    </row>
    <row r="208" spans="1:6">
      <c r="A208" t="s">
        <v>39</v>
      </c>
      <c r="B208" t="s">
        <v>87</v>
      </c>
      <c r="C208" t="s">
        <v>288</v>
      </c>
      <c r="D208" t="s">
        <v>286</v>
      </c>
      <c r="E208">
        <v>0</v>
      </c>
      <c r="F208" s="13">
        <v>42856</v>
      </c>
    </row>
    <row r="209" spans="1:6">
      <c r="A209" t="s">
        <v>39</v>
      </c>
      <c r="B209" t="s">
        <v>87</v>
      </c>
      <c r="C209" t="s">
        <v>288</v>
      </c>
      <c r="D209" t="s">
        <v>286</v>
      </c>
      <c r="E209">
        <v>0</v>
      </c>
      <c r="F209" s="13">
        <v>42887</v>
      </c>
    </row>
    <row r="210" spans="1:6">
      <c r="A210" t="s">
        <v>39</v>
      </c>
      <c r="B210" t="s">
        <v>87</v>
      </c>
      <c r="C210" t="s">
        <v>288</v>
      </c>
      <c r="D210" t="s">
        <v>286</v>
      </c>
      <c r="E210">
        <v>0</v>
      </c>
      <c r="F210" s="13">
        <v>42917</v>
      </c>
    </row>
    <row r="211" spans="1:6">
      <c r="A211" t="s">
        <v>39</v>
      </c>
      <c r="B211" t="s">
        <v>87</v>
      </c>
      <c r="C211" t="s">
        <v>288</v>
      </c>
      <c r="D211" t="s">
        <v>286</v>
      </c>
      <c r="E211">
        <v>0</v>
      </c>
      <c r="F211" s="13">
        <v>42948</v>
      </c>
    </row>
    <row r="212" spans="1:6">
      <c r="A212" t="s">
        <v>39</v>
      </c>
      <c r="B212" t="s">
        <v>87</v>
      </c>
      <c r="C212" t="s">
        <v>288</v>
      </c>
      <c r="D212" t="s">
        <v>286</v>
      </c>
      <c r="E212">
        <v>0</v>
      </c>
      <c r="F212" s="13">
        <v>42979</v>
      </c>
    </row>
    <row r="213" spans="1:6">
      <c r="A213" t="s">
        <v>39</v>
      </c>
      <c r="B213" t="s">
        <v>87</v>
      </c>
      <c r="C213" t="s">
        <v>288</v>
      </c>
      <c r="D213" t="s">
        <v>286</v>
      </c>
      <c r="E213">
        <v>0</v>
      </c>
      <c r="F213" s="13">
        <v>43009</v>
      </c>
    </row>
    <row r="214" spans="1:6">
      <c r="A214" t="s">
        <v>39</v>
      </c>
      <c r="B214" t="s">
        <v>87</v>
      </c>
      <c r="C214" t="s">
        <v>288</v>
      </c>
      <c r="D214" t="s">
        <v>286</v>
      </c>
      <c r="E214">
        <v>0</v>
      </c>
      <c r="F214" s="13">
        <v>43040</v>
      </c>
    </row>
    <row r="215" spans="1:6">
      <c r="A215" t="s">
        <v>39</v>
      </c>
      <c r="B215" t="s">
        <v>87</v>
      </c>
      <c r="C215" t="s">
        <v>288</v>
      </c>
      <c r="D215" t="s">
        <v>286</v>
      </c>
      <c r="E215">
        <v>0</v>
      </c>
      <c r="F215" s="13">
        <v>43070</v>
      </c>
    </row>
    <row r="216" spans="1:6">
      <c r="A216" t="s">
        <v>39</v>
      </c>
      <c r="B216" t="s">
        <v>87</v>
      </c>
      <c r="C216" t="s">
        <v>288</v>
      </c>
      <c r="D216" t="s">
        <v>286</v>
      </c>
      <c r="E216">
        <v>8.4499999999999993</v>
      </c>
      <c r="F216" s="13">
        <v>43101</v>
      </c>
    </row>
    <row r="217" spans="1:6">
      <c r="A217" t="s">
        <v>39</v>
      </c>
      <c r="B217" t="s">
        <v>87</v>
      </c>
      <c r="C217" t="s">
        <v>288</v>
      </c>
      <c r="D217" t="s">
        <v>286</v>
      </c>
      <c r="E217">
        <v>8.4499999999999993</v>
      </c>
      <c r="F217" s="13">
        <v>43132</v>
      </c>
    </row>
    <row r="218" spans="1:6">
      <c r="A218" t="s">
        <v>39</v>
      </c>
      <c r="B218" t="s">
        <v>87</v>
      </c>
      <c r="C218" t="s">
        <v>288</v>
      </c>
      <c r="D218" t="s">
        <v>286</v>
      </c>
      <c r="E218">
        <v>9.6480999999999995</v>
      </c>
      <c r="F218" s="13">
        <v>43160</v>
      </c>
    </row>
    <row r="219" spans="1:6">
      <c r="A219" t="s">
        <v>39</v>
      </c>
      <c r="B219" t="s">
        <v>87</v>
      </c>
      <c r="C219" t="s">
        <v>288</v>
      </c>
      <c r="D219" t="s">
        <v>286</v>
      </c>
      <c r="E219">
        <v>8.4499999999999993</v>
      </c>
      <c r="F219" s="13">
        <v>43191</v>
      </c>
    </row>
    <row r="220" spans="1:6">
      <c r="A220" t="s">
        <v>39</v>
      </c>
      <c r="B220" t="s">
        <v>87</v>
      </c>
      <c r="C220" t="s">
        <v>288</v>
      </c>
      <c r="D220" t="s">
        <v>286</v>
      </c>
      <c r="E220">
        <v>12.3729</v>
      </c>
      <c r="F220" s="13">
        <v>43221</v>
      </c>
    </row>
    <row r="221" spans="1:6">
      <c r="A221" t="s">
        <v>39</v>
      </c>
      <c r="B221" t="s">
        <v>87</v>
      </c>
      <c r="C221" t="s">
        <v>288</v>
      </c>
      <c r="D221" t="s">
        <v>286</v>
      </c>
      <c r="E221">
        <v>11.741300000000001</v>
      </c>
      <c r="F221" s="13">
        <v>43252</v>
      </c>
    </row>
    <row r="222" spans="1:6">
      <c r="A222" t="s">
        <v>39</v>
      </c>
      <c r="B222" t="s">
        <v>87</v>
      </c>
      <c r="C222" t="s">
        <v>288</v>
      </c>
      <c r="D222" t="s">
        <v>286</v>
      </c>
      <c r="E222">
        <v>10.983700000000001</v>
      </c>
      <c r="F222" s="13">
        <v>43282</v>
      </c>
    </row>
    <row r="223" spans="1:6">
      <c r="A223" t="s">
        <v>39</v>
      </c>
      <c r="B223" t="s">
        <v>87</v>
      </c>
      <c r="C223" t="s">
        <v>288</v>
      </c>
      <c r="D223" t="s">
        <v>286</v>
      </c>
      <c r="E223">
        <v>11.7058</v>
      </c>
      <c r="F223" s="13">
        <v>43313</v>
      </c>
    </row>
    <row r="224" spans="1:6">
      <c r="A224" t="s">
        <v>39</v>
      </c>
      <c r="B224" t="s">
        <v>87</v>
      </c>
      <c r="C224" t="s">
        <v>288</v>
      </c>
      <c r="D224" t="s">
        <v>286</v>
      </c>
      <c r="E224">
        <v>11.508800000000001</v>
      </c>
      <c r="F224" s="13">
        <v>43344</v>
      </c>
    </row>
    <row r="225" spans="1:6">
      <c r="A225" t="s">
        <v>39</v>
      </c>
      <c r="B225" t="s">
        <v>87</v>
      </c>
      <c r="C225" t="s">
        <v>288</v>
      </c>
      <c r="D225" t="s">
        <v>286</v>
      </c>
      <c r="E225">
        <v>11.8149</v>
      </c>
      <c r="F225" s="13">
        <v>43374</v>
      </c>
    </row>
    <row r="226" spans="1:6">
      <c r="A226" t="s">
        <v>39</v>
      </c>
      <c r="B226" t="s">
        <v>87</v>
      </c>
      <c r="C226" t="s">
        <v>288</v>
      </c>
      <c r="D226" t="s">
        <v>286</v>
      </c>
      <c r="E226">
        <v>11.835800000000001</v>
      </c>
      <c r="F226" s="13">
        <v>43405</v>
      </c>
    </row>
    <row r="227" spans="1:6">
      <c r="A227" t="s">
        <v>39</v>
      </c>
      <c r="B227" t="s">
        <v>87</v>
      </c>
      <c r="C227" t="s">
        <v>288</v>
      </c>
      <c r="D227" t="s">
        <v>286</v>
      </c>
      <c r="E227">
        <v>11.791</v>
      </c>
      <c r="F227" s="13">
        <v>43435</v>
      </c>
    </row>
    <row r="228" spans="1:6">
      <c r="A228" t="s">
        <v>39</v>
      </c>
      <c r="B228" t="s">
        <v>87</v>
      </c>
      <c r="C228" t="s">
        <v>288</v>
      </c>
      <c r="D228" t="s">
        <v>286</v>
      </c>
      <c r="E228">
        <v>12.2805</v>
      </c>
      <c r="F228" s="13">
        <v>43466</v>
      </c>
    </row>
    <row r="229" spans="1:6">
      <c r="A229" t="s">
        <v>39</v>
      </c>
      <c r="B229" t="s">
        <v>87</v>
      </c>
      <c r="C229" t="s">
        <v>288</v>
      </c>
      <c r="D229" t="s">
        <v>286</v>
      </c>
      <c r="E229">
        <v>12.2921</v>
      </c>
      <c r="F229" s="13">
        <v>43497</v>
      </c>
    </row>
    <row r="230" spans="1:6">
      <c r="A230" t="s">
        <v>39</v>
      </c>
      <c r="B230" t="s">
        <v>87</v>
      </c>
      <c r="C230" t="s">
        <v>288</v>
      </c>
      <c r="D230" t="s">
        <v>286</v>
      </c>
      <c r="E230">
        <v>12.2805</v>
      </c>
      <c r="F230" s="13">
        <v>43525</v>
      </c>
    </row>
    <row r="231" spans="1:6">
      <c r="A231" t="s">
        <v>39</v>
      </c>
      <c r="B231" t="s">
        <v>87</v>
      </c>
      <c r="C231" t="s">
        <v>288</v>
      </c>
      <c r="D231" t="s">
        <v>286</v>
      </c>
      <c r="E231">
        <v>12.216799999999999</v>
      </c>
      <c r="F231" s="13">
        <v>43556</v>
      </c>
    </row>
    <row r="232" spans="1:6">
      <c r="A232" t="s">
        <v>39</v>
      </c>
      <c r="B232" t="s">
        <v>87</v>
      </c>
      <c r="C232" t="s">
        <v>288</v>
      </c>
      <c r="D232" t="s">
        <v>286</v>
      </c>
      <c r="E232">
        <v>12.2439</v>
      </c>
      <c r="F232" s="13">
        <v>43586</v>
      </c>
    </row>
    <row r="233" spans="1:6">
      <c r="A233" t="s">
        <v>39</v>
      </c>
      <c r="B233" t="s">
        <v>87</v>
      </c>
      <c r="C233" t="s">
        <v>288</v>
      </c>
      <c r="D233" t="s">
        <v>286</v>
      </c>
      <c r="E233">
        <v>12.273099999999999</v>
      </c>
      <c r="F233" s="13">
        <v>43617</v>
      </c>
    </row>
    <row r="234" spans="1:6">
      <c r="A234" t="s">
        <v>39</v>
      </c>
      <c r="B234" t="s">
        <v>87</v>
      </c>
      <c r="C234" t="s">
        <v>288</v>
      </c>
      <c r="D234" t="s">
        <v>286</v>
      </c>
      <c r="E234">
        <v>12.4564</v>
      </c>
      <c r="F234" s="13">
        <v>43647</v>
      </c>
    </row>
    <row r="235" spans="1:6">
      <c r="A235" t="s">
        <v>39</v>
      </c>
      <c r="B235" t="s">
        <v>87</v>
      </c>
      <c r="C235" t="s">
        <v>288</v>
      </c>
      <c r="D235" t="s">
        <v>286</v>
      </c>
      <c r="E235">
        <v>12.488899999999999</v>
      </c>
      <c r="F235" s="13">
        <v>43678</v>
      </c>
    </row>
    <row r="236" spans="1:6">
      <c r="A236" t="s">
        <v>39</v>
      </c>
      <c r="B236" t="s">
        <v>87</v>
      </c>
      <c r="C236" t="s">
        <v>288</v>
      </c>
      <c r="D236" t="s">
        <v>286</v>
      </c>
      <c r="E236">
        <v>12.5006</v>
      </c>
      <c r="F236" s="13">
        <v>43709</v>
      </c>
    </row>
    <row r="237" spans="1:6">
      <c r="A237" t="s">
        <v>39</v>
      </c>
      <c r="B237" t="s">
        <v>87</v>
      </c>
      <c r="C237" t="s">
        <v>288</v>
      </c>
      <c r="D237" t="s">
        <v>286</v>
      </c>
      <c r="E237">
        <v>12.4573</v>
      </c>
      <c r="F237" s="13">
        <v>43739</v>
      </c>
    </row>
    <row r="238" spans="1:6">
      <c r="A238" t="s">
        <v>39</v>
      </c>
      <c r="B238" t="s">
        <v>87</v>
      </c>
      <c r="C238" t="s">
        <v>288</v>
      </c>
      <c r="D238" t="s">
        <v>286</v>
      </c>
      <c r="E238">
        <v>12.509</v>
      </c>
      <c r="F238" s="13">
        <v>43770</v>
      </c>
    </row>
    <row r="239" spans="1:6">
      <c r="A239" t="s">
        <v>39</v>
      </c>
      <c r="B239" t="s">
        <v>87</v>
      </c>
      <c r="C239" t="s">
        <v>288</v>
      </c>
      <c r="D239" t="s">
        <v>286</v>
      </c>
      <c r="E239">
        <v>12.5061</v>
      </c>
      <c r="F239" s="13">
        <v>43800</v>
      </c>
    </row>
    <row r="240" spans="1:6">
      <c r="A240" t="s">
        <v>39</v>
      </c>
      <c r="B240" t="s">
        <v>87</v>
      </c>
      <c r="C240" t="s">
        <v>288</v>
      </c>
      <c r="D240" t="s">
        <v>286</v>
      </c>
      <c r="E240">
        <v>11.838200000000001</v>
      </c>
      <c r="F240" s="13">
        <v>43831</v>
      </c>
    </row>
    <row r="241" spans="1:6">
      <c r="A241" t="s">
        <v>39</v>
      </c>
      <c r="B241" t="s">
        <v>87</v>
      </c>
      <c r="C241" t="s">
        <v>288</v>
      </c>
      <c r="D241" t="s">
        <v>286</v>
      </c>
      <c r="E241">
        <v>12.1365</v>
      </c>
      <c r="F241" s="13">
        <v>43862</v>
      </c>
    </row>
    <row r="242" spans="1:6">
      <c r="A242" t="s">
        <v>39</v>
      </c>
      <c r="B242" t="s">
        <v>87</v>
      </c>
      <c r="C242" t="s">
        <v>288</v>
      </c>
      <c r="D242" t="s">
        <v>286</v>
      </c>
      <c r="E242">
        <v>12.3443</v>
      </c>
      <c r="F242" s="13">
        <v>43891</v>
      </c>
    </row>
    <row r="243" spans="1:6">
      <c r="A243" t="s">
        <v>39</v>
      </c>
      <c r="B243" t="s">
        <v>87</v>
      </c>
      <c r="C243" t="s">
        <v>288</v>
      </c>
      <c r="D243" t="s">
        <v>286</v>
      </c>
      <c r="E243">
        <v>12.3589</v>
      </c>
      <c r="F243" s="13">
        <v>43922</v>
      </c>
    </row>
    <row r="244" spans="1:6">
      <c r="A244" t="s">
        <v>39</v>
      </c>
      <c r="B244" t="s">
        <v>87</v>
      </c>
      <c r="C244" t="s">
        <v>288</v>
      </c>
      <c r="D244" t="s">
        <v>286</v>
      </c>
      <c r="E244">
        <v>12.409700000000001</v>
      </c>
      <c r="F244" s="13">
        <v>43952</v>
      </c>
    </row>
    <row r="245" spans="1:6">
      <c r="A245" t="s">
        <v>39</v>
      </c>
      <c r="B245" t="s">
        <v>87</v>
      </c>
      <c r="C245" t="s">
        <v>288</v>
      </c>
      <c r="D245" t="s">
        <v>286</v>
      </c>
      <c r="E245">
        <v>12.801</v>
      </c>
      <c r="F245" s="13">
        <v>43983</v>
      </c>
    </row>
    <row r="246" spans="1:6">
      <c r="A246" t="s">
        <v>39</v>
      </c>
      <c r="B246" t="s">
        <v>87</v>
      </c>
      <c r="C246" t="s">
        <v>288</v>
      </c>
      <c r="D246" t="s">
        <v>286</v>
      </c>
      <c r="E246">
        <v>12.4368</v>
      </c>
      <c r="F246" s="13">
        <v>44013</v>
      </c>
    </row>
    <row r="247" spans="1:6">
      <c r="A247" t="s">
        <v>39</v>
      </c>
      <c r="B247" t="s">
        <v>87</v>
      </c>
      <c r="C247" t="s">
        <v>288</v>
      </c>
      <c r="D247" t="s">
        <v>286</v>
      </c>
      <c r="E247">
        <v>12.397399999999999</v>
      </c>
      <c r="F247" s="13">
        <v>44044</v>
      </c>
    </row>
    <row r="248" spans="1:6">
      <c r="A248" t="s">
        <v>39</v>
      </c>
      <c r="B248" t="s">
        <v>87</v>
      </c>
      <c r="C248" t="s">
        <v>288</v>
      </c>
      <c r="D248" t="s">
        <v>286</v>
      </c>
      <c r="E248">
        <v>12.482799999999999</v>
      </c>
      <c r="F248" s="13">
        <v>44075</v>
      </c>
    </row>
    <row r="249" spans="1:6">
      <c r="A249" t="s">
        <v>39</v>
      </c>
      <c r="B249" t="s">
        <v>87</v>
      </c>
      <c r="C249" t="s">
        <v>288</v>
      </c>
      <c r="D249" t="s">
        <v>286</v>
      </c>
      <c r="E249">
        <v>12.460699999999999</v>
      </c>
      <c r="F249" s="13">
        <v>44105</v>
      </c>
    </row>
    <row r="250" spans="1:6">
      <c r="A250" t="s">
        <v>39</v>
      </c>
      <c r="B250" t="s">
        <v>87</v>
      </c>
      <c r="C250" t="s">
        <v>288</v>
      </c>
      <c r="D250" t="s">
        <v>286</v>
      </c>
      <c r="E250">
        <v>12.869</v>
      </c>
      <c r="F250" s="13">
        <v>44136</v>
      </c>
    </row>
    <row r="251" spans="1:6">
      <c r="A251" t="s">
        <v>39</v>
      </c>
      <c r="B251" t="s">
        <v>87</v>
      </c>
      <c r="C251" t="s">
        <v>288</v>
      </c>
      <c r="D251" t="s">
        <v>286</v>
      </c>
      <c r="E251">
        <v>12.8081</v>
      </c>
      <c r="F251" s="13">
        <v>44166</v>
      </c>
    </row>
    <row r="252" spans="1:6">
      <c r="A252" t="s">
        <v>39</v>
      </c>
      <c r="B252" t="s">
        <v>87</v>
      </c>
      <c r="C252" t="s">
        <v>288</v>
      </c>
      <c r="D252" t="s">
        <v>286</v>
      </c>
      <c r="E252">
        <v>13.271000000000001</v>
      </c>
      <c r="F252" s="13">
        <v>44197</v>
      </c>
    </row>
    <row r="253" spans="1:6">
      <c r="A253" t="s">
        <v>39</v>
      </c>
      <c r="B253" t="s">
        <v>87</v>
      </c>
      <c r="C253" t="s">
        <v>288</v>
      </c>
      <c r="D253" t="s">
        <v>286</v>
      </c>
      <c r="E253">
        <v>13.271000000000001</v>
      </c>
      <c r="F253" s="13">
        <v>44228</v>
      </c>
    </row>
    <row r="254" spans="1:6">
      <c r="A254" t="s">
        <v>39</v>
      </c>
      <c r="B254" t="s">
        <v>87</v>
      </c>
      <c r="C254" t="s">
        <v>288</v>
      </c>
      <c r="D254" t="s">
        <v>286</v>
      </c>
      <c r="E254">
        <v>13.271000000000001</v>
      </c>
      <c r="F254" s="13">
        <v>44256</v>
      </c>
    </row>
    <row r="255" spans="1:6">
      <c r="A255" t="s">
        <v>39</v>
      </c>
      <c r="B255" t="s">
        <v>87</v>
      </c>
      <c r="C255" t="s">
        <v>288</v>
      </c>
      <c r="D255" t="s">
        <v>286</v>
      </c>
      <c r="E255">
        <v>13.271000000000001</v>
      </c>
      <c r="F255" s="13">
        <v>44287</v>
      </c>
    </row>
    <row r="256" spans="1:6">
      <c r="A256" t="s">
        <v>39</v>
      </c>
      <c r="B256" t="s">
        <v>87</v>
      </c>
      <c r="C256" t="s">
        <v>288</v>
      </c>
      <c r="D256" t="s">
        <v>286</v>
      </c>
      <c r="E256">
        <v>13.271000000000001</v>
      </c>
      <c r="F256" s="13">
        <v>44317</v>
      </c>
    </row>
    <row r="257" spans="1:6">
      <c r="A257" t="s">
        <v>39</v>
      </c>
      <c r="B257" t="s">
        <v>87</v>
      </c>
      <c r="C257" t="s">
        <v>288</v>
      </c>
      <c r="D257" t="s">
        <v>286</v>
      </c>
      <c r="E257">
        <v>13.271000000000001</v>
      </c>
      <c r="F257" s="13">
        <v>44348</v>
      </c>
    </row>
    <row r="258" spans="1:6">
      <c r="A258" t="s">
        <v>39</v>
      </c>
      <c r="B258" t="s">
        <v>87</v>
      </c>
      <c r="C258" t="s">
        <v>288</v>
      </c>
      <c r="D258" t="s">
        <v>286</v>
      </c>
      <c r="E258">
        <v>13.271000000000001</v>
      </c>
      <c r="F258" s="13">
        <v>44378</v>
      </c>
    </row>
    <row r="259" spans="1:6">
      <c r="A259" t="s">
        <v>39</v>
      </c>
      <c r="B259" t="s">
        <v>87</v>
      </c>
      <c r="C259" t="s">
        <v>288</v>
      </c>
      <c r="D259" t="s">
        <v>286</v>
      </c>
      <c r="E259">
        <v>13.271000000000001</v>
      </c>
      <c r="F259" s="13">
        <v>44409</v>
      </c>
    </row>
    <row r="260" spans="1:6">
      <c r="A260" t="s">
        <v>39</v>
      </c>
      <c r="B260" t="s">
        <v>87</v>
      </c>
      <c r="C260" t="s">
        <v>288</v>
      </c>
      <c r="D260" t="s">
        <v>286</v>
      </c>
      <c r="E260">
        <v>13.271000000000001</v>
      </c>
      <c r="F260" s="13">
        <v>44440</v>
      </c>
    </row>
    <row r="261" spans="1:6">
      <c r="A261" t="s">
        <v>39</v>
      </c>
      <c r="B261" t="s">
        <v>87</v>
      </c>
      <c r="C261" t="s">
        <v>288</v>
      </c>
      <c r="D261" t="s">
        <v>286</v>
      </c>
      <c r="E261">
        <v>13.271000000000001</v>
      </c>
      <c r="F261" s="13">
        <v>44470</v>
      </c>
    </row>
    <row r="262" spans="1:6">
      <c r="A262" t="s">
        <v>39</v>
      </c>
      <c r="B262" t="s">
        <v>87</v>
      </c>
      <c r="C262" t="s">
        <v>288</v>
      </c>
      <c r="D262" t="s">
        <v>286</v>
      </c>
      <c r="E262">
        <v>13.271000000000001</v>
      </c>
      <c r="F262" s="13">
        <v>44501</v>
      </c>
    </row>
    <row r="263" spans="1:6">
      <c r="A263" t="s">
        <v>39</v>
      </c>
      <c r="B263" t="s">
        <v>87</v>
      </c>
      <c r="C263" t="s">
        <v>288</v>
      </c>
      <c r="D263" t="s">
        <v>286</v>
      </c>
      <c r="E263">
        <v>13.271000000000001</v>
      </c>
      <c r="F263" s="13">
        <v>44531</v>
      </c>
    </row>
    <row r="264" spans="1:6">
      <c r="A264" t="s">
        <v>39</v>
      </c>
      <c r="B264" t="s">
        <v>87</v>
      </c>
      <c r="C264" t="s">
        <v>288</v>
      </c>
      <c r="D264" t="s">
        <v>286</v>
      </c>
      <c r="E264">
        <v>0</v>
      </c>
      <c r="F264" s="13">
        <v>44562</v>
      </c>
    </row>
    <row r="265" spans="1:6">
      <c r="A265" t="s">
        <v>39</v>
      </c>
      <c r="B265" t="s">
        <v>87</v>
      </c>
      <c r="C265" t="s">
        <v>288</v>
      </c>
      <c r="D265" t="s">
        <v>286</v>
      </c>
      <c r="E265">
        <v>0</v>
      </c>
      <c r="F265" s="13">
        <v>44593</v>
      </c>
    </row>
    <row r="266" spans="1:6">
      <c r="A266" t="s">
        <v>39</v>
      </c>
      <c r="B266" t="s">
        <v>87</v>
      </c>
      <c r="C266" t="s">
        <v>289</v>
      </c>
      <c r="D266">
        <v>0</v>
      </c>
      <c r="E266">
        <v>0</v>
      </c>
      <c r="F266" s="13">
        <v>42614</v>
      </c>
    </row>
    <row r="267" spans="1:6">
      <c r="A267" t="s">
        <v>39</v>
      </c>
      <c r="B267" t="s">
        <v>87</v>
      </c>
      <c r="C267" t="s">
        <v>289</v>
      </c>
      <c r="D267">
        <v>0</v>
      </c>
      <c r="E267">
        <v>0</v>
      </c>
      <c r="F267" s="13">
        <v>42644</v>
      </c>
    </row>
    <row r="268" spans="1:6">
      <c r="A268" t="s">
        <v>39</v>
      </c>
      <c r="B268" t="s">
        <v>87</v>
      </c>
      <c r="C268" t="s">
        <v>289</v>
      </c>
      <c r="D268">
        <v>0</v>
      </c>
      <c r="E268">
        <v>0</v>
      </c>
      <c r="F268" s="13">
        <v>42675</v>
      </c>
    </row>
    <row r="269" spans="1:6">
      <c r="A269" t="s">
        <v>39</v>
      </c>
      <c r="B269" t="s">
        <v>87</v>
      </c>
      <c r="C269" t="s">
        <v>289</v>
      </c>
      <c r="D269">
        <v>0</v>
      </c>
      <c r="E269">
        <v>0</v>
      </c>
      <c r="F269" s="13">
        <v>42705</v>
      </c>
    </row>
    <row r="270" spans="1:6">
      <c r="A270" t="s">
        <v>39</v>
      </c>
      <c r="B270" t="s">
        <v>87</v>
      </c>
      <c r="C270" t="s">
        <v>289</v>
      </c>
      <c r="D270">
        <v>0</v>
      </c>
      <c r="E270">
        <v>0</v>
      </c>
      <c r="F270" s="13">
        <v>42736</v>
      </c>
    </row>
    <row r="271" spans="1:6">
      <c r="A271" t="s">
        <v>39</v>
      </c>
      <c r="B271" t="s">
        <v>87</v>
      </c>
      <c r="C271" t="s">
        <v>289</v>
      </c>
      <c r="D271">
        <v>0</v>
      </c>
      <c r="E271">
        <v>0</v>
      </c>
      <c r="F271" s="13">
        <v>42767</v>
      </c>
    </row>
    <row r="272" spans="1:6">
      <c r="A272" t="s">
        <v>39</v>
      </c>
      <c r="B272" t="s">
        <v>87</v>
      </c>
      <c r="C272" t="s">
        <v>289</v>
      </c>
      <c r="D272">
        <v>0</v>
      </c>
      <c r="E272">
        <v>0</v>
      </c>
      <c r="F272" s="13">
        <v>42795</v>
      </c>
    </row>
    <row r="273" spans="1:6">
      <c r="A273" t="s">
        <v>39</v>
      </c>
      <c r="B273" t="s">
        <v>87</v>
      </c>
      <c r="C273" t="s">
        <v>289</v>
      </c>
      <c r="D273">
        <v>0</v>
      </c>
      <c r="E273">
        <v>0</v>
      </c>
      <c r="F273" s="13">
        <v>42826</v>
      </c>
    </row>
    <row r="274" spans="1:6">
      <c r="A274" t="s">
        <v>39</v>
      </c>
      <c r="B274" t="s">
        <v>87</v>
      </c>
      <c r="C274" t="s">
        <v>289</v>
      </c>
      <c r="D274">
        <v>0</v>
      </c>
      <c r="E274">
        <v>0</v>
      </c>
      <c r="F274" s="13">
        <v>42856</v>
      </c>
    </row>
    <row r="275" spans="1:6">
      <c r="A275" t="s">
        <v>39</v>
      </c>
      <c r="B275" t="s">
        <v>87</v>
      </c>
      <c r="C275" t="s">
        <v>289</v>
      </c>
      <c r="D275">
        <v>0</v>
      </c>
      <c r="E275">
        <v>0</v>
      </c>
      <c r="F275" s="13">
        <v>42887</v>
      </c>
    </row>
    <row r="276" spans="1:6">
      <c r="A276" t="s">
        <v>39</v>
      </c>
      <c r="B276" t="s">
        <v>87</v>
      </c>
      <c r="C276" t="s">
        <v>289</v>
      </c>
      <c r="D276">
        <v>0</v>
      </c>
      <c r="E276">
        <v>0</v>
      </c>
      <c r="F276" s="13">
        <v>42917</v>
      </c>
    </row>
    <row r="277" spans="1:6">
      <c r="A277" t="s">
        <v>39</v>
      </c>
      <c r="B277" t="s">
        <v>87</v>
      </c>
      <c r="C277" t="s">
        <v>289</v>
      </c>
      <c r="D277">
        <v>0</v>
      </c>
      <c r="E277">
        <v>0</v>
      </c>
      <c r="F277" s="13">
        <v>42948</v>
      </c>
    </row>
    <row r="278" spans="1:6">
      <c r="A278" t="s">
        <v>39</v>
      </c>
      <c r="B278" t="s">
        <v>87</v>
      </c>
      <c r="C278" t="s">
        <v>289</v>
      </c>
      <c r="D278">
        <v>0</v>
      </c>
      <c r="E278">
        <v>0</v>
      </c>
      <c r="F278" s="13">
        <v>42979</v>
      </c>
    </row>
    <row r="279" spans="1:6">
      <c r="A279" t="s">
        <v>39</v>
      </c>
      <c r="B279" t="s">
        <v>87</v>
      </c>
      <c r="C279" t="s">
        <v>289</v>
      </c>
      <c r="D279">
        <v>0</v>
      </c>
      <c r="E279">
        <v>0</v>
      </c>
      <c r="F279" s="13">
        <v>43009</v>
      </c>
    </row>
    <row r="280" spans="1:6">
      <c r="A280" t="s">
        <v>39</v>
      </c>
      <c r="B280" t="s">
        <v>87</v>
      </c>
      <c r="C280" t="s">
        <v>289</v>
      </c>
      <c r="D280">
        <v>0</v>
      </c>
      <c r="E280">
        <v>0</v>
      </c>
      <c r="F280" s="13">
        <v>43040</v>
      </c>
    </row>
    <row r="281" spans="1:6">
      <c r="A281" t="s">
        <v>39</v>
      </c>
      <c r="B281" t="s">
        <v>87</v>
      </c>
      <c r="C281" t="s">
        <v>289</v>
      </c>
      <c r="D281">
        <v>0</v>
      </c>
      <c r="E281">
        <v>0</v>
      </c>
      <c r="F281" s="13">
        <v>43070</v>
      </c>
    </row>
    <row r="282" spans="1:6">
      <c r="A282" t="s">
        <v>39</v>
      </c>
      <c r="B282" t="s">
        <v>87</v>
      </c>
      <c r="C282" t="s">
        <v>289</v>
      </c>
      <c r="D282">
        <v>0</v>
      </c>
      <c r="E282">
        <v>12.365600000000001</v>
      </c>
      <c r="F282" s="13">
        <v>43101</v>
      </c>
    </row>
    <row r="283" spans="1:6">
      <c r="A283" t="s">
        <v>39</v>
      </c>
      <c r="B283" t="s">
        <v>87</v>
      </c>
      <c r="C283" t="s">
        <v>289</v>
      </c>
      <c r="D283">
        <v>0</v>
      </c>
      <c r="E283">
        <v>14.097</v>
      </c>
      <c r="F283" s="13">
        <v>43132</v>
      </c>
    </row>
    <row r="284" spans="1:6">
      <c r="A284" t="s">
        <v>39</v>
      </c>
      <c r="B284" t="s">
        <v>87</v>
      </c>
      <c r="C284" t="s">
        <v>289</v>
      </c>
      <c r="D284">
        <v>0</v>
      </c>
      <c r="E284">
        <v>14.68</v>
      </c>
      <c r="F284" s="13">
        <v>43160</v>
      </c>
    </row>
    <row r="285" spans="1:6">
      <c r="A285" t="s">
        <v>39</v>
      </c>
      <c r="B285" t="s">
        <v>87</v>
      </c>
      <c r="C285" t="s">
        <v>289</v>
      </c>
      <c r="D285">
        <v>0</v>
      </c>
      <c r="E285">
        <v>14.68</v>
      </c>
      <c r="F285" s="13">
        <v>43191</v>
      </c>
    </row>
    <row r="286" spans="1:6">
      <c r="A286" t="s">
        <v>39</v>
      </c>
      <c r="B286" t="s">
        <v>87</v>
      </c>
      <c r="C286" t="s">
        <v>289</v>
      </c>
      <c r="D286">
        <v>0</v>
      </c>
      <c r="E286">
        <v>12.49</v>
      </c>
      <c r="F286" s="13">
        <v>43221</v>
      </c>
    </row>
    <row r="287" spans="1:6">
      <c r="A287" t="s">
        <v>39</v>
      </c>
      <c r="B287" t="s">
        <v>87</v>
      </c>
      <c r="C287" t="s">
        <v>289</v>
      </c>
      <c r="D287">
        <v>0</v>
      </c>
      <c r="E287">
        <v>12.49</v>
      </c>
      <c r="F287" s="13">
        <v>43252</v>
      </c>
    </row>
    <row r="288" spans="1:6">
      <c r="A288" t="s">
        <v>39</v>
      </c>
      <c r="B288" t="s">
        <v>87</v>
      </c>
      <c r="C288" t="s">
        <v>289</v>
      </c>
      <c r="D288">
        <v>0</v>
      </c>
      <c r="E288">
        <v>10.983700000000001</v>
      </c>
      <c r="F288" s="13">
        <v>43282</v>
      </c>
    </row>
    <row r="289" spans="1:6">
      <c r="A289" t="s">
        <v>39</v>
      </c>
      <c r="B289" t="s">
        <v>87</v>
      </c>
      <c r="C289" t="s">
        <v>289</v>
      </c>
      <c r="D289">
        <v>0</v>
      </c>
      <c r="E289">
        <v>14.68</v>
      </c>
      <c r="F289" s="13">
        <v>43313</v>
      </c>
    </row>
    <row r="290" spans="1:6">
      <c r="A290" t="s">
        <v>39</v>
      </c>
      <c r="B290" t="s">
        <v>87</v>
      </c>
      <c r="C290" t="s">
        <v>289</v>
      </c>
      <c r="D290">
        <v>0</v>
      </c>
      <c r="E290">
        <v>15.25</v>
      </c>
      <c r="F290" s="13">
        <v>43344</v>
      </c>
    </row>
    <row r="291" spans="1:6">
      <c r="A291" t="s">
        <v>39</v>
      </c>
      <c r="B291" t="s">
        <v>87</v>
      </c>
      <c r="C291" t="s">
        <v>289</v>
      </c>
      <c r="D291">
        <v>0</v>
      </c>
      <c r="E291">
        <v>15.25</v>
      </c>
      <c r="F291" s="13">
        <v>43374</v>
      </c>
    </row>
    <row r="292" spans="1:6">
      <c r="A292" t="s">
        <v>39</v>
      </c>
      <c r="B292" t="s">
        <v>87</v>
      </c>
      <c r="C292" t="s">
        <v>289</v>
      </c>
      <c r="D292">
        <v>0</v>
      </c>
      <c r="E292">
        <v>15.25</v>
      </c>
      <c r="F292" s="13">
        <v>43405</v>
      </c>
    </row>
    <row r="293" spans="1:6">
      <c r="A293" t="s">
        <v>39</v>
      </c>
      <c r="B293" t="s">
        <v>87</v>
      </c>
      <c r="C293" t="s">
        <v>289</v>
      </c>
      <c r="D293">
        <v>0</v>
      </c>
      <c r="E293">
        <v>15.25</v>
      </c>
      <c r="F293" s="13">
        <v>43435</v>
      </c>
    </row>
    <row r="294" spans="1:6">
      <c r="A294" t="s">
        <v>39</v>
      </c>
      <c r="B294" t="s">
        <v>87</v>
      </c>
      <c r="C294" t="s">
        <v>289</v>
      </c>
      <c r="D294">
        <v>0</v>
      </c>
      <c r="E294">
        <v>14.257199999999999</v>
      </c>
      <c r="F294" s="13">
        <v>43466</v>
      </c>
    </row>
    <row r="295" spans="1:6">
      <c r="A295" t="s">
        <v>39</v>
      </c>
      <c r="B295" t="s">
        <v>87</v>
      </c>
      <c r="C295" t="s">
        <v>289</v>
      </c>
      <c r="D295">
        <v>0</v>
      </c>
      <c r="E295">
        <v>14.3302</v>
      </c>
      <c r="F295" s="13">
        <v>43497</v>
      </c>
    </row>
    <row r="296" spans="1:6">
      <c r="A296" t="s">
        <v>39</v>
      </c>
      <c r="B296" t="s">
        <v>87</v>
      </c>
      <c r="C296" t="s">
        <v>289</v>
      </c>
      <c r="D296">
        <v>0</v>
      </c>
      <c r="E296">
        <v>14.257300000000001</v>
      </c>
      <c r="F296" s="13">
        <v>43525</v>
      </c>
    </row>
    <row r="297" spans="1:6">
      <c r="A297" t="s">
        <v>39</v>
      </c>
      <c r="B297" t="s">
        <v>87</v>
      </c>
      <c r="C297" t="s">
        <v>289</v>
      </c>
      <c r="D297">
        <v>0</v>
      </c>
      <c r="E297">
        <v>13.987399999999999</v>
      </c>
      <c r="F297" s="13">
        <v>43556</v>
      </c>
    </row>
    <row r="298" spans="1:6">
      <c r="A298" t="s">
        <v>39</v>
      </c>
      <c r="B298" t="s">
        <v>87</v>
      </c>
      <c r="C298" t="s">
        <v>289</v>
      </c>
      <c r="D298">
        <v>0</v>
      </c>
      <c r="E298">
        <v>14.081300000000001</v>
      </c>
      <c r="F298" s="13">
        <v>43586</v>
      </c>
    </row>
    <row r="299" spans="1:6">
      <c r="A299" t="s">
        <v>39</v>
      </c>
      <c r="B299" t="s">
        <v>87</v>
      </c>
      <c r="C299" t="s">
        <v>289</v>
      </c>
      <c r="D299">
        <v>0</v>
      </c>
      <c r="E299">
        <v>14.215400000000001</v>
      </c>
      <c r="F299" s="13">
        <v>43617</v>
      </c>
    </row>
    <row r="300" spans="1:6">
      <c r="A300" t="s">
        <v>39</v>
      </c>
      <c r="B300" t="s">
        <v>87</v>
      </c>
      <c r="C300" t="s">
        <v>289</v>
      </c>
      <c r="D300">
        <v>0</v>
      </c>
      <c r="E300">
        <v>13.4033</v>
      </c>
      <c r="F300" s="13">
        <v>43647</v>
      </c>
    </row>
    <row r="301" spans="1:6">
      <c r="A301" t="s">
        <v>39</v>
      </c>
      <c r="B301" t="s">
        <v>87</v>
      </c>
      <c r="C301" t="s">
        <v>289</v>
      </c>
      <c r="D301">
        <v>0</v>
      </c>
      <c r="E301">
        <v>13.4575</v>
      </c>
      <c r="F301" s="13">
        <v>43678</v>
      </c>
    </row>
    <row r="302" spans="1:6">
      <c r="A302" t="s">
        <v>39</v>
      </c>
      <c r="B302" t="s">
        <v>87</v>
      </c>
      <c r="C302" t="s">
        <v>289</v>
      </c>
      <c r="D302">
        <v>0</v>
      </c>
      <c r="E302">
        <v>13.483000000000001</v>
      </c>
      <c r="F302" s="13">
        <v>43709</v>
      </c>
    </row>
    <row r="303" spans="1:6">
      <c r="A303" t="s">
        <v>39</v>
      </c>
      <c r="B303" t="s">
        <v>87</v>
      </c>
      <c r="C303" t="s">
        <v>289</v>
      </c>
      <c r="D303">
        <v>0</v>
      </c>
      <c r="E303">
        <v>13.404500000000001</v>
      </c>
      <c r="F303" s="13">
        <v>43739</v>
      </c>
    </row>
    <row r="304" spans="1:6">
      <c r="A304" t="s">
        <v>39</v>
      </c>
      <c r="B304" t="s">
        <v>87</v>
      </c>
      <c r="C304" t="s">
        <v>289</v>
      </c>
      <c r="D304">
        <v>0</v>
      </c>
      <c r="E304">
        <v>13.504099999999999</v>
      </c>
      <c r="F304" s="13">
        <v>43770</v>
      </c>
    </row>
    <row r="305" spans="1:6">
      <c r="A305" t="s">
        <v>39</v>
      </c>
      <c r="B305" t="s">
        <v>87</v>
      </c>
      <c r="C305" t="s">
        <v>289</v>
      </c>
      <c r="D305">
        <v>0</v>
      </c>
      <c r="E305">
        <v>13.496499999999999</v>
      </c>
      <c r="F305" s="13">
        <v>43800</v>
      </c>
    </row>
    <row r="306" spans="1:6">
      <c r="A306" t="s">
        <v>39</v>
      </c>
      <c r="B306" t="s">
        <v>87</v>
      </c>
      <c r="C306" t="s">
        <v>289</v>
      </c>
      <c r="D306">
        <v>0</v>
      </c>
      <c r="E306">
        <v>14.2232</v>
      </c>
      <c r="F306" s="13">
        <v>43831</v>
      </c>
    </row>
    <row r="307" spans="1:6">
      <c r="A307" t="s">
        <v>39</v>
      </c>
      <c r="B307" t="s">
        <v>87</v>
      </c>
      <c r="C307" t="s">
        <v>289</v>
      </c>
      <c r="D307">
        <v>0</v>
      </c>
      <c r="E307">
        <v>14.1181</v>
      </c>
      <c r="F307" s="13">
        <v>43862</v>
      </c>
    </row>
    <row r="308" spans="1:6">
      <c r="A308" t="s">
        <v>39</v>
      </c>
      <c r="B308" t="s">
        <v>87</v>
      </c>
      <c r="C308" t="s">
        <v>289</v>
      </c>
      <c r="D308">
        <v>0</v>
      </c>
      <c r="E308">
        <v>13.952500000000001</v>
      </c>
      <c r="F308" s="13">
        <v>43891</v>
      </c>
    </row>
    <row r="309" spans="1:6">
      <c r="A309" t="s">
        <v>39</v>
      </c>
      <c r="B309" t="s">
        <v>87</v>
      </c>
      <c r="C309" t="s">
        <v>289</v>
      </c>
      <c r="D309">
        <v>0</v>
      </c>
      <c r="E309">
        <v>13.9373</v>
      </c>
      <c r="F309" s="13">
        <v>43922</v>
      </c>
    </row>
    <row r="310" spans="1:6">
      <c r="A310" t="s">
        <v>39</v>
      </c>
      <c r="B310" t="s">
        <v>87</v>
      </c>
      <c r="C310" t="s">
        <v>289</v>
      </c>
      <c r="D310">
        <v>0</v>
      </c>
      <c r="E310">
        <v>13.879200000000001</v>
      </c>
      <c r="F310" s="13">
        <v>43952</v>
      </c>
    </row>
    <row r="311" spans="1:6">
      <c r="A311" t="s">
        <v>39</v>
      </c>
      <c r="B311" t="s">
        <v>87</v>
      </c>
      <c r="C311" t="s">
        <v>289</v>
      </c>
      <c r="D311">
        <v>0</v>
      </c>
      <c r="E311">
        <v>15</v>
      </c>
      <c r="F311" s="13">
        <v>43983</v>
      </c>
    </row>
    <row r="312" spans="1:6">
      <c r="A312" t="s">
        <v>39</v>
      </c>
      <c r="B312" t="s">
        <v>87</v>
      </c>
      <c r="C312" t="s">
        <v>289</v>
      </c>
      <c r="D312">
        <v>0</v>
      </c>
      <c r="E312">
        <v>13.8446</v>
      </c>
      <c r="F312" s="13">
        <v>44013</v>
      </c>
    </row>
    <row r="313" spans="1:6">
      <c r="A313" t="s">
        <v>39</v>
      </c>
      <c r="B313" t="s">
        <v>87</v>
      </c>
      <c r="C313" t="s">
        <v>289</v>
      </c>
      <c r="D313">
        <v>0</v>
      </c>
      <c r="E313">
        <v>13.8941</v>
      </c>
      <c r="F313" s="13">
        <v>44044</v>
      </c>
    </row>
    <row r="314" spans="1:6">
      <c r="A314" t="s">
        <v>39</v>
      </c>
      <c r="B314" t="s">
        <v>87</v>
      </c>
      <c r="C314" t="s">
        <v>289</v>
      </c>
      <c r="D314">
        <v>0</v>
      </c>
      <c r="E314">
        <v>13.778499999999999</v>
      </c>
      <c r="F314" s="13">
        <v>44075</v>
      </c>
    </row>
    <row r="315" spans="1:6">
      <c r="A315" t="s">
        <v>39</v>
      </c>
      <c r="B315" t="s">
        <v>87</v>
      </c>
      <c r="C315" t="s">
        <v>289</v>
      </c>
      <c r="D315">
        <v>0</v>
      </c>
      <c r="E315">
        <v>13.811400000000001</v>
      </c>
      <c r="F315" s="13">
        <v>44105</v>
      </c>
    </row>
    <row r="316" spans="1:6">
      <c r="A316" t="s">
        <v>39</v>
      </c>
      <c r="B316" t="s">
        <v>87</v>
      </c>
      <c r="C316" t="s">
        <v>289</v>
      </c>
      <c r="D316">
        <v>0</v>
      </c>
      <c r="E316">
        <v>15</v>
      </c>
      <c r="F316" s="13">
        <v>44136</v>
      </c>
    </row>
    <row r="317" spans="1:6">
      <c r="A317" t="s">
        <v>39</v>
      </c>
      <c r="B317" t="s">
        <v>87</v>
      </c>
      <c r="C317" t="s">
        <v>289</v>
      </c>
      <c r="D317">
        <v>0</v>
      </c>
      <c r="E317">
        <v>15</v>
      </c>
      <c r="F317" s="13">
        <v>44166</v>
      </c>
    </row>
    <row r="318" spans="1:6">
      <c r="A318" t="s">
        <v>39</v>
      </c>
      <c r="B318" t="s">
        <v>87</v>
      </c>
      <c r="C318" t="s">
        <v>289</v>
      </c>
      <c r="D318">
        <v>0</v>
      </c>
      <c r="E318">
        <v>14.196</v>
      </c>
      <c r="F318" s="13">
        <v>44197</v>
      </c>
    </row>
    <row r="319" spans="1:6">
      <c r="A319" t="s">
        <v>39</v>
      </c>
      <c r="B319" t="s">
        <v>87</v>
      </c>
      <c r="C319" t="s">
        <v>289</v>
      </c>
      <c r="D319">
        <v>0</v>
      </c>
      <c r="E319">
        <v>14.196</v>
      </c>
      <c r="F319" s="13">
        <v>44228</v>
      </c>
    </row>
    <row r="320" spans="1:6">
      <c r="A320" t="s">
        <v>39</v>
      </c>
      <c r="B320" t="s">
        <v>87</v>
      </c>
      <c r="C320" t="s">
        <v>289</v>
      </c>
      <c r="D320">
        <v>0</v>
      </c>
      <c r="E320">
        <v>14.196</v>
      </c>
      <c r="F320" s="13">
        <v>44256</v>
      </c>
    </row>
    <row r="321" spans="1:6">
      <c r="A321" t="s">
        <v>39</v>
      </c>
      <c r="B321" t="s">
        <v>87</v>
      </c>
      <c r="C321" t="s">
        <v>289</v>
      </c>
      <c r="D321">
        <v>0</v>
      </c>
      <c r="E321">
        <v>14.196</v>
      </c>
      <c r="F321" s="13">
        <v>44287</v>
      </c>
    </row>
    <row r="322" spans="1:6">
      <c r="A322" t="s">
        <v>39</v>
      </c>
      <c r="B322" t="s">
        <v>87</v>
      </c>
      <c r="C322" t="s">
        <v>289</v>
      </c>
      <c r="D322">
        <v>0</v>
      </c>
      <c r="E322">
        <v>14.196</v>
      </c>
      <c r="F322" s="13">
        <v>44317</v>
      </c>
    </row>
    <row r="323" spans="1:6">
      <c r="A323" t="s">
        <v>39</v>
      </c>
      <c r="B323" t="s">
        <v>87</v>
      </c>
      <c r="C323" t="s">
        <v>289</v>
      </c>
      <c r="D323">
        <v>0</v>
      </c>
      <c r="E323">
        <v>14.196</v>
      </c>
      <c r="F323" s="13">
        <v>44348</v>
      </c>
    </row>
    <row r="324" spans="1:6">
      <c r="A324" t="s">
        <v>39</v>
      </c>
      <c r="B324" t="s">
        <v>87</v>
      </c>
      <c r="C324" t="s">
        <v>289</v>
      </c>
      <c r="D324">
        <v>0</v>
      </c>
      <c r="E324">
        <v>14.196</v>
      </c>
      <c r="F324" s="13">
        <v>44378</v>
      </c>
    </row>
    <row r="325" spans="1:6">
      <c r="A325" t="s">
        <v>39</v>
      </c>
      <c r="B325" t="s">
        <v>87</v>
      </c>
      <c r="C325" t="s">
        <v>289</v>
      </c>
      <c r="D325">
        <v>0</v>
      </c>
      <c r="E325">
        <v>14.196</v>
      </c>
      <c r="F325" s="13">
        <v>44409</v>
      </c>
    </row>
    <row r="326" spans="1:6">
      <c r="A326" t="s">
        <v>39</v>
      </c>
      <c r="B326" t="s">
        <v>87</v>
      </c>
      <c r="C326" t="s">
        <v>289</v>
      </c>
      <c r="D326">
        <v>0</v>
      </c>
      <c r="E326">
        <v>14.196</v>
      </c>
      <c r="F326" s="13">
        <v>44440</v>
      </c>
    </row>
    <row r="327" spans="1:6">
      <c r="A327" t="s">
        <v>39</v>
      </c>
      <c r="B327" t="s">
        <v>87</v>
      </c>
      <c r="C327" t="s">
        <v>289</v>
      </c>
      <c r="D327">
        <v>0</v>
      </c>
      <c r="E327">
        <v>14.196</v>
      </c>
      <c r="F327" s="13">
        <v>44470</v>
      </c>
    </row>
    <row r="328" spans="1:6">
      <c r="A328" t="s">
        <v>39</v>
      </c>
      <c r="B328" t="s">
        <v>87</v>
      </c>
      <c r="C328" t="s">
        <v>289</v>
      </c>
      <c r="D328">
        <v>0</v>
      </c>
      <c r="E328">
        <v>14.196</v>
      </c>
      <c r="F328" s="13">
        <v>44501</v>
      </c>
    </row>
    <row r="329" spans="1:6">
      <c r="A329" t="s">
        <v>39</v>
      </c>
      <c r="B329" t="s">
        <v>87</v>
      </c>
      <c r="C329" t="s">
        <v>289</v>
      </c>
      <c r="D329">
        <v>0</v>
      </c>
      <c r="E329">
        <v>14.196</v>
      </c>
      <c r="F329" s="13">
        <v>44531</v>
      </c>
    </row>
    <row r="330" spans="1:6">
      <c r="A330" t="s">
        <v>39</v>
      </c>
      <c r="B330" t="s">
        <v>87</v>
      </c>
      <c r="C330" t="s">
        <v>289</v>
      </c>
      <c r="D330">
        <v>0</v>
      </c>
      <c r="E330">
        <v>0</v>
      </c>
      <c r="F330" s="13">
        <v>44562</v>
      </c>
    </row>
    <row r="331" spans="1:6">
      <c r="A331" t="s">
        <v>39</v>
      </c>
      <c r="B331" t="s">
        <v>87</v>
      </c>
      <c r="C331" t="s">
        <v>289</v>
      </c>
      <c r="D331">
        <v>0</v>
      </c>
      <c r="E331">
        <v>0</v>
      </c>
      <c r="F331" s="13">
        <v>44593</v>
      </c>
    </row>
    <row r="332" spans="1:6">
      <c r="A332">
        <v>0</v>
      </c>
      <c r="B332">
        <v>0</v>
      </c>
      <c r="C332">
        <v>0</v>
      </c>
      <c r="D332">
        <v>0</v>
      </c>
      <c r="E332">
        <v>0</v>
      </c>
      <c r="F332" s="13">
        <v>42614</v>
      </c>
    </row>
    <row r="333" spans="1:6">
      <c r="A333">
        <v>0</v>
      </c>
      <c r="B333">
        <v>0</v>
      </c>
      <c r="C333">
        <v>0</v>
      </c>
      <c r="D333">
        <v>0</v>
      </c>
      <c r="E333">
        <v>0</v>
      </c>
      <c r="F333" s="13">
        <v>42644</v>
      </c>
    </row>
    <row r="334" spans="1:6">
      <c r="A334">
        <v>0</v>
      </c>
      <c r="B334">
        <v>0</v>
      </c>
      <c r="C334">
        <v>0</v>
      </c>
      <c r="D334">
        <v>0</v>
      </c>
      <c r="E334">
        <v>0</v>
      </c>
      <c r="F334" s="13">
        <v>42675</v>
      </c>
    </row>
    <row r="335" spans="1:6">
      <c r="A335">
        <v>0</v>
      </c>
      <c r="B335">
        <v>0</v>
      </c>
      <c r="C335">
        <v>0</v>
      </c>
      <c r="D335">
        <v>0</v>
      </c>
      <c r="E335">
        <v>0</v>
      </c>
      <c r="F335" s="13">
        <v>42705</v>
      </c>
    </row>
    <row r="336" spans="1:6">
      <c r="A336">
        <v>0</v>
      </c>
      <c r="B336">
        <v>0</v>
      </c>
      <c r="C336">
        <v>0</v>
      </c>
      <c r="D336">
        <v>0</v>
      </c>
      <c r="E336">
        <v>0</v>
      </c>
      <c r="F336" s="13">
        <v>42736</v>
      </c>
    </row>
    <row r="337" spans="1:6">
      <c r="A337">
        <v>0</v>
      </c>
      <c r="B337">
        <v>0</v>
      </c>
      <c r="C337">
        <v>0</v>
      </c>
      <c r="D337">
        <v>0</v>
      </c>
      <c r="E337">
        <v>0</v>
      </c>
      <c r="F337" s="13">
        <v>42767</v>
      </c>
    </row>
    <row r="338" spans="1:6">
      <c r="A338">
        <v>0</v>
      </c>
      <c r="B338">
        <v>0</v>
      </c>
      <c r="C338">
        <v>0</v>
      </c>
      <c r="D338">
        <v>0</v>
      </c>
      <c r="E338">
        <v>0</v>
      </c>
      <c r="F338" s="13">
        <v>42795</v>
      </c>
    </row>
    <row r="339" spans="1:6">
      <c r="A339">
        <v>0</v>
      </c>
      <c r="B339">
        <v>0</v>
      </c>
      <c r="C339">
        <v>0</v>
      </c>
      <c r="D339">
        <v>0</v>
      </c>
      <c r="E339">
        <v>0</v>
      </c>
      <c r="F339" s="13">
        <v>42826</v>
      </c>
    </row>
    <row r="340" spans="1:6">
      <c r="A340">
        <v>0</v>
      </c>
      <c r="B340">
        <v>0</v>
      </c>
      <c r="C340">
        <v>0</v>
      </c>
      <c r="D340">
        <v>0</v>
      </c>
      <c r="E340">
        <v>0</v>
      </c>
      <c r="F340" s="13">
        <v>42856</v>
      </c>
    </row>
    <row r="341" spans="1:6">
      <c r="A341">
        <v>0</v>
      </c>
      <c r="B341">
        <v>0</v>
      </c>
      <c r="C341">
        <v>0</v>
      </c>
      <c r="D341">
        <v>0</v>
      </c>
      <c r="E341">
        <v>0</v>
      </c>
      <c r="F341" s="13">
        <v>42887</v>
      </c>
    </row>
    <row r="342" spans="1:6">
      <c r="A342">
        <v>0</v>
      </c>
      <c r="B342">
        <v>0</v>
      </c>
      <c r="C342">
        <v>0</v>
      </c>
      <c r="D342">
        <v>0</v>
      </c>
      <c r="E342">
        <v>0</v>
      </c>
      <c r="F342" s="13">
        <v>42917</v>
      </c>
    </row>
    <row r="343" spans="1:6">
      <c r="A343">
        <v>0</v>
      </c>
      <c r="B343">
        <v>0</v>
      </c>
      <c r="C343">
        <v>0</v>
      </c>
      <c r="D343">
        <v>0</v>
      </c>
      <c r="E343">
        <v>0</v>
      </c>
      <c r="F343" s="13">
        <v>42948</v>
      </c>
    </row>
    <row r="344" spans="1:6">
      <c r="A344">
        <v>0</v>
      </c>
      <c r="B344">
        <v>0</v>
      </c>
      <c r="C344">
        <v>0</v>
      </c>
      <c r="D344">
        <v>0</v>
      </c>
      <c r="E344">
        <v>0</v>
      </c>
      <c r="F344" s="13">
        <v>42979</v>
      </c>
    </row>
    <row r="345" spans="1:6">
      <c r="A345">
        <v>0</v>
      </c>
      <c r="B345">
        <v>0</v>
      </c>
      <c r="C345">
        <v>0</v>
      </c>
      <c r="D345">
        <v>0</v>
      </c>
      <c r="E345">
        <v>0</v>
      </c>
      <c r="F345" s="13">
        <v>43009</v>
      </c>
    </row>
    <row r="346" spans="1:6">
      <c r="A346">
        <v>0</v>
      </c>
      <c r="B346">
        <v>0</v>
      </c>
      <c r="C346">
        <v>0</v>
      </c>
      <c r="D346">
        <v>0</v>
      </c>
      <c r="E346">
        <v>0</v>
      </c>
      <c r="F346" s="13">
        <v>43040</v>
      </c>
    </row>
    <row r="347" spans="1:6">
      <c r="A347">
        <v>0</v>
      </c>
      <c r="B347">
        <v>0</v>
      </c>
      <c r="C347">
        <v>0</v>
      </c>
      <c r="D347">
        <v>0</v>
      </c>
      <c r="E347">
        <v>0</v>
      </c>
      <c r="F347" s="13">
        <v>43070</v>
      </c>
    </row>
    <row r="348" spans="1:6">
      <c r="A348">
        <v>0</v>
      </c>
      <c r="B348">
        <v>0</v>
      </c>
      <c r="C348">
        <v>0</v>
      </c>
      <c r="D348">
        <v>0</v>
      </c>
      <c r="E348">
        <v>0</v>
      </c>
      <c r="F348" s="13">
        <v>43101</v>
      </c>
    </row>
    <row r="349" spans="1:6">
      <c r="A349">
        <v>0</v>
      </c>
      <c r="B349">
        <v>0</v>
      </c>
      <c r="C349">
        <v>0</v>
      </c>
      <c r="D349">
        <v>0</v>
      </c>
      <c r="E349">
        <v>0</v>
      </c>
      <c r="F349" s="13">
        <v>43132</v>
      </c>
    </row>
    <row r="350" spans="1:6">
      <c r="A350">
        <v>0</v>
      </c>
      <c r="B350">
        <v>0</v>
      </c>
      <c r="C350">
        <v>0</v>
      </c>
      <c r="D350">
        <v>0</v>
      </c>
      <c r="E350">
        <v>0</v>
      </c>
      <c r="F350" s="13">
        <v>43160</v>
      </c>
    </row>
    <row r="351" spans="1:6">
      <c r="A351">
        <v>0</v>
      </c>
      <c r="B351">
        <v>0</v>
      </c>
      <c r="C351">
        <v>0</v>
      </c>
      <c r="D351">
        <v>0</v>
      </c>
      <c r="E351">
        <v>0</v>
      </c>
      <c r="F351" s="13">
        <v>43191</v>
      </c>
    </row>
    <row r="352" spans="1:6">
      <c r="A352">
        <v>0</v>
      </c>
      <c r="B352">
        <v>0</v>
      </c>
      <c r="C352">
        <v>0</v>
      </c>
      <c r="D352">
        <v>0</v>
      </c>
      <c r="E352">
        <v>0</v>
      </c>
      <c r="F352" s="13">
        <v>43221</v>
      </c>
    </row>
    <row r="353" spans="1:6">
      <c r="A353">
        <v>0</v>
      </c>
      <c r="B353">
        <v>0</v>
      </c>
      <c r="C353">
        <v>0</v>
      </c>
      <c r="D353">
        <v>0</v>
      </c>
      <c r="E353">
        <v>0</v>
      </c>
      <c r="F353" s="13">
        <v>43252</v>
      </c>
    </row>
    <row r="354" spans="1:6">
      <c r="A354">
        <v>0</v>
      </c>
      <c r="B354">
        <v>0</v>
      </c>
      <c r="C354">
        <v>0</v>
      </c>
      <c r="D354">
        <v>0</v>
      </c>
      <c r="E354">
        <v>0</v>
      </c>
      <c r="F354" s="13">
        <v>43282</v>
      </c>
    </row>
    <row r="355" spans="1:6">
      <c r="A355">
        <v>0</v>
      </c>
      <c r="B355">
        <v>0</v>
      </c>
      <c r="C355">
        <v>0</v>
      </c>
      <c r="D355">
        <v>0</v>
      </c>
      <c r="E355">
        <v>0</v>
      </c>
      <c r="F355" s="13">
        <v>43313</v>
      </c>
    </row>
    <row r="356" spans="1:6">
      <c r="A356">
        <v>0</v>
      </c>
      <c r="B356">
        <v>0</v>
      </c>
      <c r="C356">
        <v>0</v>
      </c>
      <c r="D356">
        <v>0</v>
      </c>
      <c r="E356">
        <v>0</v>
      </c>
      <c r="F356" s="13">
        <v>43344</v>
      </c>
    </row>
    <row r="357" spans="1:6">
      <c r="A357">
        <v>0</v>
      </c>
      <c r="B357">
        <v>0</v>
      </c>
      <c r="C357">
        <v>0</v>
      </c>
      <c r="D357">
        <v>0</v>
      </c>
      <c r="E357">
        <v>0</v>
      </c>
      <c r="F357" s="13">
        <v>43374</v>
      </c>
    </row>
    <row r="358" spans="1:6">
      <c r="A358">
        <v>0</v>
      </c>
      <c r="B358">
        <v>0</v>
      </c>
      <c r="C358">
        <v>0</v>
      </c>
      <c r="D358">
        <v>0</v>
      </c>
      <c r="E358">
        <v>0</v>
      </c>
      <c r="F358" s="13">
        <v>43405</v>
      </c>
    </row>
    <row r="359" spans="1:6">
      <c r="A359">
        <v>0</v>
      </c>
      <c r="B359">
        <v>0</v>
      </c>
      <c r="C359">
        <v>0</v>
      </c>
      <c r="D359">
        <v>0</v>
      </c>
      <c r="E359">
        <v>0</v>
      </c>
      <c r="F359" s="13">
        <v>43435</v>
      </c>
    </row>
    <row r="360" spans="1:6">
      <c r="A360">
        <v>0</v>
      </c>
      <c r="B360">
        <v>0</v>
      </c>
      <c r="C360">
        <v>0</v>
      </c>
      <c r="D360">
        <v>0</v>
      </c>
      <c r="E360">
        <v>0</v>
      </c>
      <c r="F360" s="13">
        <v>43466</v>
      </c>
    </row>
    <row r="361" spans="1:6">
      <c r="A361">
        <v>0</v>
      </c>
      <c r="B361">
        <v>0</v>
      </c>
      <c r="C361">
        <v>0</v>
      </c>
      <c r="D361">
        <v>0</v>
      </c>
      <c r="E361">
        <v>0</v>
      </c>
      <c r="F361" s="13">
        <v>43497</v>
      </c>
    </row>
    <row r="362" spans="1:6">
      <c r="A362">
        <v>0</v>
      </c>
      <c r="B362">
        <v>0</v>
      </c>
      <c r="C362">
        <v>0</v>
      </c>
      <c r="D362">
        <v>0</v>
      </c>
      <c r="E362">
        <v>0</v>
      </c>
      <c r="F362" s="13">
        <v>43525</v>
      </c>
    </row>
    <row r="363" spans="1:6">
      <c r="A363">
        <v>0</v>
      </c>
      <c r="B363">
        <v>0</v>
      </c>
      <c r="C363">
        <v>0</v>
      </c>
      <c r="D363">
        <v>0</v>
      </c>
      <c r="E363">
        <v>0</v>
      </c>
      <c r="F363" s="13">
        <v>43556</v>
      </c>
    </row>
    <row r="364" spans="1:6">
      <c r="A364">
        <v>0</v>
      </c>
      <c r="B364">
        <v>0</v>
      </c>
      <c r="C364">
        <v>0</v>
      </c>
      <c r="D364">
        <v>0</v>
      </c>
      <c r="E364">
        <v>0</v>
      </c>
      <c r="F364" s="13">
        <v>43586</v>
      </c>
    </row>
    <row r="365" spans="1:6">
      <c r="A365">
        <v>0</v>
      </c>
      <c r="B365">
        <v>0</v>
      </c>
      <c r="C365">
        <v>0</v>
      </c>
      <c r="D365">
        <v>0</v>
      </c>
      <c r="E365">
        <v>0</v>
      </c>
      <c r="F365" s="13">
        <v>43617</v>
      </c>
    </row>
    <row r="366" spans="1:6">
      <c r="A366">
        <v>0</v>
      </c>
      <c r="B366">
        <v>0</v>
      </c>
      <c r="C366">
        <v>0</v>
      </c>
      <c r="D366">
        <v>0</v>
      </c>
      <c r="E366">
        <v>0</v>
      </c>
      <c r="F366" s="13">
        <v>43647</v>
      </c>
    </row>
    <row r="367" spans="1:6">
      <c r="A367">
        <v>0</v>
      </c>
      <c r="B367">
        <v>0</v>
      </c>
      <c r="C367">
        <v>0</v>
      </c>
      <c r="D367">
        <v>0</v>
      </c>
      <c r="E367">
        <v>0</v>
      </c>
      <c r="F367" s="13">
        <v>43678</v>
      </c>
    </row>
    <row r="368" spans="1:6">
      <c r="A368">
        <v>0</v>
      </c>
      <c r="B368">
        <v>0</v>
      </c>
      <c r="C368">
        <v>0</v>
      </c>
      <c r="D368">
        <v>0</v>
      </c>
      <c r="E368">
        <v>0</v>
      </c>
      <c r="F368" s="13">
        <v>43709</v>
      </c>
    </row>
    <row r="369" spans="1:6">
      <c r="A369">
        <v>0</v>
      </c>
      <c r="B369">
        <v>0</v>
      </c>
      <c r="C369">
        <v>0</v>
      </c>
      <c r="D369">
        <v>0</v>
      </c>
      <c r="E369">
        <v>0</v>
      </c>
      <c r="F369" s="13">
        <v>43739</v>
      </c>
    </row>
    <row r="370" spans="1:6">
      <c r="A370">
        <v>0</v>
      </c>
      <c r="B370">
        <v>0</v>
      </c>
      <c r="C370">
        <v>0</v>
      </c>
      <c r="D370">
        <v>0</v>
      </c>
      <c r="E370">
        <v>0</v>
      </c>
      <c r="F370" s="13">
        <v>43770</v>
      </c>
    </row>
    <row r="371" spans="1:6">
      <c r="A371">
        <v>0</v>
      </c>
      <c r="B371">
        <v>0</v>
      </c>
      <c r="C371">
        <v>0</v>
      </c>
      <c r="D371">
        <v>0</v>
      </c>
      <c r="E371">
        <v>0</v>
      </c>
      <c r="F371" s="13">
        <v>43800</v>
      </c>
    </row>
    <row r="372" spans="1:6">
      <c r="A372">
        <v>0</v>
      </c>
      <c r="B372">
        <v>0</v>
      </c>
      <c r="C372">
        <v>0</v>
      </c>
      <c r="D372">
        <v>0</v>
      </c>
      <c r="E372">
        <v>0</v>
      </c>
      <c r="F372" s="13">
        <v>43831</v>
      </c>
    </row>
    <row r="373" spans="1:6">
      <c r="A373">
        <v>0</v>
      </c>
      <c r="B373">
        <v>0</v>
      </c>
      <c r="C373">
        <v>0</v>
      </c>
      <c r="D373">
        <v>0</v>
      </c>
      <c r="E373">
        <v>0</v>
      </c>
      <c r="F373" s="13">
        <v>43862</v>
      </c>
    </row>
    <row r="374" spans="1:6">
      <c r="A374">
        <v>0</v>
      </c>
      <c r="B374">
        <v>0</v>
      </c>
      <c r="C374">
        <v>0</v>
      </c>
      <c r="D374">
        <v>0</v>
      </c>
      <c r="E374">
        <v>0</v>
      </c>
      <c r="F374" s="13">
        <v>43891</v>
      </c>
    </row>
    <row r="375" spans="1:6">
      <c r="A375">
        <v>0</v>
      </c>
      <c r="B375">
        <v>0</v>
      </c>
      <c r="C375">
        <v>0</v>
      </c>
      <c r="D375">
        <v>0</v>
      </c>
      <c r="E375">
        <v>0</v>
      </c>
      <c r="F375" s="13">
        <v>43922</v>
      </c>
    </row>
    <row r="376" spans="1:6">
      <c r="A376">
        <v>0</v>
      </c>
      <c r="B376">
        <v>0</v>
      </c>
      <c r="C376">
        <v>0</v>
      </c>
      <c r="D376">
        <v>0</v>
      </c>
      <c r="E376">
        <v>0</v>
      </c>
      <c r="F376" s="13">
        <v>43952</v>
      </c>
    </row>
    <row r="377" spans="1:6">
      <c r="A377">
        <v>0</v>
      </c>
      <c r="B377">
        <v>0</v>
      </c>
      <c r="C377">
        <v>0</v>
      </c>
      <c r="D377">
        <v>0</v>
      </c>
      <c r="E377">
        <v>0</v>
      </c>
      <c r="F377" s="13">
        <v>43983</v>
      </c>
    </row>
    <row r="378" spans="1:6">
      <c r="A378">
        <v>0</v>
      </c>
      <c r="B378">
        <v>0</v>
      </c>
      <c r="C378">
        <v>0</v>
      </c>
      <c r="D378">
        <v>0</v>
      </c>
      <c r="E378">
        <v>0</v>
      </c>
      <c r="F378" s="13">
        <v>44013</v>
      </c>
    </row>
    <row r="379" spans="1:6">
      <c r="A379">
        <v>0</v>
      </c>
      <c r="B379">
        <v>0</v>
      </c>
      <c r="C379">
        <v>0</v>
      </c>
      <c r="D379">
        <v>0</v>
      </c>
      <c r="E379">
        <v>0</v>
      </c>
      <c r="F379" s="13">
        <v>44044</v>
      </c>
    </row>
    <row r="380" spans="1:6">
      <c r="A380">
        <v>0</v>
      </c>
      <c r="B380">
        <v>0</v>
      </c>
      <c r="C380">
        <v>0</v>
      </c>
      <c r="D380">
        <v>0</v>
      </c>
      <c r="E380">
        <v>0</v>
      </c>
      <c r="F380" s="13">
        <v>44075</v>
      </c>
    </row>
    <row r="381" spans="1:6">
      <c r="A381">
        <v>0</v>
      </c>
      <c r="B381">
        <v>0</v>
      </c>
      <c r="C381">
        <v>0</v>
      </c>
      <c r="D381">
        <v>0</v>
      </c>
      <c r="E381">
        <v>0</v>
      </c>
      <c r="F381" s="13">
        <v>44105</v>
      </c>
    </row>
    <row r="382" spans="1:6">
      <c r="A382">
        <v>0</v>
      </c>
      <c r="B382">
        <v>0</v>
      </c>
      <c r="C382">
        <v>0</v>
      </c>
      <c r="D382">
        <v>0</v>
      </c>
      <c r="E382">
        <v>0</v>
      </c>
      <c r="F382" s="13">
        <v>44136</v>
      </c>
    </row>
    <row r="383" spans="1:6">
      <c r="A383">
        <v>0</v>
      </c>
      <c r="B383">
        <v>0</v>
      </c>
      <c r="C383">
        <v>0</v>
      </c>
      <c r="D383">
        <v>0</v>
      </c>
      <c r="E383">
        <v>0</v>
      </c>
      <c r="F383" s="13">
        <v>44166</v>
      </c>
    </row>
    <row r="384" spans="1:6">
      <c r="A384">
        <v>0</v>
      </c>
      <c r="B384">
        <v>0</v>
      </c>
      <c r="C384">
        <v>0</v>
      </c>
      <c r="D384">
        <v>0</v>
      </c>
      <c r="E384">
        <v>0</v>
      </c>
      <c r="F384" s="13">
        <v>44197</v>
      </c>
    </row>
    <row r="385" spans="1:6">
      <c r="A385">
        <v>0</v>
      </c>
      <c r="B385">
        <v>0</v>
      </c>
      <c r="C385">
        <v>0</v>
      </c>
      <c r="D385">
        <v>0</v>
      </c>
      <c r="E385">
        <v>0</v>
      </c>
      <c r="F385" s="13">
        <v>44228</v>
      </c>
    </row>
    <row r="386" spans="1:6">
      <c r="A386">
        <v>0</v>
      </c>
      <c r="B386">
        <v>0</v>
      </c>
      <c r="C386">
        <v>0</v>
      </c>
      <c r="D386">
        <v>0</v>
      </c>
      <c r="E386">
        <v>0</v>
      </c>
      <c r="F386" s="13">
        <v>44256</v>
      </c>
    </row>
    <row r="387" spans="1:6">
      <c r="A387">
        <v>0</v>
      </c>
      <c r="B387">
        <v>0</v>
      </c>
      <c r="C387">
        <v>0</v>
      </c>
      <c r="D387">
        <v>0</v>
      </c>
      <c r="E387">
        <v>0</v>
      </c>
      <c r="F387" s="13">
        <v>44287</v>
      </c>
    </row>
    <row r="388" spans="1:6">
      <c r="A388">
        <v>0</v>
      </c>
      <c r="B388">
        <v>0</v>
      </c>
      <c r="C388">
        <v>0</v>
      </c>
      <c r="D388">
        <v>0</v>
      </c>
      <c r="E388">
        <v>0</v>
      </c>
      <c r="F388" s="13">
        <v>44317</v>
      </c>
    </row>
    <row r="389" spans="1:6">
      <c r="A389">
        <v>0</v>
      </c>
      <c r="B389">
        <v>0</v>
      </c>
      <c r="C389">
        <v>0</v>
      </c>
      <c r="D389">
        <v>0</v>
      </c>
      <c r="E389">
        <v>0</v>
      </c>
      <c r="F389" s="13">
        <v>44348</v>
      </c>
    </row>
    <row r="390" spans="1:6">
      <c r="A390">
        <v>0</v>
      </c>
      <c r="B390">
        <v>0</v>
      </c>
      <c r="C390">
        <v>0</v>
      </c>
      <c r="D390">
        <v>0</v>
      </c>
      <c r="E390">
        <v>0</v>
      </c>
      <c r="F390" s="13">
        <v>44378</v>
      </c>
    </row>
    <row r="391" spans="1:6">
      <c r="A391">
        <v>0</v>
      </c>
      <c r="B391">
        <v>0</v>
      </c>
      <c r="C391">
        <v>0</v>
      </c>
      <c r="D391">
        <v>0</v>
      </c>
      <c r="E391">
        <v>0</v>
      </c>
      <c r="F391" s="13">
        <v>44409</v>
      </c>
    </row>
    <row r="392" spans="1:6">
      <c r="A392">
        <v>0</v>
      </c>
      <c r="B392">
        <v>0</v>
      </c>
      <c r="C392">
        <v>0</v>
      </c>
      <c r="D392">
        <v>0</v>
      </c>
      <c r="E392">
        <v>0</v>
      </c>
      <c r="F392" s="13">
        <v>44440</v>
      </c>
    </row>
    <row r="393" spans="1:6">
      <c r="A393">
        <v>0</v>
      </c>
      <c r="B393">
        <v>0</v>
      </c>
      <c r="C393">
        <v>0</v>
      </c>
      <c r="D393">
        <v>0</v>
      </c>
      <c r="E393">
        <v>0</v>
      </c>
      <c r="F393" s="13">
        <v>44470</v>
      </c>
    </row>
    <row r="394" spans="1:6">
      <c r="A394">
        <v>0</v>
      </c>
      <c r="B394">
        <v>0</v>
      </c>
      <c r="C394">
        <v>0</v>
      </c>
      <c r="D394">
        <v>0</v>
      </c>
      <c r="E394">
        <v>0</v>
      </c>
      <c r="F394" s="13">
        <v>44501</v>
      </c>
    </row>
    <row r="395" spans="1:6">
      <c r="A395">
        <v>0</v>
      </c>
      <c r="B395">
        <v>0</v>
      </c>
      <c r="C395">
        <v>0</v>
      </c>
      <c r="D395">
        <v>0</v>
      </c>
      <c r="E395">
        <v>0</v>
      </c>
      <c r="F395" s="13">
        <v>44531</v>
      </c>
    </row>
    <row r="396" spans="1:6">
      <c r="A396">
        <v>0</v>
      </c>
      <c r="B396">
        <v>0</v>
      </c>
      <c r="C396">
        <v>0</v>
      </c>
      <c r="D396">
        <v>0</v>
      </c>
      <c r="E396">
        <v>0</v>
      </c>
      <c r="F396" s="13">
        <v>44562</v>
      </c>
    </row>
    <row r="397" spans="1:6">
      <c r="A397">
        <v>0</v>
      </c>
      <c r="B397">
        <v>0</v>
      </c>
      <c r="C397">
        <v>0</v>
      </c>
      <c r="D397">
        <v>0</v>
      </c>
      <c r="E397">
        <v>0</v>
      </c>
      <c r="F397" s="13">
        <v>44593</v>
      </c>
    </row>
    <row r="398" spans="1:6">
      <c r="A398">
        <v>0</v>
      </c>
      <c r="B398">
        <v>0</v>
      </c>
      <c r="C398">
        <v>0</v>
      </c>
      <c r="D398">
        <v>0</v>
      </c>
      <c r="E398">
        <v>0</v>
      </c>
      <c r="F398" s="13">
        <v>42614</v>
      </c>
    </row>
    <row r="399" spans="1:6">
      <c r="A399">
        <v>0</v>
      </c>
      <c r="B399">
        <v>0</v>
      </c>
      <c r="C399">
        <v>0</v>
      </c>
      <c r="D399">
        <v>0</v>
      </c>
      <c r="E399">
        <v>0</v>
      </c>
      <c r="F399" s="13">
        <v>42644</v>
      </c>
    </row>
    <row r="400" spans="1:6">
      <c r="A400">
        <v>0</v>
      </c>
      <c r="B400">
        <v>0</v>
      </c>
      <c r="C400">
        <v>0</v>
      </c>
      <c r="D400">
        <v>0</v>
      </c>
      <c r="E400">
        <v>0</v>
      </c>
      <c r="F400" s="13">
        <v>42675</v>
      </c>
    </row>
    <row r="401" spans="1:6">
      <c r="A401">
        <v>0</v>
      </c>
      <c r="B401">
        <v>0</v>
      </c>
      <c r="C401">
        <v>0</v>
      </c>
      <c r="D401">
        <v>0</v>
      </c>
      <c r="E401">
        <v>0</v>
      </c>
      <c r="F401" s="13">
        <v>42705</v>
      </c>
    </row>
    <row r="402" spans="1:6">
      <c r="A402">
        <v>0</v>
      </c>
      <c r="B402">
        <v>0</v>
      </c>
      <c r="C402">
        <v>0</v>
      </c>
      <c r="D402">
        <v>0</v>
      </c>
      <c r="E402">
        <v>0</v>
      </c>
      <c r="F402" s="13">
        <v>42736</v>
      </c>
    </row>
    <row r="403" spans="1:6">
      <c r="A403">
        <v>0</v>
      </c>
      <c r="B403">
        <v>0</v>
      </c>
      <c r="C403">
        <v>0</v>
      </c>
      <c r="D403">
        <v>0</v>
      </c>
      <c r="E403">
        <v>0</v>
      </c>
      <c r="F403" s="13">
        <v>42767</v>
      </c>
    </row>
    <row r="404" spans="1:6">
      <c r="A404">
        <v>0</v>
      </c>
      <c r="B404">
        <v>0</v>
      </c>
      <c r="C404">
        <v>0</v>
      </c>
      <c r="D404">
        <v>0</v>
      </c>
      <c r="E404">
        <v>0</v>
      </c>
      <c r="F404" s="13">
        <v>42795</v>
      </c>
    </row>
    <row r="405" spans="1:6">
      <c r="A405">
        <v>0</v>
      </c>
      <c r="B405">
        <v>0</v>
      </c>
      <c r="C405">
        <v>0</v>
      </c>
      <c r="D405">
        <v>0</v>
      </c>
      <c r="E405">
        <v>0</v>
      </c>
      <c r="F405" s="13">
        <v>42826</v>
      </c>
    </row>
    <row r="406" spans="1:6">
      <c r="A406">
        <v>0</v>
      </c>
      <c r="B406">
        <v>0</v>
      </c>
      <c r="C406">
        <v>0</v>
      </c>
      <c r="D406">
        <v>0</v>
      </c>
      <c r="E406">
        <v>0</v>
      </c>
      <c r="F406" s="13">
        <v>42856</v>
      </c>
    </row>
    <row r="407" spans="1:6">
      <c r="A407">
        <v>0</v>
      </c>
      <c r="B407">
        <v>0</v>
      </c>
      <c r="C407">
        <v>0</v>
      </c>
      <c r="D407">
        <v>0</v>
      </c>
      <c r="E407">
        <v>0</v>
      </c>
      <c r="F407" s="13">
        <v>42887</v>
      </c>
    </row>
    <row r="408" spans="1:6">
      <c r="A408">
        <v>0</v>
      </c>
      <c r="B408">
        <v>0</v>
      </c>
      <c r="C408">
        <v>0</v>
      </c>
      <c r="D408">
        <v>0</v>
      </c>
      <c r="E408">
        <v>0</v>
      </c>
      <c r="F408" s="13">
        <v>42917</v>
      </c>
    </row>
    <row r="409" spans="1:6">
      <c r="A409">
        <v>0</v>
      </c>
      <c r="B409">
        <v>0</v>
      </c>
      <c r="C409">
        <v>0</v>
      </c>
      <c r="D409">
        <v>0</v>
      </c>
      <c r="E409">
        <v>0</v>
      </c>
      <c r="F409" s="13">
        <v>42948</v>
      </c>
    </row>
    <row r="410" spans="1:6">
      <c r="A410">
        <v>0</v>
      </c>
      <c r="B410">
        <v>0</v>
      </c>
      <c r="C410">
        <v>0</v>
      </c>
      <c r="D410">
        <v>0</v>
      </c>
      <c r="E410">
        <v>0</v>
      </c>
      <c r="F410" s="13">
        <v>42979</v>
      </c>
    </row>
    <row r="411" spans="1:6">
      <c r="A411">
        <v>0</v>
      </c>
      <c r="B411">
        <v>0</v>
      </c>
      <c r="C411">
        <v>0</v>
      </c>
      <c r="D411">
        <v>0</v>
      </c>
      <c r="E411">
        <v>0</v>
      </c>
      <c r="F411" s="13">
        <v>43009</v>
      </c>
    </row>
    <row r="412" spans="1:6">
      <c r="A412">
        <v>0</v>
      </c>
      <c r="B412">
        <v>0</v>
      </c>
      <c r="C412">
        <v>0</v>
      </c>
      <c r="D412">
        <v>0</v>
      </c>
      <c r="E412">
        <v>0</v>
      </c>
      <c r="F412" s="13">
        <v>43040</v>
      </c>
    </row>
    <row r="413" spans="1:6">
      <c r="A413">
        <v>0</v>
      </c>
      <c r="B413">
        <v>0</v>
      </c>
      <c r="C413">
        <v>0</v>
      </c>
      <c r="D413">
        <v>0</v>
      </c>
      <c r="E413">
        <v>0</v>
      </c>
      <c r="F413" s="13">
        <v>43070</v>
      </c>
    </row>
    <row r="414" spans="1:6">
      <c r="A414">
        <v>0</v>
      </c>
      <c r="B414">
        <v>0</v>
      </c>
      <c r="C414">
        <v>0</v>
      </c>
      <c r="D414">
        <v>0</v>
      </c>
      <c r="E414">
        <v>0</v>
      </c>
      <c r="F414" s="13">
        <v>43101</v>
      </c>
    </row>
    <row r="415" spans="1:6">
      <c r="A415">
        <v>0</v>
      </c>
      <c r="B415">
        <v>0</v>
      </c>
      <c r="C415">
        <v>0</v>
      </c>
      <c r="D415">
        <v>0</v>
      </c>
      <c r="E415">
        <v>0</v>
      </c>
      <c r="F415" s="13">
        <v>43132</v>
      </c>
    </row>
    <row r="416" spans="1:6">
      <c r="A416">
        <v>0</v>
      </c>
      <c r="B416">
        <v>0</v>
      </c>
      <c r="C416">
        <v>0</v>
      </c>
      <c r="D416">
        <v>0</v>
      </c>
      <c r="E416">
        <v>0</v>
      </c>
      <c r="F416" s="13">
        <v>43160</v>
      </c>
    </row>
    <row r="417" spans="1:6">
      <c r="A417">
        <v>0</v>
      </c>
      <c r="B417">
        <v>0</v>
      </c>
      <c r="C417">
        <v>0</v>
      </c>
      <c r="D417">
        <v>0</v>
      </c>
      <c r="E417">
        <v>0</v>
      </c>
      <c r="F417" s="13">
        <v>43191</v>
      </c>
    </row>
    <row r="418" spans="1:6">
      <c r="A418">
        <v>0</v>
      </c>
      <c r="B418">
        <v>0</v>
      </c>
      <c r="C418">
        <v>0</v>
      </c>
      <c r="D418">
        <v>0</v>
      </c>
      <c r="E418">
        <v>0</v>
      </c>
      <c r="F418" s="13">
        <v>43221</v>
      </c>
    </row>
    <row r="419" spans="1:6">
      <c r="A419">
        <v>0</v>
      </c>
      <c r="B419">
        <v>0</v>
      </c>
      <c r="C419">
        <v>0</v>
      </c>
      <c r="D419">
        <v>0</v>
      </c>
      <c r="E419">
        <v>0</v>
      </c>
      <c r="F419" s="13">
        <v>43252</v>
      </c>
    </row>
    <row r="420" spans="1:6">
      <c r="A420">
        <v>0</v>
      </c>
      <c r="B420">
        <v>0</v>
      </c>
      <c r="C420">
        <v>0</v>
      </c>
      <c r="D420">
        <v>0</v>
      </c>
      <c r="E420">
        <v>0</v>
      </c>
      <c r="F420" s="13">
        <v>43282</v>
      </c>
    </row>
    <row r="421" spans="1:6">
      <c r="A421">
        <v>0</v>
      </c>
      <c r="B421">
        <v>0</v>
      </c>
      <c r="C421">
        <v>0</v>
      </c>
      <c r="D421">
        <v>0</v>
      </c>
      <c r="E421">
        <v>0</v>
      </c>
      <c r="F421" s="13">
        <v>43313</v>
      </c>
    </row>
    <row r="422" spans="1:6">
      <c r="A422">
        <v>0</v>
      </c>
      <c r="B422">
        <v>0</v>
      </c>
      <c r="C422">
        <v>0</v>
      </c>
      <c r="D422">
        <v>0</v>
      </c>
      <c r="E422">
        <v>0</v>
      </c>
      <c r="F422" s="13">
        <v>43344</v>
      </c>
    </row>
    <row r="423" spans="1:6">
      <c r="A423">
        <v>0</v>
      </c>
      <c r="B423">
        <v>0</v>
      </c>
      <c r="C423">
        <v>0</v>
      </c>
      <c r="D423">
        <v>0</v>
      </c>
      <c r="E423">
        <v>0</v>
      </c>
      <c r="F423" s="13">
        <v>43374</v>
      </c>
    </row>
    <row r="424" spans="1:6">
      <c r="A424">
        <v>0</v>
      </c>
      <c r="B424">
        <v>0</v>
      </c>
      <c r="C424">
        <v>0</v>
      </c>
      <c r="D424">
        <v>0</v>
      </c>
      <c r="E424">
        <v>0</v>
      </c>
      <c r="F424" s="13">
        <v>43405</v>
      </c>
    </row>
    <row r="425" spans="1:6">
      <c r="A425">
        <v>0</v>
      </c>
      <c r="B425">
        <v>0</v>
      </c>
      <c r="C425">
        <v>0</v>
      </c>
      <c r="D425">
        <v>0</v>
      </c>
      <c r="E425">
        <v>0</v>
      </c>
      <c r="F425" s="13">
        <v>43435</v>
      </c>
    </row>
    <row r="426" spans="1:6">
      <c r="A426">
        <v>0</v>
      </c>
      <c r="B426">
        <v>0</v>
      </c>
      <c r="C426">
        <v>0</v>
      </c>
      <c r="D426">
        <v>0</v>
      </c>
      <c r="E426">
        <v>0</v>
      </c>
      <c r="F426" s="13">
        <v>43466</v>
      </c>
    </row>
    <row r="427" spans="1:6">
      <c r="A427">
        <v>0</v>
      </c>
      <c r="B427">
        <v>0</v>
      </c>
      <c r="C427">
        <v>0</v>
      </c>
      <c r="D427">
        <v>0</v>
      </c>
      <c r="E427">
        <v>0</v>
      </c>
      <c r="F427" s="13">
        <v>43497</v>
      </c>
    </row>
    <row r="428" spans="1:6">
      <c r="A428">
        <v>0</v>
      </c>
      <c r="B428">
        <v>0</v>
      </c>
      <c r="C428">
        <v>0</v>
      </c>
      <c r="D428">
        <v>0</v>
      </c>
      <c r="E428">
        <v>0</v>
      </c>
      <c r="F428" s="13">
        <v>43525</v>
      </c>
    </row>
    <row r="429" spans="1:6">
      <c r="A429">
        <v>0</v>
      </c>
      <c r="B429">
        <v>0</v>
      </c>
      <c r="C429">
        <v>0</v>
      </c>
      <c r="D429">
        <v>0</v>
      </c>
      <c r="E429">
        <v>0</v>
      </c>
      <c r="F429" s="13">
        <v>43556</v>
      </c>
    </row>
    <row r="430" spans="1:6">
      <c r="A430">
        <v>0</v>
      </c>
      <c r="B430">
        <v>0</v>
      </c>
      <c r="C430">
        <v>0</v>
      </c>
      <c r="D430">
        <v>0</v>
      </c>
      <c r="E430">
        <v>0</v>
      </c>
      <c r="F430" s="13">
        <v>43586</v>
      </c>
    </row>
    <row r="431" spans="1:6">
      <c r="A431">
        <v>0</v>
      </c>
      <c r="B431">
        <v>0</v>
      </c>
      <c r="C431">
        <v>0</v>
      </c>
      <c r="D431">
        <v>0</v>
      </c>
      <c r="E431">
        <v>0</v>
      </c>
      <c r="F431" s="13">
        <v>43617</v>
      </c>
    </row>
    <row r="432" spans="1:6">
      <c r="A432">
        <v>0</v>
      </c>
      <c r="B432">
        <v>0</v>
      </c>
      <c r="C432">
        <v>0</v>
      </c>
      <c r="D432">
        <v>0</v>
      </c>
      <c r="E432">
        <v>0</v>
      </c>
      <c r="F432" s="13">
        <v>43647</v>
      </c>
    </row>
    <row r="433" spans="1:6">
      <c r="A433">
        <v>0</v>
      </c>
      <c r="B433">
        <v>0</v>
      </c>
      <c r="C433">
        <v>0</v>
      </c>
      <c r="D433">
        <v>0</v>
      </c>
      <c r="E433">
        <v>0</v>
      </c>
      <c r="F433" s="13">
        <v>43678</v>
      </c>
    </row>
    <row r="434" spans="1:6">
      <c r="A434">
        <v>0</v>
      </c>
      <c r="B434">
        <v>0</v>
      </c>
      <c r="C434">
        <v>0</v>
      </c>
      <c r="D434">
        <v>0</v>
      </c>
      <c r="E434">
        <v>0</v>
      </c>
      <c r="F434" s="13">
        <v>43709</v>
      </c>
    </row>
    <row r="435" spans="1:6">
      <c r="A435">
        <v>0</v>
      </c>
      <c r="B435">
        <v>0</v>
      </c>
      <c r="C435">
        <v>0</v>
      </c>
      <c r="D435">
        <v>0</v>
      </c>
      <c r="E435">
        <v>0</v>
      </c>
      <c r="F435" s="13">
        <v>43739</v>
      </c>
    </row>
    <row r="436" spans="1:6">
      <c r="A436">
        <v>0</v>
      </c>
      <c r="B436">
        <v>0</v>
      </c>
      <c r="C436">
        <v>0</v>
      </c>
      <c r="D436">
        <v>0</v>
      </c>
      <c r="E436">
        <v>0</v>
      </c>
      <c r="F436" s="13">
        <v>43770</v>
      </c>
    </row>
    <row r="437" spans="1:6">
      <c r="A437">
        <v>0</v>
      </c>
      <c r="B437">
        <v>0</v>
      </c>
      <c r="C437">
        <v>0</v>
      </c>
      <c r="D437">
        <v>0</v>
      </c>
      <c r="E437">
        <v>0</v>
      </c>
      <c r="F437" s="13">
        <v>43800</v>
      </c>
    </row>
    <row r="438" spans="1:6">
      <c r="A438">
        <v>0</v>
      </c>
      <c r="B438">
        <v>0</v>
      </c>
      <c r="C438">
        <v>0</v>
      </c>
      <c r="D438">
        <v>0</v>
      </c>
      <c r="E438">
        <v>0</v>
      </c>
      <c r="F438" s="13">
        <v>43831</v>
      </c>
    </row>
    <row r="439" spans="1:6">
      <c r="A439">
        <v>0</v>
      </c>
      <c r="B439">
        <v>0</v>
      </c>
      <c r="C439">
        <v>0</v>
      </c>
      <c r="D439">
        <v>0</v>
      </c>
      <c r="E439">
        <v>0</v>
      </c>
      <c r="F439" s="13">
        <v>43862</v>
      </c>
    </row>
    <row r="440" spans="1:6">
      <c r="A440">
        <v>0</v>
      </c>
      <c r="B440">
        <v>0</v>
      </c>
      <c r="C440">
        <v>0</v>
      </c>
      <c r="D440">
        <v>0</v>
      </c>
      <c r="E440">
        <v>0</v>
      </c>
      <c r="F440" s="13">
        <v>43891</v>
      </c>
    </row>
    <row r="441" spans="1:6">
      <c r="A441">
        <v>0</v>
      </c>
      <c r="B441">
        <v>0</v>
      </c>
      <c r="C441">
        <v>0</v>
      </c>
      <c r="D441">
        <v>0</v>
      </c>
      <c r="E441">
        <v>0</v>
      </c>
      <c r="F441" s="13">
        <v>43922</v>
      </c>
    </row>
    <row r="442" spans="1:6">
      <c r="A442">
        <v>0</v>
      </c>
      <c r="B442">
        <v>0</v>
      </c>
      <c r="C442">
        <v>0</v>
      </c>
      <c r="D442">
        <v>0</v>
      </c>
      <c r="E442">
        <v>0</v>
      </c>
      <c r="F442" s="13">
        <v>43952</v>
      </c>
    </row>
    <row r="443" spans="1:6">
      <c r="A443">
        <v>0</v>
      </c>
      <c r="B443">
        <v>0</v>
      </c>
      <c r="C443">
        <v>0</v>
      </c>
      <c r="D443">
        <v>0</v>
      </c>
      <c r="E443">
        <v>0</v>
      </c>
      <c r="F443" s="13">
        <v>43983</v>
      </c>
    </row>
    <row r="444" spans="1:6">
      <c r="A444">
        <v>0</v>
      </c>
      <c r="B444">
        <v>0</v>
      </c>
      <c r="C444">
        <v>0</v>
      </c>
      <c r="D444">
        <v>0</v>
      </c>
      <c r="E444">
        <v>0</v>
      </c>
      <c r="F444" s="13">
        <v>44013</v>
      </c>
    </row>
    <row r="445" spans="1:6">
      <c r="A445">
        <v>0</v>
      </c>
      <c r="B445">
        <v>0</v>
      </c>
      <c r="C445">
        <v>0</v>
      </c>
      <c r="D445">
        <v>0</v>
      </c>
      <c r="E445">
        <v>0</v>
      </c>
      <c r="F445" s="13">
        <v>44044</v>
      </c>
    </row>
    <row r="446" spans="1:6">
      <c r="A446">
        <v>0</v>
      </c>
      <c r="B446">
        <v>0</v>
      </c>
      <c r="C446">
        <v>0</v>
      </c>
      <c r="D446">
        <v>0</v>
      </c>
      <c r="E446">
        <v>0</v>
      </c>
      <c r="F446" s="13">
        <v>44075</v>
      </c>
    </row>
    <row r="447" spans="1:6">
      <c r="A447">
        <v>0</v>
      </c>
      <c r="B447">
        <v>0</v>
      </c>
      <c r="C447">
        <v>0</v>
      </c>
      <c r="D447">
        <v>0</v>
      </c>
      <c r="E447">
        <v>0</v>
      </c>
      <c r="F447" s="13">
        <v>44105</v>
      </c>
    </row>
    <row r="448" spans="1:6">
      <c r="A448">
        <v>0</v>
      </c>
      <c r="B448">
        <v>0</v>
      </c>
      <c r="C448">
        <v>0</v>
      </c>
      <c r="D448">
        <v>0</v>
      </c>
      <c r="E448">
        <v>0</v>
      </c>
      <c r="F448" s="13">
        <v>44136</v>
      </c>
    </row>
    <row r="449" spans="1:6">
      <c r="A449">
        <v>0</v>
      </c>
      <c r="B449">
        <v>0</v>
      </c>
      <c r="C449">
        <v>0</v>
      </c>
      <c r="D449">
        <v>0</v>
      </c>
      <c r="E449">
        <v>0</v>
      </c>
      <c r="F449" s="13">
        <v>44166</v>
      </c>
    </row>
    <row r="450" spans="1:6">
      <c r="A450">
        <v>0</v>
      </c>
      <c r="B450">
        <v>0</v>
      </c>
      <c r="C450">
        <v>0</v>
      </c>
      <c r="D450">
        <v>0</v>
      </c>
      <c r="E450">
        <v>0</v>
      </c>
      <c r="F450" s="13">
        <v>44197</v>
      </c>
    </row>
    <row r="451" spans="1:6">
      <c r="A451">
        <v>0</v>
      </c>
      <c r="B451">
        <v>0</v>
      </c>
      <c r="C451">
        <v>0</v>
      </c>
      <c r="D451">
        <v>0</v>
      </c>
      <c r="E451">
        <v>0</v>
      </c>
      <c r="F451" s="13">
        <v>44228</v>
      </c>
    </row>
    <row r="452" spans="1:6">
      <c r="A452">
        <v>0</v>
      </c>
      <c r="B452">
        <v>0</v>
      </c>
      <c r="C452">
        <v>0</v>
      </c>
      <c r="D452">
        <v>0</v>
      </c>
      <c r="E452">
        <v>0</v>
      </c>
      <c r="F452" s="13">
        <v>44256</v>
      </c>
    </row>
    <row r="453" spans="1:6">
      <c r="A453">
        <v>0</v>
      </c>
      <c r="B453">
        <v>0</v>
      </c>
      <c r="C453">
        <v>0</v>
      </c>
      <c r="D453">
        <v>0</v>
      </c>
      <c r="E453">
        <v>0</v>
      </c>
      <c r="F453" s="13">
        <v>44287</v>
      </c>
    </row>
    <row r="454" spans="1:6">
      <c r="A454">
        <v>0</v>
      </c>
      <c r="B454">
        <v>0</v>
      </c>
      <c r="C454">
        <v>0</v>
      </c>
      <c r="D454">
        <v>0</v>
      </c>
      <c r="E454">
        <v>0</v>
      </c>
      <c r="F454" s="13">
        <v>44317</v>
      </c>
    </row>
    <row r="455" spans="1:6">
      <c r="A455">
        <v>0</v>
      </c>
      <c r="B455">
        <v>0</v>
      </c>
      <c r="C455">
        <v>0</v>
      </c>
      <c r="D455">
        <v>0</v>
      </c>
      <c r="E455">
        <v>0</v>
      </c>
      <c r="F455" s="13">
        <v>44348</v>
      </c>
    </row>
    <row r="456" spans="1:6">
      <c r="A456">
        <v>0</v>
      </c>
      <c r="B456">
        <v>0</v>
      </c>
      <c r="C456">
        <v>0</v>
      </c>
      <c r="D456">
        <v>0</v>
      </c>
      <c r="E456">
        <v>0</v>
      </c>
      <c r="F456" s="13">
        <v>44378</v>
      </c>
    </row>
    <row r="457" spans="1:6">
      <c r="A457">
        <v>0</v>
      </c>
      <c r="B457">
        <v>0</v>
      </c>
      <c r="C457">
        <v>0</v>
      </c>
      <c r="D457">
        <v>0</v>
      </c>
      <c r="E457">
        <v>0</v>
      </c>
      <c r="F457" s="13">
        <v>44409</v>
      </c>
    </row>
    <row r="458" spans="1:6">
      <c r="A458">
        <v>0</v>
      </c>
      <c r="B458">
        <v>0</v>
      </c>
      <c r="C458">
        <v>0</v>
      </c>
      <c r="D458">
        <v>0</v>
      </c>
      <c r="E458">
        <v>0</v>
      </c>
      <c r="F458" s="13">
        <v>44440</v>
      </c>
    </row>
    <row r="459" spans="1:6">
      <c r="A459">
        <v>0</v>
      </c>
      <c r="B459">
        <v>0</v>
      </c>
      <c r="C459">
        <v>0</v>
      </c>
      <c r="D459">
        <v>0</v>
      </c>
      <c r="E459">
        <v>0</v>
      </c>
      <c r="F459" s="13">
        <v>44470</v>
      </c>
    </row>
    <row r="460" spans="1:6">
      <c r="A460">
        <v>0</v>
      </c>
      <c r="B460">
        <v>0</v>
      </c>
      <c r="C460">
        <v>0</v>
      </c>
      <c r="D460">
        <v>0</v>
      </c>
      <c r="E460">
        <v>0</v>
      </c>
      <c r="F460" s="13">
        <v>44501</v>
      </c>
    </row>
    <row r="461" spans="1:6">
      <c r="A461">
        <v>0</v>
      </c>
      <c r="B461">
        <v>0</v>
      </c>
      <c r="C461">
        <v>0</v>
      </c>
      <c r="D461">
        <v>0</v>
      </c>
      <c r="E461">
        <v>0</v>
      </c>
      <c r="F461" s="13">
        <v>44531</v>
      </c>
    </row>
    <row r="462" spans="1:6">
      <c r="A462">
        <v>0</v>
      </c>
      <c r="B462">
        <v>0</v>
      </c>
      <c r="C462">
        <v>0</v>
      </c>
      <c r="D462">
        <v>0</v>
      </c>
      <c r="E462">
        <v>0</v>
      </c>
      <c r="F462" s="13">
        <v>44562</v>
      </c>
    </row>
    <row r="463" spans="1:6">
      <c r="A463">
        <v>0</v>
      </c>
      <c r="B463">
        <v>0</v>
      </c>
      <c r="C463">
        <v>0</v>
      </c>
      <c r="D463">
        <v>0</v>
      </c>
      <c r="E463">
        <v>0</v>
      </c>
      <c r="F463" s="13">
        <v>44593</v>
      </c>
    </row>
    <row r="464" spans="1:6">
      <c r="A464">
        <v>0</v>
      </c>
      <c r="B464">
        <v>0</v>
      </c>
      <c r="C464">
        <v>0</v>
      </c>
      <c r="D464">
        <v>0</v>
      </c>
      <c r="E464">
        <v>0</v>
      </c>
      <c r="F464" s="13">
        <v>42614</v>
      </c>
    </row>
    <row r="465" spans="1:6">
      <c r="A465">
        <v>0</v>
      </c>
      <c r="B465">
        <v>0</v>
      </c>
      <c r="C465">
        <v>0</v>
      </c>
      <c r="D465">
        <v>0</v>
      </c>
      <c r="E465">
        <v>0</v>
      </c>
      <c r="F465" s="13">
        <v>42644</v>
      </c>
    </row>
    <row r="466" spans="1:6">
      <c r="A466">
        <v>0</v>
      </c>
      <c r="B466">
        <v>0</v>
      </c>
      <c r="C466">
        <v>0</v>
      </c>
      <c r="D466">
        <v>0</v>
      </c>
      <c r="E466">
        <v>0</v>
      </c>
      <c r="F466" s="13">
        <v>42675</v>
      </c>
    </row>
    <row r="467" spans="1:6">
      <c r="A467">
        <v>0</v>
      </c>
      <c r="B467">
        <v>0</v>
      </c>
      <c r="C467">
        <v>0</v>
      </c>
      <c r="D467">
        <v>0</v>
      </c>
      <c r="E467">
        <v>0</v>
      </c>
      <c r="F467" s="13">
        <v>42705</v>
      </c>
    </row>
    <row r="468" spans="1:6">
      <c r="A468">
        <v>0</v>
      </c>
      <c r="B468">
        <v>0</v>
      </c>
      <c r="C468">
        <v>0</v>
      </c>
      <c r="D468">
        <v>0</v>
      </c>
      <c r="E468">
        <v>0</v>
      </c>
      <c r="F468" s="13">
        <v>42736</v>
      </c>
    </row>
    <row r="469" spans="1:6">
      <c r="A469">
        <v>0</v>
      </c>
      <c r="B469">
        <v>0</v>
      </c>
      <c r="C469">
        <v>0</v>
      </c>
      <c r="D469">
        <v>0</v>
      </c>
      <c r="E469">
        <v>0</v>
      </c>
      <c r="F469" s="13">
        <v>42767</v>
      </c>
    </row>
    <row r="470" spans="1:6">
      <c r="A470">
        <v>0</v>
      </c>
      <c r="B470">
        <v>0</v>
      </c>
      <c r="C470">
        <v>0</v>
      </c>
      <c r="D470">
        <v>0</v>
      </c>
      <c r="E470">
        <v>0</v>
      </c>
      <c r="F470" s="13">
        <v>42795</v>
      </c>
    </row>
    <row r="471" spans="1:6">
      <c r="A471">
        <v>0</v>
      </c>
      <c r="B471">
        <v>0</v>
      </c>
      <c r="C471">
        <v>0</v>
      </c>
      <c r="D471">
        <v>0</v>
      </c>
      <c r="E471">
        <v>0</v>
      </c>
      <c r="F471" s="13">
        <v>42826</v>
      </c>
    </row>
    <row r="472" spans="1:6">
      <c r="A472">
        <v>0</v>
      </c>
      <c r="B472">
        <v>0</v>
      </c>
      <c r="C472">
        <v>0</v>
      </c>
      <c r="D472">
        <v>0</v>
      </c>
      <c r="E472">
        <v>0</v>
      </c>
      <c r="F472" s="13">
        <v>42856</v>
      </c>
    </row>
    <row r="473" spans="1:6">
      <c r="A473">
        <v>0</v>
      </c>
      <c r="B473">
        <v>0</v>
      </c>
      <c r="C473">
        <v>0</v>
      </c>
      <c r="D473">
        <v>0</v>
      </c>
      <c r="E473">
        <v>0</v>
      </c>
      <c r="F473" s="13">
        <v>42887</v>
      </c>
    </row>
    <row r="474" spans="1:6">
      <c r="A474">
        <v>0</v>
      </c>
      <c r="B474">
        <v>0</v>
      </c>
      <c r="C474">
        <v>0</v>
      </c>
      <c r="D474">
        <v>0</v>
      </c>
      <c r="E474">
        <v>0</v>
      </c>
      <c r="F474" s="13">
        <v>42917</v>
      </c>
    </row>
    <row r="475" spans="1:6">
      <c r="A475">
        <v>0</v>
      </c>
      <c r="B475">
        <v>0</v>
      </c>
      <c r="C475">
        <v>0</v>
      </c>
      <c r="D475">
        <v>0</v>
      </c>
      <c r="E475">
        <v>0</v>
      </c>
      <c r="F475" s="13">
        <v>42948</v>
      </c>
    </row>
    <row r="476" spans="1:6">
      <c r="A476">
        <v>0</v>
      </c>
      <c r="B476">
        <v>0</v>
      </c>
      <c r="C476">
        <v>0</v>
      </c>
      <c r="D476">
        <v>0</v>
      </c>
      <c r="E476">
        <v>0</v>
      </c>
      <c r="F476" s="13">
        <v>42979</v>
      </c>
    </row>
    <row r="477" spans="1:6">
      <c r="A477">
        <v>0</v>
      </c>
      <c r="B477">
        <v>0</v>
      </c>
      <c r="C477">
        <v>0</v>
      </c>
      <c r="D477">
        <v>0</v>
      </c>
      <c r="E477">
        <v>0</v>
      </c>
      <c r="F477" s="13">
        <v>43009</v>
      </c>
    </row>
    <row r="478" spans="1:6">
      <c r="A478">
        <v>0</v>
      </c>
      <c r="B478">
        <v>0</v>
      </c>
      <c r="C478">
        <v>0</v>
      </c>
      <c r="D478">
        <v>0</v>
      </c>
      <c r="E478">
        <v>0</v>
      </c>
      <c r="F478" s="13">
        <v>43040</v>
      </c>
    </row>
    <row r="479" spans="1:6">
      <c r="A479">
        <v>0</v>
      </c>
      <c r="B479">
        <v>0</v>
      </c>
      <c r="C479">
        <v>0</v>
      </c>
      <c r="D479">
        <v>0</v>
      </c>
      <c r="E479">
        <v>0</v>
      </c>
      <c r="F479" s="13">
        <v>43070</v>
      </c>
    </row>
    <row r="480" spans="1:6">
      <c r="A480">
        <v>0</v>
      </c>
      <c r="B480">
        <v>0</v>
      </c>
      <c r="C480">
        <v>0</v>
      </c>
      <c r="D480">
        <v>0</v>
      </c>
      <c r="E480">
        <v>0</v>
      </c>
      <c r="F480" s="13">
        <v>43101</v>
      </c>
    </row>
    <row r="481" spans="1:6">
      <c r="A481">
        <v>0</v>
      </c>
      <c r="B481">
        <v>0</v>
      </c>
      <c r="C481">
        <v>0</v>
      </c>
      <c r="D481">
        <v>0</v>
      </c>
      <c r="E481">
        <v>0</v>
      </c>
      <c r="F481" s="13">
        <v>43132</v>
      </c>
    </row>
    <row r="482" spans="1:6">
      <c r="A482">
        <v>0</v>
      </c>
      <c r="B482">
        <v>0</v>
      </c>
      <c r="C482">
        <v>0</v>
      </c>
      <c r="D482">
        <v>0</v>
      </c>
      <c r="E482">
        <v>0</v>
      </c>
      <c r="F482" s="13">
        <v>43160</v>
      </c>
    </row>
    <row r="483" spans="1:6">
      <c r="A483">
        <v>0</v>
      </c>
      <c r="B483">
        <v>0</v>
      </c>
      <c r="C483">
        <v>0</v>
      </c>
      <c r="D483">
        <v>0</v>
      </c>
      <c r="E483">
        <v>0</v>
      </c>
      <c r="F483" s="13">
        <v>43191</v>
      </c>
    </row>
    <row r="484" spans="1:6">
      <c r="A484">
        <v>0</v>
      </c>
      <c r="B484">
        <v>0</v>
      </c>
      <c r="C484">
        <v>0</v>
      </c>
      <c r="D484">
        <v>0</v>
      </c>
      <c r="E484">
        <v>0</v>
      </c>
      <c r="F484" s="13">
        <v>43221</v>
      </c>
    </row>
    <row r="485" spans="1:6">
      <c r="A485">
        <v>0</v>
      </c>
      <c r="B485">
        <v>0</v>
      </c>
      <c r="C485">
        <v>0</v>
      </c>
      <c r="D485">
        <v>0</v>
      </c>
      <c r="E485">
        <v>0</v>
      </c>
      <c r="F485" s="13">
        <v>43252</v>
      </c>
    </row>
    <row r="486" spans="1:6">
      <c r="A486">
        <v>0</v>
      </c>
      <c r="B486">
        <v>0</v>
      </c>
      <c r="C486">
        <v>0</v>
      </c>
      <c r="D486">
        <v>0</v>
      </c>
      <c r="E486">
        <v>0</v>
      </c>
      <c r="F486" s="13">
        <v>43282</v>
      </c>
    </row>
    <row r="487" spans="1:6">
      <c r="A487">
        <v>0</v>
      </c>
      <c r="B487">
        <v>0</v>
      </c>
      <c r="C487">
        <v>0</v>
      </c>
      <c r="D487">
        <v>0</v>
      </c>
      <c r="E487">
        <v>0</v>
      </c>
      <c r="F487" s="13">
        <v>43313</v>
      </c>
    </row>
    <row r="488" spans="1:6">
      <c r="A488">
        <v>0</v>
      </c>
      <c r="B488">
        <v>0</v>
      </c>
      <c r="C488">
        <v>0</v>
      </c>
      <c r="D488">
        <v>0</v>
      </c>
      <c r="E488">
        <v>0</v>
      </c>
      <c r="F488" s="13">
        <v>43344</v>
      </c>
    </row>
    <row r="489" spans="1:6">
      <c r="A489">
        <v>0</v>
      </c>
      <c r="B489">
        <v>0</v>
      </c>
      <c r="C489">
        <v>0</v>
      </c>
      <c r="D489">
        <v>0</v>
      </c>
      <c r="E489">
        <v>0</v>
      </c>
      <c r="F489" s="13">
        <v>43374</v>
      </c>
    </row>
    <row r="490" spans="1:6">
      <c r="A490">
        <v>0</v>
      </c>
      <c r="B490">
        <v>0</v>
      </c>
      <c r="C490">
        <v>0</v>
      </c>
      <c r="D490">
        <v>0</v>
      </c>
      <c r="E490">
        <v>0</v>
      </c>
      <c r="F490" s="13">
        <v>43405</v>
      </c>
    </row>
    <row r="491" spans="1:6">
      <c r="A491">
        <v>0</v>
      </c>
      <c r="B491">
        <v>0</v>
      </c>
      <c r="C491">
        <v>0</v>
      </c>
      <c r="D491">
        <v>0</v>
      </c>
      <c r="E491">
        <v>0</v>
      </c>
      <c r="F491" s="13">
        <v>43435</v>
      </c>
    </row>
    <row r="492" spans="1:6">
      <c r="A492">
        <v>0</v>
      </c>
      <c r="B492">
        <v>0</v>
      </c>
      <c r="C492">
        <v>0</v>
      </c>
      <c r="D492">
        <v>0</v>
      </c>
      <c r="E492">
        <v>0</v>
      </c>
      <c r="F492" s="13">
        <v>43466</v>
      </c>
    </row>
    <row r="493" spans="1:6">
      <c r="A493">
        <v>0</v>
      </c>
      <c r="B493">
        <v>0</v>
      </c>
      <c r="C493">
        <v>0</v>
      </c>
      <c r="D493">
        <v>0</v>
      </c>
      <c r="E493">
        <v>0</v>
      </c>
      <c r="F493" s="13">
        <v>43497</v>
      </c>
    </row>
    <row r="494" spans="1:6">
      <c r="A494">
        <v>0</v>
      </c>
      <c r="B494">
        <v>0</v>
      </c>
      <c r="C494">
        <v>0</v>
      </c>
      <c r="D494">
        <v>0</v>
      </c>
      <c r="E494">
        <v>0</v>
      </c>
      <c r="F494" s="13">
        <v>43525</v>
      </c>
    </row>
    <row r="495" spans="1:6">
      <c r="A495">
        <v>0</v>
      </c>
      <c r="B495">
        <v>0</v>
      </c>
      <c r="C495">
        <v>0</v>
      </c>
      <c r="D495">
        <v>0</v>
      </c>
      <c r="E495">
        <v>0</v>
      </c>
      <c r="F495" s="13">
        <v>43556</v>
      </c>
    </row>
    <row r="496" spans="1:6">
      <c r="A496">
        <v>0</v>
      </c>
      <c r="B496">
        <v>0</v>
      </c>
      <c r="C496">
        <v>0</v>
      </c>
      <c r="D496">
        <v>0</v>
      </c>
      <c r="E496">
        <v>0</v>
      </c>
      <c r="F496" s="13">
        <v>43586</v>
      </c>
    </row>
    <row r="497" spans="1:6">
      <c r="A497">
        <v>0</v>
      </c>
      <c r="B497">
        <v>0</v>
      </c>
      <c r="C497">
        <v>0</v>
      </c>
      <c r="D497">
        <v>0</v>
      </c>
      <c r="E497">
        <v>0</v>
      </c>
      <c r="F497" s="13">
        <v>43617</v>
      </c>
    </row>
    <row r="498" spans="1:6">
      <c r="A498">
        <v>0</v>
      </c>
      <c r="B498">
        <v>0</v>
      </c>
      <c r="C498">
        <v>0</v>
      </c>
      <c r="D498">
        <v>0</v>
      </c>
      <c r="E498">
        <v>0</v>
      </c>
      <c r="F498" s="13">
        <v>43647</v>
      </c>
    </row>
    <row r="499" spans="1:6">
      <c r="A499">
        <v>0</v>
      </c>
      <c r="B499">
        <v>0</v>
      </c>
      <c r="C499">
        <v>0</v>
      </c>
      <c r="D499">
        <v>0</v>
      </c>
      <c r="E499">
        <v>0</v>
      </c>
      <c r="F499" s="13">
        <v>43678</v>
      </c>
    </row>
    <row r="500" spans="1:6">
      <c r="A500">
        <v>0</v>
      </c>
      <c r="B500">
        <v>0</v>
      </c>
      <c r="C500">
        <v>0</v>
      </c>
      <c r="D500">
        <v>0</v>
      </c>
      <c r="E500">
        <v>0</v>
      </c>
      <c r="F500" s="13">
        <v>43709</v>
      </c>
    </row>
    <row r="501" spans="1:6">
      <c r="A501">
        <v>0</v>
      </c>
      <c r="B501">
        <v>0</v>
      </c>
      <c r="C501">
        <v>0</v>
      </c>
      <c r="D501">
        <v>0</v>
      </c>
      <c r="E501">
        <v>0</v>
      </c>
      <c r="F501" s="13">
        <v>43739</v>
      </c>
    </row>
    <row r="502" spans="1:6">
      <c r="A502">
        <v>0</v>
      </c>
      <c r="B502">
        <v>0</v>
      </c>
      <c r="C502">
        <v>0</v>
      </c>
      <c r="D502">
        <v>0</v>
      </c>
      <c r="E502">
        <v>0</v>
      </c>
      <c r="F502" s="13">
        <v>43770</v>
      </c>
    </row>
    <row r="503" spans="1:6">
      <c r="A503">
        <v>0</v>
      </c>
      <c r="B503">
        <v>0</v>
      </c>
      <c r="C503">
        <v>0</v>
      </c>
      <c r="D503">
        <v>0</v>
      </c>
      <c r="E503">
        <v>0</v>
      </c>
      <c r="F503" s="13">
        <v>43800</v>
      </c>
    </row>
    <row r="504" spans="1:6">
      <c r="A504">
        <v>0</v>
      </c>
      <c r="B504">
        <v>0</v>
      </c>
      <c r="C504">
        <v>0</v>
      </c>
      <c r="D504">
        <v>0</v>
      </c>
      <c r="E504">
        <v>0</v>
      </c>
      <c r="F504" s="13">
        <v>43831</v>
      </c>
    </row>
    <row r="505" spans="1:6">
      <c r="A505">
        <v>0</v>
      </c>
      <c r="B505">
        <v>0</v>
      </c>
      <c r="C505">
        <v>0</v>
      </c>
      <c r="D505">
        <v>0</v>
      </c>
      <c r="E505">
        <v>0</v>
      </c>
      <c r="F505" s="13">
        <v>43862</v>
      </c>
    </row>
    <row r="506" spans="1:6">
      <c r="A506">
        <v>0</v>
      </c>
      <c r="B506">
        <v>0</v>
      </c>
      <c r="C506">
        <v>0</v>
      </c>
      <c r="D506">
        <v>0</v>
      </c>
      <c r="E506">
        <v>0</v>
      </c>
      <c r="F506" s="13">
        <v>43891</v>
      </c>
    </row>
    <row r="507" spans="1:6">
      <c r="A507">
        <v>0</v>
      </c>
      <c r="B507">
        <v>0</v>
      </c>
      <c r="C507">
        <v>0</v>
      </c>
      <c r="D507">
        <v>0</v>
      </c>
      <c r="E507">
        <v>0</v>
      </c>
      <c r="F507" s="13">
        <v>43922</v>
      </c>
    </row>
    <row r="508" spans="1:6">
      <c r="A508">
        <v>0</v>
      </c>
      <c r="B508">
        <v>0</v>
      </c>
      <c r="C508">
        <v>0</v>
      </c>
      <c r="D508">
        <v>0</v>
      </c>
      <c r="E508">
        <v>0</v>
      </c>
      <c r="F508" s="13">
        <v>43952</v>
      </c>
    </row>
    <row r="509" spans="1:6">
      <c r="A509">
        <v>0</v>
      </c>
      <c r="B509">
        <v>0</v>
      </c>
      <c r="C509">
        <v>0</v>
      </c>
      <c r="D509">
        <v>0</v>
      </c>
      <c r="E509">
        <v>0</v>
      </c>
      <c r="F509" s="13">
        <v>43983</v>
      </c>
    </row>
    <row r="510" spans="1:6">
      <c r="A510">
        <v>0</v>
      </c>
      <c r="B510">
        <v>0</v>
      </c>
      <c r="C510">
        <v>0</v>
      </c>
      <c r="D510">
        <v>0</v>
      </c>
      <c r="E510">
        <v>0</v>
      </c>
      <c r="F510" s="13">
        <v>44013</v>
      </c>
    </row>
    <row r="511" spans="1:6">
      <c r="A511">
        <v>0</v>
      </c>
      <c r="B511">
        <v>0</v>
      </c>
      <c r="C511">
        <v>0</v>
      </c>
      <c r="D511">
        <v>0</v>
      </c>
      <c r="E511">
        <v>0</v>
      </c>
      <c r="F511" s="13">
        <v>44044</v>
      </c>
    </row>
    <row r="512" spans="1:6">
      <c r="A512">
        <v>0</v>
      </c>
      <c r="B512">
        <v>0</v>
      </c>
      <c r="C512">
        <v>0</v>
      </c>
      <c r="D512">
        <v>0</v>
      </c>
      <c r="E512">
        <v>0</v>
      </c>
      <c r="F512" s="13">
        <v>44075</v>
      </c>
    </row>
    <row r="513" spans="1:6">
      <c r="A513">
        <v>0</v>
      </c>
      <c r="B513">
        <v>0</v>
      </c>
      <c r="C513">
        <v>0</v>
      </c>
      <c r="D513">
        <v>0</v>
      </c>
      <c r="E513">
        <v>0</v>
      </c>
      <c r="F513" s="13">
        <v>44105</v>
      </c>
    </row>
    <row r="514" spans="1:6">
      <c r="A514">
        <v>0</v>
      </c>
      <c r="B514">
        <v>0</v>
      </c>
      <c r="C514">
        <v>0</v>
      </c>
      <c r="D514">
        <v>0</v>
      </c>
      <c r="E514">
        <v>0</v>
      </c>
      <c r="F514" s="13">
        <v>44136</v>
      </c>
    </row>
    <row r="515" spans="1:6">
      <c r="A515">
        <v>0</v>
      </c>
      <c r="B515">
        <v>0</v>
      </c>
      <c r="C515">
        <v>0</v>
      </c>
      <c r="D515">
        <v>0</v>
      </c>
      <c r="E515">
        <v>0</v>
      </c>
      <c r="F515" s="13">
        <v>44166</v>
      </c>
    </row>
    <row r="516" spans="1:6">
      <c r="A516">
        <v>0</v>
      </c>
      <c r="B516">
        <v>0</v>
      </c>
      <c r="C516">
        <v>0</v>
      </c>
      <c r="D516">
        <v>0</v>
      </c>
      <c r="E516">
        <v>0</v>
      </c>
      <c r="F516" s="13">
        <v>44197</v>
      </c>
    </row>
    <row r="517" spans="1:6">
      <c r="A517">
        <v>0</v>
      </c>
      <c r="B517">
        <v>0</v>
      </c>
      <c r="C517">
        <v>0</v>
      </c>
      <c r="D517">
        <v>0</v>
      </c>
      <c r="E517">
        <v>0</v>
      </c>
      <c r="F517" s="13">
        <v>44228</v>
      </c>
    </row>
    <row r="518" spans="1:6">
      <c r="A518">
        <v>0</v>
      </c>
      <c r="B518">
        <v>0</v>
      </c>
      <c r="C518">
        <v>0</v>
      </c>
      <c r="D518">
        <v>0</v>
      </c>
      <c r="E518">
        <v>0</v>
      </c>
      <c r="F518" s="13">
        <v>44256</v>
      </c>
    </row>
    <row r="519" spans="1:6">
      <c r="A519">
        <v>0</v>
      </c>
      <c r="B519">
        <v>0</v>
      </c>
      <c r="C519">
        <v>0</v>
      </c>
      <c r="D519">
        <v>0</v>
      </c>
      <c r="E519">
        <v>0</v>
      </c>
      <c r="F519" s="13">
        <v>44287</v>
      </c>
    </row>
    <row r="520" spans="1:6">
      <c r="A520">
        <v>0</v>
      </c>
      <c r="B520">
        <v>0</v>
      </c>
      <c r="C520">
        <v>0</v>
      </c>
      <c r="D520">
        <v>0</v>
      </c>
      <c r="E520">
        <v>0</v>
      </c>
      <c r="F520" s="13">
        <v>44317</v>
      </c>
    </row>
    <row r="521" spans="1:6">
      <c r="A521">
        <v>0</v>
      </c>
      <c r="B521">
        <v>0</v>
      </c>
      <c r="C521">
        <v>0</v>
      </c>
      <c r="D521">
        <v>0</v>
      </c>
      <c r="E521">
        <v>0</v>
      </c>
      <c r="F521" s="13">
        <v>44348</v>
      </c>
    </row>
    <row r="522" spans="1:6">
      <c r="A522">
        <v>0</v>
      </c>
      <c r="B522">
        <v>0</v>
      </c>
      <c r="C522">
        <v>0</v>
      </c>
      <c r="D522">
        <v>0</v>
      </c>
      <c r="E522">
        <v>0</v>
      </c>
      <c r="F522" s="13">
        <v>44378</v>
      </c>
    </row>
    <row r="523" spans="1:6">
      <c r="A523">
        <v>0</v>
      </c>
      <c r="B523">
        <v>0</v>
      </c>
      <c r="C523">
        <v>0</v>
      </c>
      <c r="D523">
        <v>0</v>
      </c>
      <c r="E523">
        <v>0</v>
      </c>
      <c r="F523" s="13">
        <v>44409</v>
      </c>
    </row>
    <row r="524" spans="1:6">
      <c r="A524">
        <v>0</v>
      </c>
      <c r="B524">
        <v>0</v>
      </c>
      <c r="C524">
        <v>0</v>
      </c>
      <c r="D524">
        <v>0</v>
      </c>
      <c r="E524">
        <v>0</v>
      </c>
      <c r="F524" s="13">
        <v>44440</v>
      </c>
    </row>
    <row r="525" spans="1:6">
      <c r="A525">
        <v>0</v>
      </c>
      <c r="B525">
        <v>0</v>
      </c>
      <c r="C525">
        <v>0</v>
      </c>
      <c r="D525">
        <v>0</v>
      </c>
      <c r="E525">
        <v>0</v>
      </c>
      <c r="F525" s="13">
        <v>44470</v>
      </c>
    </row>
    <row r="526" spans="1:6">
      <c r="A526">
        <v>0</v>
      </c>
      <c r="B526">
        <v>0</v>
      </c>
      <c r="C526">
        <v>0</v>
      </c>
      <c r="D526">
        <v>0</v>
      </c>
      <c r="E526">
        <v>0</v>
      </c>
      <c r="F526" s="13">
        <v>44501</v>
      </c>
    </row>
    <row r="527" spans="1:6">
      <c r="A527">
        <v>0</v>
      </c>
      <c r="B527">
        <v>0</v>
      </c>
      <c r="C527">
        <v>0</v>
      </c>
      <c r="D527">
        <v>0</v>
      </c>
      <c r="E527">
        <v>0</v>
      </c>
      <c r="F527" s="13">
        <v>44531</v>
      </c>
    </row>
    <row r="528" spans="1:6">
      <c r="A528">
        <v>0</v>
      </c>
      <c r="B528">
        <v>0</v>
      </c>
      <c r="C528">
        <v>0</v>
      </c>
      <c r="D528">
        <v>0</v>
      </c>
      <c r="E528">
        <v>0</v>
      </c>
      <c r="F528" s="13">
        <v>44562</v>
      </c>
    </row>
    <row r="529" spans="1:6">
      <c r="A529">
        <v>0</v>
      </c>
      <c r="B529">
        <v>0</v>
      </c>
      <c r="C529">
        <v>0</v>
      </c>
      <c r="D529">
        <v>0</v>
      </c>
      <c r="E529">
        <v>0</v>
      </c>
      <c r="F529" s="13">
        <v>44593</v>
      </c>
    </row>
    <row r="530" spans="1:6">
      <c r="A530">
        <v>0</v>
      </c>
      <c r="B530">
        <v>0</v>
      </c>
      <c r="C530">
        <v>0</v>
      </c>
      <c r="D530">
        <v>0</v>
      </c>
      <c r="E530">
        <v>0</v>
      </c>
      <c r="F530" s="13">
        <v>42614</v>
      </c>
    </row>
    <row r="531" spans="1:6">
      <c r="A531">
        <v>0</v>
      </c>
      <c r="B531">
        <v>0</v>
      </c>
      <c r="C531">
        <v>0</v>
      </c>
      <c r="D531">
        <v>0</v>
      </c>
      <c r="E531">
        <v>0</v>
      </c>
      <c r="F531" s="13">
        <v>42644</v>
      </c>
    </row>
    <row r="532" spans="1:6">
      <c r="A532">
        <v>0</v>
      </c>
      <c r="B532">
        <v>0</v>
      </c>
      <c r="C532">
        <v>0</v>
      </c>
      <c r="D532">
        <v>0</v>
      </c>
      <c r="E532">
        <v>0</v>
      </c>
      <c r="F532" s="13">
        <v>42675</v>
      </c>
    </row>
    <row r="533" spans="1:6">
      <c r="A533">
        <v>0</v>
      </c>
      <c r="B533">
        <v>0</v>
      </c>
      <c r="C533">
        <v>0</v>
      </c>
      <c r="D533">
        <v>0</v>
      </c>
      <c r="E533">
        <v>0</v>
      </c>
      <c r="F533" s="13">
        <v>42705</v>
      </c>
    </row>
    <row r="534" spans="1:6">
      <c r="A534">
        <v>0</v>
      </c>
      <c r="B534">
        <v>0</v>
      </c>
      <c r="C534">
        <v>0</v>
      </c>
      <c r="D534">
        <v>0</v>
      </c>
      <c r="E534">
        <v>0</v>
      </c>
      <c r="F534" s="13">
        <v>42736</v>
      </c>
    </row>
    <row r="535" spans="1:6">
      <c r="A535">
        <v>0</v>
      </c>
      <c r="B535">
        <v>0</v>
      </c>
      <c r="C535">
        <v>0</v>
      </c>
      <c r="D535">
        <v>0</v>
      </c>
      <c r="E535">
        <v>0</v>
      </c>
      <c r="F535" s="13">
        <v>42767</v>
      </c>
    </row>
    <row r="536" spans="1:6">
      <c r="A536">
        <v>0</v>
      </c>
      <c r="B536">
        <v>0</v>
      </c>
      <c r="C536">
        <v>0</v>
      </c>
      <c r="D536">
        <v>0</v>
      </c>
      <c r="E536">
        <v>0</v>
      </c>
      <c r="F536" s="13">
        <v>42795</v>
      </c>
    </row>
    <row r="537" spans="1:6">
      <c r="A537">
        <v>0</v>
      </c>
      <c r="B537">
        <v>0</v>
      </c>
      <c r="C537">
        <v>0</v>
      </c>
      <c r="D537">
        <v>0</v>
      </c>
      <c r="E537">
        <v>0</v>
      </c>
      <c r="F537" s="13">
        <v>42826</v>
      </c>
    </row>
    <row r="538" spans="1:6">
      <c r="A538">
        <v>0</v>
      </c>
      <c r="B538">
        <v>0</v>
      </c>
      <c r="C538">
        <v>0</v>
      </c>
      <c r="D538">
        <v>0</v>
      </c>
      <c r="E538">
        <v>0</v>
      </c>
      <c r="F538" s="13">
        <v>42856</v>
      </c>
    </row>
    <row r="539" spans="1:6">
      <c r="A539">
        <v>0</v>
      </c>
      <c r="B539">
        <v>0</v>
      </c>
      <c r="C539">
        <v>0</v>
      </c>
      <c r="D539">
        <v>0</v>
      </c>
      <c r="E539">
        <v>0</v>
      </c>
      <c r="F539" s="13">
        <v>42887</v>
      </c>
    </row>
    <row r="540" spans="1:6">
      <c r="A540">
        <v>0</v>
      </c>
      <c r="B540">
        <v>0</v>
      </c>
      <c r="C540">
        <v>0</v>
      </c>
      <c r="D540">
        <v>0</v>
      </c>
      <c r="E540">
        <v>0</v>
      </c>
      <c r="F540" s="13">
        <v>42917</v>
      </c>
    </row>
    <row r="541" spans="1:6">
      <c r="A541">
        <v>0</v>
      </c>
      <c r="B541">
        <v>0</v>
      </c>
      <c r="C541">
        <v>0</v>
      </c>
      <c r="D541">
        <v>0</v>
      </c>
      <c r="E541">
        <v>0</v>
      </c>
      <c r="F541" s="13">
        <v>42948</v>
      </c>
    </row>
    <row r="542" spans="1:6">
      <c r="A542">
        <v>0</v>
      </c>
      <c r="B542">
        <v>0</v>
      </c>
      <c r="C542">
        <v>0</v>
      </c>
      <c r="D542">
        <v>0</v>
      </c>
      <c r="E542">
        <v>0</v>
      </c>
      <c r="F542" s="13">
        <v>42979</v>
      </c>
    </row>
    <row r="543" spans="1:6">
      <c r="A543">
        <v>0</v>
      </c>
      <c r="B543">
        <v>0</v>
      </c>
      <c r="C543">
        <v>0</v>
      </c>
      <c r="D543">
        <v>0</v>
      </c>
      <c r="E543">
        <v>0</v>
      </c>
      <c r="F543" s="13">
        <v>43009</v>
      </c>
    </row>
    <row r="544" spans="1:6">
      <c r="A544">
        <v>0</v>
      </c>
      <c r="B544">
        <v>0</v>
      </c>
      <c r="C544">
        <v>0</v>
      </c>
      <c r="D544">
        <v>0</v>
      </c>
      <c r="E544">
        <v>0</v>
      </c>
      <c r="F544" s="13">
        <v>43040</v>
      </c>
    </row>
    <row r="545" spans="1:6">
      <c r="A545">
        <v>0</v>
      </c>
      <c r="B545">
        <v>0</v>
      </c>
      <c r="C545">
        <v>0</v>
      </c>
      <c r="D545">
        <v>0</v>
      </c>
      <c r="E545">
        <v>0</v>
      </c>
      <c r="F545" s="13">
        <v>43070</v>
      </c>
    </row>
    <row r="546" spans="1:6">
      <c r="A546">
        <v>0</v>
      </c>
      <c r="B546">
        <v>0</v>
      </c>
      <c r="C546">
        <v>0</v>
      </c>
      <c r="D546">
        <v>0</v>
      </c>
      <c r="E546">
        <v>0</v>
      </c>
      <c r="F546" s="13">
        <v>43101</v>
      </c>
    </row>
    <row r="547" spans="1:6">
      <c r="A547">
        <v>0</v>
      </c>
      <c r="B547">
        <v>0</v>
      </c>
      <c r="C547">
        <v>0</v>
      </c>
      <c r="D547">
        <v>0</v>
      </c>
      <c r="E547">
        <v>0</v>
      </c>
      <c r="F547" s="13">
        <v>43132</v>
      </c>
    </row>
    <row r="548" spans="1:6">
      <c r="A548">
        <v>0</v>
      </c>
      <c r="B548">
        <v>0</v>
      </c>
      <c r="C548">
        <v>0</v>
      </c>
      <c r="D548">
        <v>0</v>
      </c>
      <c r="E548">
        <v>0</v>
      </c>
      <c r="F548" s="13">
        <v>43160</v>
      </c>
    </row>
    <row r="549" spans="1:6">
      <c r="A549">
        <v>0</v>
      </c>
      <c r="B549">
        <v>0</v>
      </c>
      <c r="C549">
        <v>0</v>
      </c>
      <c r="D549">
        <v>0</v>
      </c>
      <c r="E549">
        <v>0</v>
      </c>
      <c r="F549" s="13">
        <v>43191</v>
      </c>
    </row>
    <row r="550" spans="1:6">
      <c r="A550">
        <v>0</v>
      </c>
      <c r="B550">
        <v>0</v>
      </c>
      <c r="C550">
        <v>0</v>
      </c>
      <c r="D550">
        <v>0</v>
      </c>
      <c r="E550">
        <v>0</v>
      </c>
      <c r="F550" s="13">
        <v>43221</v>
      </c>
    </row>
    <row r="551" spans="1:6">
      <c r="A551">
        <v>0</v>
      </c>
      <c r="B551">
        <v>0</v>
      </c>
      <c r="C551">
        <v>0</v>
      </c>
      <c r="D551">
        <v>0</v>
      </c>
      <c r="E551">
        <v>0</v>
      </c>
      <c r="F551" s="13">
        <v>43252</v>
      </c>
    </row>
    <row r="552" spans="1:6">
      <c r="A552">
        <v>0</v>
      </c>
      <c r="B552">
        <v>0</v>
      </c>
      <c r="C552">
        <v>0</v>
      </c>
      <c r="D552">
        <v>0</v>
      </c>
      <c r="E552">
        <v>0</v>
      </c>
      <c r="F552" s="13">
        <v>43282</v>
      </c>
    </row>
    <row r="553" spans="1:6">
      <c r="A553">
        <v>0</v>
      </c>
      <c r="B553">
        <v>0</v>
      </c>
      <c r="C553">
        <v>0</v>
      </c>
      <c r="D553">
        <v>0</v>
      </c>
      <c r="E553">
        <v>0</v>
      </c>
      <c r="F553" s="13">
        <v>43313</v>
      </c>
    </row>
    <row r="554" spans="1:6">
      <c r="A554">
        <v>0</v>
      </c>
      <c r="B554">
        <v>0</v>
      </c>
      <c r="C554">
        <v>0</v>
      </c>
      <c r="D554">
        <v>0</v>
      </c>
      <c r="E554">
        <v>0</v>
      </c>
      <c r="F554" s="13">
        <v>43344</v>
      </c>
    </row>
    <row r="555" spans="1:6">
      <c r="A555">
        <v>0</v>
      </c>
      <c r="B555">
        <v>0</v>
      </c>
      <c r="C555">
        <v>0</v>
      </c>
      <c r="D555">
        <v>0</v>
      </c>
      <c r="E555">
        <v>0</v>
      </c>
      <c r="F555" s="13">
        <v>43374</v>
      </c>
    </row>
    <row r="556" spans="1:6">
      <c r="A556">
        <v>0</v>
      </c>
      <c r="B556">
        <v>0</v>
      </c>
      <c r="C556">
        <v>0</v>
      </c>
      <c r="D556">
        <v>0</v>
      </c>
      <c r="E556">
        <v>0</v>
      </c>
      <c r="F556" s="13">
        <v>43405</v>
      </c>
    </row>
    <row r="557" spans="1:6">
      <c r="A557">
        <v>0</v>
      </c>
      <c r="B557">
        <v>0</v>
      </c>
      <c r="C557">
        <v>0</v>
      </c>
      <c r="D557">
        <v>0</v>
      </c>
      <c r="E557">
        <v>0</v>
      </c>
      <c r="F557" s="13">
        <v>43435</v>
      </c>
    </row>
    <row r="558" spans="1:6">
      <c r="A558">
        <v>0</v>
      </c>
      <c r="B558">
        <v>0</v>
      </c>
      <c r="C558">
        <v>0</v>
      </c>
      <c r="D558">
        <v>0</v>
      </c>
      <c r="E558">
        <v>0</v>
      </c>
      <c r="F558" s="13">
        <v>43466</v>
      </c>
    </row>
    <row r="559" spans="1:6">
      <c r="A559">
        <v>0</v>
      </c>
      <c r="B559">
        <v>0</v>
      </c>
      <c r="C559">
        <v>0</v>
      </c>
      <c r="D559">
        <v>0</v>
      </c>
      <c r="E559">
        <v>0</v>
      </c>
      <c r="F559" s="13">
        <v>43497</v>
      </c>
    </row>
    <row r="560" spans="1:6">
      <c r="A560">
        <v>0</v>
      </c>
      <c r="B560">
        <v>0</v>
      </c>
      <c r="C560">
        <v>0</v>
      </c>
      <c r="D560">
        <v>0</v>
      </c>
      <c r="E560">
        <v>0</v>
      </c>
      <c r="F560" s="13">
        <v>43525</v>
      </c>
    </row>
    <row r="561" spans="1:6">
      <c r="A561">
        <v>0</v>
      </c>
      <c r="B561">
        <v>0</v>
      </c>
      <c r="C561">
        <v>0</v>
      </c>
      <c r="D561">
        <v>0</v>
      </c>
      <c r="E561">
        <v>0</v>
      </c>
      <c r="F561" s="13">
        <v>43556</v>
      </c>
    </row>
    <row r="562" spans="1:6">
      <c r="A562">
        <v>0</v>
      </c>
      <c r="B562">
        <v>0</v>
      </c>
      <c r="C562">
        <v>0</v>
      </c>
      <c r="D562">
        <v>0</v>
      </c>
      <c r="E562">
        <v>0</v>
      </c>
      <c r="F562" s="13">
        <v>43586</v>
      </c>
    </row>
    <row r="563" spans="1:6">
      <c r="A563">
        <v>0</v>
      </c>
      <c r="B563">
        <v>0</v>
      </c>
      <c r="C563">
        <v>0</v>
      </c>
      <c r="D563">
        <v>0</v>
      </c>
      <c r="E563">
        <v>0</v>
      </c>
      <c r="F563" s="13">
        <v>43617</v>
      </c>
    </row>
    <row r="564" spans="1:6">
      <c r="A564">
        <v>0</v>
      </c>
      <c r="B564">
        <v>0</v>
      </c>
      <c r="C564">
        <v>0</v>
      </c>
      <c r="D564">
        <v>0</v>
      </c>
      <c r="E564">
        <v>0</v>
      </c>
      <c r="F564" s="13">
        <v>43647</v>
      </c>
    </row>
    <row r="565" spans="1:6">
      <c r="A565">
        <v>0</v>
      </c>
      <c r="B565">
        <v>0</v>
      </c>
      <c r="C565">
        <v>0</v>
      </c>
      <c r="D565">
        <v>0</v>
      </c>
      <c r="E565">
        <v>0</v>
      </c>
      <c r="F565" s="13">
        <v>43678</v>
      </c>
    </row>
    <row r="566" spans="1:6">
      <c r="A566">
        <v>0</v>
      </c>
      <c r="B566">
        <v>0</v>
      </c>
      <c r="C566">
        <v>0</v>
      </c>
      <c r="D566">
        <v>0</v>
      </c>
      <c r="E566">
        <v>0</v>
      </c>
      <c r="F566" s="13">
        <v>43709</v>
      </c>
    </row>
    <row r="567" spans="1:6">
      <c r="A567">
        <v>0</v>
      </c>
      <c r="B567">
        <v>0</v>
      </c>
      <c r="C567">
        <v>0</v>
      </c>
      <c r="D567">
        <v>0</v>
      </c>
      <c r="E567">
        <v>0</v>
      </c>
      <c r="F567" s="13">
        <v>43739</v>
      </c>
    </row>
    <row r="568" spans="1:6">
      <c r="A568">
        <v>0</v>
      </c>
      <c r="B568">
        <v>0</v>
      </c>
      <c r="C568">
        <v>0</v>
      </c>
      <c r="D568">
        <v>0</v>
      </c>
      <c r="E568">
        <v>0</v>
      </c>
      <c r="F568" s="13">
        <v>43770</v>
      </c>
    </row>
    <row r="569" spans="1:6">
      <c r="A569">
        <v>0</v>
      </c>
      <c r="B569">
        <v>0</v>
      </c>
      <c r="C569">
        <v>0</v>
      </c>
      <c r="D569">
        <v>0</v>
      </c>
      <c r="E569">
        <v>0</v>
      </c>
      <c r="F569" s="13">
        <v>43800</v>
      </c>
    </row>
    <row r="570" spans="1:6">
      <c r="A570">
        <v>0</v>
      </c>
      <c r="B570">
        <v>0</v>
      </c>
      <c r="C570">
        <v>0</v>
      </c>
      <c r="D570">
        <v>0</v>
      </c>
      <c r="E570">
        <v>0</v>
      </c>
      <c r="F570" s="13">
        <v>43831</v>
      </c>
    </row>
    <row r="571" spans="1:6">
      <c r="A571">
        <v>0</v>
      </c>
      <c r="B571">
        <v>0</v>
      </c>
      <c r="C571">
        <v>0</v>
      </c>
      <c r="D571">
        <v>0</v>
      </c>
      <c r="E571">
        <v>0</v>
      </c>
      <c r="F571" s="13">
        <v>43862</v>
      </c>
    </row>
    <row r="572" spans="1:6">
      <c r="A572">
        <v>0</v>
      </c>
      <c r="B572">
        <v>0</v>
      </c>
      <c r="C572">
        <v>0</v>
      </c>
      <c r="D572">
        <v>0</v>
      </c>
      <c r="E572">
        <v>0</v>
      </c>
      <c r="F572" s="13">
        <v>43891</v>
      </c>
    </row>
    <row r="573" spans="1:6">
      <c r="A573">
        <v>0</v>
      </c>
      <c r="B573">
        <v>0</v>
      </c>
      <c r="C573">
        <v>0</v>
      </c>
      <c r="D573">
        <v>0</v>
      </c>
      <c r="E573">
        <v>0</v>
      </c>
      <c r="F573" s="13">
        <v>43922</v>
      </c>
    </row>
    <row r="574" spans="1:6">
      <c r="A574">
        <v>0</v>
      </c>
      <c r="B574">
        <v>0</v>
      </c>
      <c r="C574">
        <v>0</v>
      </c>
      <c r="D574">
        <v>0</v>
      </c>
      <c r="E574">
        <v>0</v>
      </c>
      <c r="F574" s="13">
        <v>43952</v>
      </c>
    </row>
    <row r="575" spans="1:6">
      <c r="A575">
        <v>0</v>
      </c>
      <c r="B575">
        <v>0</v>
      </c>
      <c r="C575">
        <v>0</v>
      </c>
      <c r="D575">
        <v>0</v>
      </c>
      <c r="E575">
        <v>0</v>
      </c>
      <c r="F575" s="13">
        <v>43983</v>
      </c>
    </row>
    <row r="576" spans="1:6">
      <c r="A576">
        <v>0</v>
      </c>
      <c r="B576">
        <v>0</v>
      </c>
      <c r="C576">
        <v>0</v>
      </c>
      <c r="D576">
        <v>0</v>
      </c>
      <c r="E576">
        <v>0</v>
      </c>
      <c r="F576" s="13">
        <v>44013</v>
      </c>
    </row>
    <row r="577" spans="1:6">
      <c r="A577">
        <v>0</v>
      </c>
      <c r="B577">
        <v>0</v>
      </c>
      <c r="C577">
        <v>0</v>
      </c>
      <c r="D577">
        <v>0</v>
      </c>
      <c r="E577">
        <v>0</v>
      </c>
      <c r="F577" s="13">
        <v>44044</v>
      </c>
    </row>
    <row r="578" spans="1:6">
      <c r="A578">
        <v>0</v>
      </c>
      <c r="B578">
        <v>0</v>
      </c>
      <c r="C578">
        <v>0</v>
      </c>
      <c r="D578">
        <v>0</v>
      </c>
      <c r="E578">
        <v>0</v>
      </c>
      <c r="F578" s="13">
        <v>44075</v>
      </c>
    </row>
    <row r="579" spans="1:6">
      <c r="A579">
        <v>0</v>
      </c>
      <c r="B579">
        <v>0</v>
      </c>
      <c r="C579">
        <v>0</v>
      </c>
      <c r="D579">
        <v>0</v>
      </c>
      <c r="E579">
        <v>0</v>
      </c>
      <c r="F579" s="13">
        <v>44105</v>
      </c>
    </row>
    <row r="580" spans="1:6">
      <c r="A580">
        <v>0</v>
      </c>
      <c r="B580">
        <v>0</v>
      </c>
      <c r="C580">
        <v>0</v>
      </c>
      <c r="D580">
        <v>0</v>
      </c>
      <c r="E580">
        <v>0</v>
      </c>
      <c r="F580" s="13">
        <v>44136</v>
      </c>
    </row>
    <row r="581" spans="1:6">
      <c r="A581">
        <v>0</v>
      </c>
      <c r="B581">
        <v>0</v>
      </c>
      <c r="C581">
        <v>0</v>
      </c>
      <c r="D581">
        <v>0</v>
      </c>
      <c r="E581">
        <v>0</v>
      </c>
      <c r="F581" s="13">
        <v>44166</v>
      </c>
    </row>
    <row r="582" spans="1:6">
      <c r="A582">
        <v>0</v>
      </c>
      <c r="B582">
        <v>0</v>
      </c>
      <c r="C582">
        <v>0</v>
      </c>
      <c r="D582">
        <v>0</v>
      </c>
      <c r="E582">
        <v>0</v>
      </c>
      <c r="F582" s="13">
        <v>44197</v>
      </c>
    </row>
    <row r="583" spans="1:6">
      <c r="A583">
        <v>0</v>
      </c>
      <c r="B583">
        <v>0</v>
      </c>
      <c r="C583">
        <v>0</v>
      </c>
      <c r="D583">
        <v>0</v>
      </c>
      <c r="E583">
        <v>0</v>
      </c>
      <c r="F583" s="13">
        <v>44228</v>
      </c>
    </row>
    <row r="584" spans="1:6">
      <c r="A584">
        <v>0</v>
      </c>
      <c r="B584">
        <v>0</v>
      </c>
      <c r="C584">
        <v>0</v>
      </c>
      <c r="D584">
        <v>0</v>
      </c>
      <c r="E584">
        <v>0</v>
      </c>
      <c r="F584" s="13">
        <v>44256</v>
      </c>
    </row>
    <row r="585" spans="1:6">
      <c r="A585">
        <v>0</v>
      </c>
      <c r="B585">
        <v>0</v>
      </c>
      <c r="C585">
        <v>0</v>
      </c>
      <c r="D585">
        <v>0</v>
      </c>
      <c r="E585">
        <v>0</v>
      </c>
      <c r="F585" s="13">
        <v>44287</v>
      </c>
    </row>
    <row r="586" spans="1:6">
      <c r="A586">
        <v>0</v>
      </c>
      <c r="B586">
        <v>0</v>
      </c>
      <c r="C586">
        <v>0</v>
      </c>
      <c r="D586">
        <v>0</v>
      </c>
      <c r="E586">
        <v>0</v>
      </c>
      <c r="F586" s="13">
        <v>44317</v>
      </c>
    </row>
    <row r="587" spans="1:6">
      <c r="A587">
        <v>0</v>
      </c>
      <c r="B587">
        <v>0</v>
      </c>
      <c r="C587">
        <v>0</v>
      </c>
      <c r="D587">
        <v>0</v>
      </c>
      <c r="E587">
        <v>0</v>
      </c>
      <c r="F587" s="13">
        <v>44348</v>
      </c>
    </row>
    <row r="588" spans="1:6">
      <c r="A588">
        <v>0</v>
      </c>
      <c r="B588">
        <v>0</v>
      </c>
      <c r="C588">
        <v>0</v>
      </c>
      <c r="D588">
        <v>0</v>
      </c>
      <c r="E588">
        <v>0</v>
      </c>
      <c r="F588" s="13">
        <v>44378</v>
      </c>
    </row>
    <row r="589" spans="1:6">
      <c r="A589">
        <v>0</v>
      </c>
      <c r="B589">
        <v>0</v>
      </c>
      <c r="C589">
        <v>0</v>
      </c>
      <c r="D589">
        <v>0</v>
      </c>
      <c r="E589">
        <v>0</v>
      </c>
      <c r="F589" s="13">
        <v>44409</v>
      </c>
    </row>
    <row r="590" spans="1:6">
      <c r="A590">
        <v>0</v>
      </c>
      <c r="B590">
        <v>0</v>
      </c>
      <c r="C590">
        <v>0</v>
      </c>
      <c r="D590">
        <v>0</v>
      </c>
      <c r="E590">
        <v>0</v>
      </c>
      <c r="F590" s="13">
        <v>44440</v>
      </c>
    </row>
    <row r="591" spans="1:6">
      <c r="A591">
        <v>0</v>
      </c>
      <c r="B591">
        <v>0</v>
      </c>
      <c r="C591">
        <v>0</v>
      </c>
      <c r="D591">
        <v>0</v>
      </c>
      <c r="E591">
        <v>0</v>
      </c>
      <c r="F591" s="13">
        <v>44470</v>
      </c>
    </row>
    <row r="592" spans="1:6">
      <c r="A592">
        <v>0</v>
      </c>
      <c r="B592">
        <v>0</v>
      </c>
      <c r="C592">
        <v>0</v>
      </c>
      <c r="D592">
        <v>0</v>
      </c>
      <c r="E592">
        <v>0</v>
      </c>
      <c r="F592" s="13">
        <v>44501</v>
      </c>
    </row>
    <row r="593" spans="1:6">
      <c r="A593">
        <v>0</v>
      </c>
      <c r="B593">
        <v>0</v>
      </c>
      <c r="C593">
        <v>0</v>
      </c>
      <c r="D593">
        <v>0</v>
      </c>
      <c r="E593">
        <v>0</v>
      </c>
      <c r="F593" s="13">
        <v>44531</v>
      </c>
    </row>
    <row r="594" spans="1:6">
      <c r="A594">
        <v>0</v>
      </c>
      <c r="B594">
        <v>0</v>
      </c>
      <c r="C594">
        <v>0</v>
      </c>
      <c r="D594">
        <v>0</v>
      </c>
      <c r="E594">
        <v>0</v>
      </c>
      <c r="F594" s="13">
        <v>44562</v>
      </c>
    </row>
    <row r="595" spans="1:6">
      <c r="A595">
        <v>0</v>
      </c>
      <c r="B595">
        <v>0</v>
      </c>
      <c r="C595">
        <v>0</v>
      </c>
      <c r="D595">
        <v>0</v>
      </c>
      <c r="E595">
        <v>0</v>
      </c>
      <c r="F595" s="13">
        <v>44593</v>
      </c>
    </row>
    <row r="596" spans="1:6">
      <c r="A596">
        <v>0</v>
      </c>
      <c r="B596">
        <v>0</v>
      </c>
      <c r="C596">
        <v>0</v>
      </c>
      <c r="D596">
        <v>0</v>
      </c>
      <c r="E596">
        <v>0</v>
      </c>
      <c r="F596" s="13">
        <v>42614</v>
      </c>
    </row>
    <row r="597" spans="1:6">
      <c r="A597">
        <v>0</v>
      </c>
      <c r="B597">
        <v>0</v>
      </c>
      <c r="C597">
        <v>0</v>
      </c>
      <c r="D597">
        <v>0</v>
      </c>
      <c r="E597">
        <v>0</v>
      </c>
      <c r="F597" s="13">
        <v>42644</v>
      </c>
    </row>
    <row r="598" spans="1:6">
      <c r="A598">
        <v>0</v>
      </c>
      <c r="B598">
        <v>0</v>
      </c>
      <c r="C598">
        <v>0</v>
      </c>
      <c r="D598">
        <v>0</v>
      </c>
      <c r="E598">
        <v>0</v>
      </c>
      <c r="F598" s="13">
        <v>42675</v>
      </c>
    </row>
    <row r="599" spans="1:6">
      <c r="A599">
        <v>0</v>
      </c>
      <c r="B599">
        <v>0</v>
      </c>
      <c r="C599">
        <v>0</v>
      </c>
      <c r="D599">
        <v>0</v>
      </c>
      <c r="E599">
        <v>0</v>
      </c>
      <c r="F599" s="13">
        <v>42705</v>
      </c>
    </row>
    <row r="600" spans="1:6">
      <c r="A600">
        <v>0</v>
      </c>
      <c r="B600">
        <v>0</v>
      </c>
      <c r="C600">
        <v>0</v>
      </c>
      <c r="D600">
        <v>0</v>
      </c>
      <c r="E600">
        <v>0</v>
      </c>
      <c r="F600" s="13">
        <v>42736</v>
      </c>
    </row>
    <row r="601" spans="1:6">
      <c r="A601">
        <v>0</v>
      </c>
      <c r="B601">
        <v>0</v>
      </c>
      <c r="C601">
        <v>0</v>
      </c>
      <c r="D601">
        <v>0</v>
      </c>
      <c r="E601">
        <v>0</v>
      </c>
      <c r="F601" s="13">
        <v>42767</v>
      </c>
    </row>
    <row r="602" spans="1:6">
      <c r="A602">
        <v>0</v>
      </c>
      <c r="B602">
        <v>0</v>
      </c>
      <c r="C602">
        <v>0</v>
      </c>
      <c r="D602">
        <v>0</v>
      </c>
      <c r="E602">
        <v>0</v>
      </c>
      <c r="F602" s="13">
        <v>42795</v>
      </c>
    </row>
    <row r="603" spans="1:6">
      <c r="A603">
        <v>0</v>
      </c>
      <c r="B603">
        <v>0</v>
      </c>
      <c r="C603">
        <v>0</v>
      </c>
      <c r="D603">
        <v>0</v>
      </c>
      <c r="E603">
        <v>0</v>
      </c>
      <c r="F603" s="13">
        <v>42826</v>
      </c>
    </row>
    <row r="604" spans="1:6">
      <c r="A604">
        <v>0</v>
      </c>
      <c r="B604">
        <v>0</v>
      </c>
      <c r="C604">
        <v>0</v>
      </c>
      <c r="D604">
        <v>0</v>
      </c>
      <c r="E604">
        <v>0</v>
      </c>
      <c r="F604" s="13">
        <v>42856</v>
      </c>
    </row>
    <row r="605" spans="1:6">
      <c r="A605">
        <v>0</v>
      </c>
      <c r="B605">
        <v>0</v>
      </c>
      <c r="C605">
        <v>0</v>
      </c>
      <c r="D605">
        <v>0</v>
      </c>
      <c r="E605">
        <v>0</v>
      </c>
      <c r="F605" s="13">
        <v>42887</v>
      </c>
    </row>
    <row r="606" spans="1:6">
      <c r="A606">
        <v>0</v>
      </c>
      <c r="B606">
        <v>0</v>
      </c>
      <c r="C606">
        <v>0</v>
      </c>
      <c r="D606">
        <v>0</v>
      </c>
      <c r="E606">
        <v>0</v>
      </c>
      <c r="F606" s="13">
        <v>42917</v>
      </c>
    </row>
    <row r="607" spans="1:6">
      <c r="A607">
        <v>0</v>
      </c>
      <c r="B607">
        <v>0</v>
      </c>
      <c r="C607">
        <v>0</v>
      </c>
      <c r="D607">
        <v>0</v>
      </c>
      <c r="E607">
        <v>0</v>
      </c>
      <c r="F607" s="13">
        <v>42948</v>
      </c>
    </row>
    <row r="608" spans="1:6">
      <c r="A608">
        <v>0</v>
      </c>
      <c r="B608">
        <v>0</v>
      </c>
      <c r="C608">
        <v>0</v>
      </c>
      <c r="D608">
        <v>0</v>
      </c>
      <c r="E608">
        <v>0</v>
      </c>
      <c r="F608" s="13">
        <v>42979</v>
      </c>
    </row>
    <row r="609" spans="1:6">
      <c r="A609">
        <v>0</v>
      </c>
      <c r="B609">
        <v>0</v>
      </c>
      <c r="C609">
        <v>0</v>
      </c>
      <c r="D609">
        <v>0</v>
      </c>
      <c r="E609">
        <v>0</v>
      </c>
      <c r="F609" s="13">
        <v>43009</v>
      </c>
    </row>
    <row r="610" spans="1:6">
      <c r="A610">
        <v>0</v>
      </c>
      <c r="B610">
        <v>0</v>
      </c>
      <c r="C610">
        <v>0</v>
      </c>
      <c r="D610">
        <v>0</v>
      </c>
      <c r="E610">
        <v>0</v>
      </c>
      <c r="F610" s="13">
        <v>43040</v>
      </c>
    </row>
    <row r="611" spans="1:6">
      <c r="A611">
        <v>0</v>
      </c>
      <c r="B611">
        <v>0</v>
      </c>
      <c r="C611">
        <v>0</v>
      </c>
      <c r="D611">
        <v>0</v>
      </c>
      <c r="E611">
        <v>0</v>
      </c>
      <c r="F611" s="13">
        <v>43070</v>
      </c>
    </row>
    <row r="612" spans="1:6">
      <c r="A612">
        <v>0</v>
      </c>
      <c r="B612">
        <v>0</v>
      </c>
      <c r="C612">
        <v>0</v>
      </c>
      <c r="D612">
        <v>0</v>
      </c>
      <c r="E612">
        <v>0</v>
      </c>
      <c r="F612" s="13">
        <v>43101</v>
      </c>
    </row>
    <row r="613" spans="1:6">
      <c r="A613">
        <v>0</v>
      </c>
      <c r="B613">
        <v>0</v>
      </c>
      <c r="C613">
        <v>0</v>
      </c>
      <c r="D613">
        <v>0</v>
      </c>
      <c r="E613">
        <v>0</v>
      </c>
      <c r="F613" s="13">
        <v>43132</v>
      </c>
    </row>
    <row r="614" spans="1:6">
      <c r="A614">
        <v>0</v>
      </c>
      <c r="B614">
        <v>0</v>
      </c>
      <c r="C614">
        <v>0</v>
      </c>
      <c r="D614">
        <v>0</v>
      </c>
      <c r="E614">
        <v>0</v>
      </c>
      <c r="F614" s="13">
        <v>43160</v>
      </c>
    </row>
    <row r="615" spans="1:6">
      <c r="A615">
        <v>0</v>
      </c>
      <c r="B615">
        <v>0</v>
      </c>
      <c r="C615">
        <v>0</v>
      </c>
      <c r="D615">
        <v>0</v>
      </c>
      <c r="E615">
        <v>0</v>
      </c>
      <c r="F615" s="13">
        <v>43191</v>
      </c>
    </row>
    <row r="616" spans="1:6">
      <c r="A616">
        <v>0</v>
      </c>
      <c r="B616">
        <v>0</v>
      </c>
      <c r="C616">
        <v>0</v>
      </c>
      <c r="D616">
        <v>0</v>
      </c>
      <c r="E616">
        <v>0</v>
      </c>
      <c r="F616" s="13">
        <v>43221</v>
      </c>
    </row>
    <row r="617" spans="1:6">
      <c r="A617">
        <v>0</v>
      </c>
      <c r="B617">
        <v>0</v>
      </c>
      <c r="C617">
        <v>0</v>
      </c>
      <c r="D617">
        <v>0</v>
      </c>
      <c r="E617">
        <v>0</v>
      </c>
      <c r="F617" s="13">
        <v>43252</v>
      </c>
    </row>
    <row r="618" spans="1:6">
      <c r="A618">
        <v>0</v>
      </c>
      <c r="B618">
        <v>0</v>
      </c>
      <c r="C618">
        <v>0</v>
      </c>
      <c r="D618">
        <v>0</v>
      </c>
      <c r="E618">
        <v>0</v>
      </c>
      <c r="F618" s="13">
        <v>43282</v>
      </c>
    </row>
    <row r="619" spans="1:6">
      <c r="A619">
        <v>0</v>
      </c>
      <c r="B619">
        <v>0</v>
      </c>
      <c r="C619">
        <v>0</v>
      </c>
      <c r="D619">
        <v>0</v>
      </c>
      <c r="E619">
        <v>0</v>
      </c>
      <c r="F619" s="13">
        <v>43313</v>
      </c>
    </row>
    <row r="620" spans="1:6">
      <c r="A620">
        <v>0</v>
      </c>
      <c r="B620">
        <v>0</v>
      </c>
      <c r="C620">
        <v>0</v>
      </c>
      <c r="D620">
        <v>0</v>
      </c>
      <c r="E620">
        <v>0</v>
      </c>
      <c r="F620" s="13">
        <v>43344</v>
      </c>
    </row>
    <row r="621" spans="1:6">
      <c r="A621">
        <v>0</v>
      </c>
      <c r="B621">
        <v>0</v>
      </c>
      <c r="C621">
        <v>0</v>
      </c>
      <c r="D621">
        <v>0</v>
      </c>
      <c r="E621">
        <v>0</v>
      </c>
      <c r="F621" s="13">
        <v>43374</v>
      </c>
    </row>
    <row r="622" spans="1:6">
      <c r="A622">
        <v>0</v>
      </c>
      <c r="B622">
        <v>0</v>
      </c>
      <c r="C622">
        <v>0</v>
      </c>
      <c r="D622">
        <v>0</v>
      </c>
      <c r="E622">
        <v>0</v>
      </c>
      <c r="F622" s="13">
        <v>43405</v>
      </c>
    </row>
    <row r="623" spans="1:6">
      <c r="A623">
        <v>0</v>
      </c>
      <c r="B623">
        <v>0</v>
      </c>
      <c r="C623">
        <v>0</v>
      </c>
      <c r="D623">
        <v>0</v>
      </c>
      <c r="E623">
        <v>0</v>
      </c>
      <c r="F623" s="13">
        <v>43435</v>
      </c>
    </row>
    <row r="624" spans="1:6">
      <c r="A624">
        <v>0</v>
      </c>
      <c r="B624">
        <v>0</v>
      </c>
      <c r="C624">
        <v>0</v>
      </c>
      <c r="D624">
        <v>0</v>
      </c>
      <c r="E624">
        <v>0</v>
      </c>
      <c r="F624" s="13">
        <v>43466</v>
      </c>
    </row>
    <row r="625" spans="1:6">
      <c r="A625">
        <v>0</v>
      </c>
      <c r="B625">
        <v>0</v>
      </c>
      <c r="C625">
        <v>0</v>
      </c>
      <c r="D625">
        <v>0</v>
      </c>
      <c r="E625">
        <v>0</v>
      </c>
      <c r="F625" s="13">
        <v>43497</v>
      </c>
    </row>
    <row r="626" spans="1:6">
      <c r="A626">
        <v>0</v>
      </c>
      <c r="B626">
        <v>0</v>
      </c>
      <c r="C626">
        <v>0</v>
      </c>
      <c r="D626">
        <v>0</v>
      </c>
      <c r="E626">
        <v>0</v>
      </c>
      <c r="F626" s="13">
        <v>43525</v>
      </c>
    </row>
    <row r="627" spans="1:6">
      <c r="A627">
        <v>0</v>
      </c>
      <c r="B627">
        <v>0</v>
      </c>
      <c r="C627">
        <v>0</v>
      </c>
      <c r="D627">
        <v>0</v>
      </c>
      <c r="E627">
        <v>0</v>
      </c>
      <c r="F627" s="13">
        <v>43556</v>
      </c>
    </row>
    <row r="628" spans="1:6">
      <c r="A628">
        <v>0</v>
      </c>
      <c r="B628">
        <v>0</v>
      </c>
      <c r="C628">
        <v>0</v>
      </c>
      <c r="D628">
        <v>0</v>
      </c>
      <c r="E628">
        <v>0</v>
      </c>
      <c r="F628" s="13">
        <v>43586</v>
      </c>
    </row>
    <row r="629" spans="1:6">
      <c r="A629">
        <v>0</v>
      </c>
      <c r="B629">
        <v>0</v>
      </c>
      <c r="C629">
        <v>0</v>
      </c>
      <c r="D629">
        <v>0</v>
      </c>
      <c r="E629">
        <v>0</v>
      </c>
      <c r="F629" s="13">
        <v>43617</v>
      </c>
    </row>
    <row r="630" spans="1:6">
      <c r="A630">
        <v>0</v>
      </c>
      <c r="B630">
        <v>0</v>
      </c>
      <c r="C630">
        <v>0</v>
      </c>
      <c r="D630">
        <v>0</v>
      </c>
      <c r="E630">
        <v>0</v>
      </c>
      <c r="F630" s="13">
        <v>43647</v>
      </c>
    </row>
    <row r="631" spans="1:6">
      <c r="A631">
        <v>0</v>
      </c>
      <c r="B631">
        <v>0</v>
      </c>
      <c r="C631">
        <v>0</v>
      </c>
      <c r="D631">
        <v>0</v>
      </c>
      <c r="E631">
        <v>0</v>
      </c>
      <c r="F631" s="13">
        <v>43678</v>
      </c>
    </row>
    <row r="632" spans="1:6">
      <c r="A632">
        <v>0</v>
      </c>
      <c r="B632">
        <v>0</v>
      </c>
      <c r="C632">
        <v>0</v>
      </c>
      <c r="D632">
        <v>0</v>
      </c>
      <c r="E632">
        <v>0</v>
      </c>
      <c r="F632" s="13">
        <v>43709</v>
      </c>
    </row>
    <row r="633" spans="1:6">
      <c r="A633">
        <v>0</v>
      </c>
      <c r="B633">
        <v>0</v>
      </c>
      <c r="C633">
        <v>0</v>
      </c>
      <c r="D633">
        <v>0</v>
      </c>
      <c r="E633">
        <v>0</v>
      </c>
      <c r="F633" s="13">
        <v>43739</v>
      </c>
    </row>
    <row r="634" spans="1:6">
      <c r="A634">
        <v>0</v>
      </c>
      <c r="B634">
        <v>0</v>
      </c>
      <c r="C634">
        <v>0</v>
      </c>
      <c r="D634">
        <v>0</v>
      </c>
      <c r="E634">
        <v>0</v>
      </c>
      <c r="F634" s="13">
        <v>43770</v>
      </c>
    </row>
    <row r="635" spans="1:6">
      <c r="A635">
        <v>0</v>
      </c>
      <c r="B635">
        <v>0</v>
      </c>
      <c r="C635">
        <v>0</v>
      </c>
      <c r="D635">
        <v>0</v>
      </c>
      <c r="E635">
        <v>0</v>
      </c>
      <c r="F635" s="13">
        <v>43800</v>
      </c>
    </row>
    <row r="636" spans="1:6">
      <c r="A636">
        <v>0</v>
      </c>
      <c r="B636">
        <v>0</v>
      </c>
      <c r="C636">
        <v>0</v>
      </c>
      <c r="D636">
        <v>0</v>
      </c>
      <c r="E636">
        <v>0</v>
      </c>
      <c r="F636" s="13">
        <v>43831</v>
      </c>
    </row>
    <row r="637" spans="1:6">
      <c r="A637">
        <v>0</v>
      </c>
      <c r="B637">
        <v>0</v>
      </c>
      <c r="C637">
        <v>0</v>
      </c>
      <c r="D637">
        <v>0</v>
      </c>
      <c r="E637">
        <v>0</v>
      </c>
      <c r="F637" s="13">
        <v>43862</v>
      </c>
    </row>
    <row r="638" spans="1:6">
      <c r="A638">
        <v>0</v>
      </c>
      <c r="B638">
        <v>0</v>
      </c>
      <c r="C638">
        <v>0</v>
      </c>
      <c r="D638">
        <v>0</v>
      </c>
      <c r="E638">
        <v>0</v>
      </c>
      <c r="F638" s="13">
        <v>43891</v>
      </c>
    </row>
    <row r="639" spans="1:6">
      <c r="A639">
        <v>0</v>
      </c>
      <c r="B639">
        <v>0</v>
      </c>
      <c r="C639">
        <v>0</v>
      </c>
      <c r="D639">
        <v>0</v>
      </c>
      <c r="E639">
        <v>0</v>
      </c>
      <c r="F639" s="13">
        <v>43922</v>
      </c>
    </row>
    <row r="640" spans="1:6">
      <c r="A640">
        <v>0</v>
      </c>
      <c r="B640">
        <v>0</v>
      </c>
      <c r="C640">
        <v>0</v>
      </c>
      <c r="D640">
        <v>0</v>
      </c>
      <c r="E640">
        <v>0</v>
      </c>
      <c r="F640" s="13">
        <v>43952</v>
      </c>
    </row>
    <row r="641" spans="1:6">
      <c r="A641">
        <v>0</v>
      </c>
      <c r="B641">
        <v>0</v>
      </c>
      <c r="C641">
        <v>0</v>
      </c>
      <c r="D641">
        <v>0</v>
      </c>
      <c r="E641">
        <v>0</v>
      </c>
      <c r="F641" s="13">
        <v>43983</v>
      </c>
    </row>
    <row r="642" spans="1:6">
      <c r="A642">
        <v>0</v>
      </c>
      <c r="B642">
        <v>0</v>
      </c>
      <c r="C642">
        <v>0</v>
      </c>
      <c r="D642">
        <v>0</v>
      </c>
      <c r="E642">
        <v>0</v>
      </c>
      <c r="F642" s="13">
        <v>44013</v>
      </c>
    </row>
    <row r="643" spans="1:6">
      <c r="A643">
        <v>0</v>
      </c>
      <c r="B643">
        <v>0</v>
      </c>
      <c r="C643">
        <v>0</v>
      </c>
      <c r="D643">
        <v>0</v>
      </c>
      <c r="E643">
        <v>0</v>
      </c>
      <c r="F643" s="13">
        <v>44044</v>
      </c>
    </row>
    <row r="644" spans="1:6">
      <c r="A644">
        <v>0</v>
      </c>
      <c r="B644">
        <v>0</v>
      </c>
      <c r="C644">
        <v>0</v>
      </c>
      <c r="D644">
        <v>0</v>
      </c>
      <c r="E644">
        <v>0</v>
      </c>
      <c r="F644" s="13">
        <v>44075</v>
      </c>
    </row>
    <row r="645" spans="1:6">
      <c r="A645">
        <v>0</v>
      </c>
      <c r="B645">
        <v>0</v>
      </c>
      <c r="C645">
        <v>0</v>
      </c>
      <c r="D645">
        <v>0</v>
      </c>
      <c r="E645">
        <v>0</v>
      </c>
      <c r="F645" s="13">
        <v>44105</v>
      </c>
    </row>
    <row r="646" spans="1:6">
      <c r="A646">
        <v>0</v>
      </c>
      <c r="B646">
        <v>0</v>
      </c>
      <c r="C646">
        <v>0</v>
      </c>
      <c r="D646">
        <v>0</v>
      </c>
      <c r="E646">
        <v>0</v>
      </c>
      <c r="F646" s="13">
        <v>44136</v>
      </c>
    </row>
    <row r="647" spans="1:6">
      <c r="A647">
        <v>0</v>
      </c>
      <c r="B647">
        <v>0</v>
      </c>
      <c r="C647">
        <v>0</v>
      </c>
      <c r="D647">
        <v>0</v>
      </c>
      <c r="E647">
        <v>0</v>
      </c>
      <c r="F647" s="13">
        <v>44166</v>
      </c>
    </row>
    <row r="648" spans="1:6">
      <c r="A648">
        <v>0</v>
      </c>
      <c r="B648">
        <v>0</v>
      </c>
      <c r="C648">
        <v>0</v>
      </c>
      <c r="D648">
        <v>0</v>
      </c>
      <c r="E648">
        <v>0</v>
      </c>
      <c r="F648" s="13">
        <v>44197</v>
      </c>
    </row>
    <row r="649" spans="1:6">
      <c r="A649">
        <v>0</v>
      </c>
      <c r="B649">
        <v>0</v>
      </c>
      <c r="C649">
        <v>0</v>
      </c>
      <c r="D649">
        <v>0</v>
      </c>
      <c r="E649">
        <v>0</v>
      </c>
      <c r="F649" s="13">
        <v>44228</v>
      </c>
    </row>
    <row r="650" spans="1:6">
      <c r="A650">
        <v>0</v>
      </c>
      <c r="B650">
        <v>0</v>
      </c>
      <c r="C650">
        <v>0</v>
      </c>
      <c r="D650">
        <v>0</v>
      </c>
      <c r="E650">
        <v>0</v>
      </c>
      <c r="F650" s="13">
        <v>44256</v>
      </c>
    </row>
    <row r="651" spans="1:6">
      <c r="A651">
        <v>0</v>
      </c>
      <c r="B651">
        <v>0</v>
      </c>
      <c r="C651">
        <v>0</v>
      </c>
      <c r="D651">
        <v>0</v>
      </c>
      <c r="E651">
        <v>0</v>
      </c>
      <c r="F651" s="13">
        <v>44287</v>
      </c>
    </row>
    <row r="652" spans="1:6">
      <c r="A652">
        <v>0</v>
      </c>
      <c r="B652">
        <v>0</v>
      </c>
      <c r="C652">
        <v>0</v>
      </c>
      <c r="D652">
        <v>0</v>
      </c>
      <c r="E652">
        <v>0</v>
      </c>
      <c r="F652" s="13">
        <v>44317</v>
      </c>
    </row>
    <row r="653" spans="1:6">
      <c r="A653">
        <v>0</v>
      </c>
      <c r="B653">
        <v>0</v>
      </c>
      <c r="C653">
        <v>0</v>
      </c>
      <c r="D653">
        <v>0</v>
      </c>
      <c r="E653">
        <v>0</v>
      </c>
      <c r="F653" s="13">
        <v>44348</v>
      </c>
    </row>
    <row r="654" spans="1:6">
      <c r="A654">
        <v>0</v>
      </c>
      <c r="B654">
        <v>0</v>
      </c>
      <c r="C654">
        <v>0</v>
      </c>
      <c r="D654">
        <v>0</v>
      </c>
      <c r="E654">
        <v>0</v>
      </c>
      <c r="F654" s="13">
        <v>44378</v>
      </c>
    </row>
    <row r="655" spans="1:6">
      <c r="A655">
        <v>0</v>
      </c>
      <c r="B655">
        <v>0</v>
      </c>
      <c r="C655">
        <v>0</v>
      </c>
      <c r="D655">
        <v>0</v>
      </c>
      <c r="E655">
        <v>0</v>
      </c>
      <c r="F655" s="13">
        <v>44409</v>
      </c>
    </row>
    <row r="656" spans="1:6">
      <c r="A656">
        <v>0</v>
      </c>
      <c r="B656">
        <v>0</v>
      </c>
      <c r="C656">
        <v>0</v>
      </c>
      <c r="D656">
        <v>0</v>
      </c>
      <c r="E656">
        <v>0</v>
      </c>
      <c r="F656" s="13">
        <v>44440</v>
      </c>
    </row>
    <row r="657" spans="1:6">
      <c r="A657">
        <v>0</v>
      </c>
      <c r="B657">
        <v>0</v>
      </c>
      <c r="C657">
        <v>0</v>
      </c>
      <c r="D657">
        <v>0</v>
      </c>
      <c r="E657">
        <v>0</v>
      </c>
      <c r="F657" s="13">
        <v>44470</v>
      </c>
    </row>
    <row r="658" spans="1:6">
      <c r="A658">
        <v>0</v>
      </c>
      <c r="B658">
        <v>0</v>
      </c>
      <c r="C658">
        <v>0</v>
      </c>
      <c r="D658">
        <v>0</v>
      </c>
      <c r="E658">
        <v>0</v>
      </c>
      <c r="F658" s="13">
        <v>44501</v>
      </c>
    </row>
    <row r="659" spans="1:6">
      <c r="A659">
        <v>0</v>
      </c>
      <c r="B659">
        <v>0</v>
      </c>
      <c r="C659">
        <v>0</v>
      </c>
      <c r="D659">
        <v>0</v>
      </c>
      <c r="E659">
        <v>0</v>
      </c>
      <c r="F659" s="13">
        <v>44531</v>
      </c>
    </row>
    <row r="660" spans="1:6">
      <c r="A660">
        <v>0</v>
      </c>
      <c r="B660">
        <v>0</v>
      </c>
      <c r="C660">
        <v>0</v>
      </c>
      <c r="D660">
        <v>0</v>
      </c>
      <c r="E660">
        <v>0</v>
      </c>
      <c r="F660" s="13">
        <v>44562</v>
      </c>
    </row>
    <row r="661" spans="1:6">
      <c r="A661">
        <v>0</v>
      </c>
      <c r="B661">
        <v>0</v>
      </c>
      <c r="C661">
        <v>0</v>
      </c>
      <c r="D661">
        <v>0</v>
      </c>
      <c r="E661">
        <v>0</v>
      </c>
      <c r="F661" s="13">
        <v>44593</v>
      </c>
    </row>
    <row r="662" spans="1:6">
      <c r="A662">
        <v>0</v>
      </c>
      <c r="B662">
        <v>0</v>
      </c>
      <c r="C662">
        <v>0</v>
      </c>
      <c r="D662">
        <v>0</v>
      </c>
      <c r="E662">
        <v>0</v>
      </c>
      <c r="F662" s="13">
        <v>42614</v>
      </c>
    </row>
    <row r="663" spans="1:6">
      <c r="A663">
        <v>0</v>
      </c>
      <c r="B663">
        <v>0</v>
      </c>
      <c r="C663">
        <v>0</v>
      </c>
      <c r="D663">
        <v>0</v>
      </c>
      <c r="E663">
        <v>0</v>
      </c>
      <c r="F663" s="13">
        <v>42644</v>
      </c>
    </row>
    <row r="664" spans="1:6">
      <c r="A664">
        <v>0</v>
      </c>
      <c r="B664">
        <v>0</v>
      </c>
      <c r="C664">
        <v>0</v>
      </c>
      <c r="D664">
        <v>0</v>
      </c>
      <c r="E664">
        <v>0</v>
      </c>
      <c r="F664" s="13">
        <v>42675</v>
      </c>
    </row>
    <row r="665" spans="1:6">
      <c r="A665">
        <v>0</v>
      </c>
      <c r="B665">
        <v>0</v>
      </c>
      <c r="C665">
        <v>0</v>
      </c>
      <c r="D665">
        <v>0</v>
      </c>
      <c r="E665">
        <v>0</v>
      </c>
      <c r="F665" s="13">
        <v>42705</v>
      </c>
    </row>
    <row r="666" spans="1:6">
      <c r="A666">
        <v>0</v>
      </c>
      <c r="B666">
        <v>0</v>
      </c>
      <c r="C666">
        <v>0</v>
      </c>
      <c r="D666">
        <v>0</v>
      </c>
      <c r="E666">
        <v>0</v>
      </c>
      <c r="F666" s="13">
        <v>42736</v>
      </c>
    </row>
    <row r="667" spans="1:6">
      <c r="A667">
        <v>0</v>
      </c>
      <c r="B667">
        <v>0</v>
      </c>
      <c r="C667">
        <v>0</v>
      </c>
      <c r="D667">
        <v>0</v>
      </c>
      <c r="E667">
        <v>0</v>
      </c>
      <c r="F667" s="13">
        <v>42767</v>
      </c>
    </row>
    <row r="668" spans="1:6">
      <c r="A668">
        <v>0</v>
      </c>
      <c r="B668">
        <v>0</v>
      </c>
      <c r="C668">
        <v>0</v>
      </c>
      <c r="D668">
        <v>0</v>
      </c>
      <c r="E668">
        <v>0</v>
      </c>
      <c r="F668" s="13">
        <v>42795</v>
      </c>
    </row>
    <row r="669" spans="1:6">
      <c r="A669">
        <v>0</v>
      </c>
      <c r="B669">
        <v>0</v>
      </c>
      <c r="C669">
        <v>0</v>
      </c>
      <c r="D669">
        <v>0</v>
      </c>
      <c r="E669">
        <v>0</v>
      </c>
      <c r="F669" s="13">
        <v>42826</v>
      </c>
    </row>
    <row r="670" spans="1:6">
      <c r="A670">
        <v>0</v>
      </c>
      <c r="B670">
        <v>0</v>
      </c>
      <c r="C670">
        <v>0</v>
      </c>
      <c r="D670">
        <v>0</v>
      </c>
      <c r="E670">
        <v>0</v>
      </c>
      <c r="F670" s="13">
        <v>42856</v>
      </c>
    </row>
    <row r="671" spans="1:6">
      <c r="A671">
        <v>0</v>
      </c>
      <c r="B671">
        <v>0</v>
      </c>
      <c r="C671">
        <v>0</v>
      </c>
      <c r="D671">
        <v>0</v>
      </c>
      <c r="E671">
        <v>0</v>
      </c>
      <c r="F671" s="13">
        <v>42887</v>
      </c>
    </row>
    <row r="672" spans="1:6">
      <c r="A672">
        <v>0</v>
      </c>
      <c r="B672">
        <v>0</v>
      </c>
      <c r="C672">
        <v>0</v>
      </c>
      <c r="D672">
        <v>0</v>
      </c>
      <c r="E672">
        <v>0</v>
      </c>
      <c r="F672" s="13">
        <v>42917</v>
      </c>
    </row>
    <row r="673" spans="1:6">
      <c r="A673">
        <v>0</v>
      </c>
      <c r="B673">
        <v>0</v>
      </c>
      <c r="C673">
        <v>0</v>
      </c>
      <c r="D673">
        <v>0</v>
      </c>
      <c r="E673">
        <v>0</v>
      </c>
      <c r="F673" s="13">
        <v>42948</v>
      </c>
    </row>
    <row r="674" spans="1:6">
      <c r="A674">
        <v>0</v>
      </c>
      <c r="B674">
        <v>0</v>
      </c>
      <c r="C674">
        <v>0</v>
      </c>
      <c r="D674">
        <v>0</v>
      </c>
      <c r="E674">
        <v>0</v>
      </c>
      <c r="F674" s="13">
        <v>42979</v>
      </c>
    </row>
    <row r="675" spans="1:6">
      <c r="A675">
        <v>0</v>
      </c>
      <c r="B675">
        <v>0</v>
      </c>
      <c r="C675">
        <v>0</v>
      </c>
      <c r="D675">
        <v>0</v>
      </c>
      <c r="E675">
        <v>0</v>
      </c>
      <c r="F675" s="13">
        <v>43009</v>
      </c>
    </row>
    <row r="676" spans="1:6">
      <c r="A676">
        <v>0</v>
      </c>
      <c r="B676">
        <v>0</v>
      </c>
      <c r="C676">
        <v>0</v>
      </c>
      <c r="D676">
        <v>0</v>
      </c>
      <c r="E676">
        <v>0</v>
      </c>
      <c r="F676" s="13">
        <v>43040</v>
      </c>
    </row>
    <row r="677" spans="1:6">
      <c r="A677">
        <v>0</v>
      </c>
      <c r="B677">
        <v>0</v>
      </c>
      <c r="C677">
        <v>0</v>
      </c>
      <c r="D677">
        <v>0</v>
      </c>
      <c r="E677">
        <v>0</v>
      </c>
      <c r="F677" s="13">
        <v>43070</v>
      </c>
    </row>
    <row r="678" spans="1:6">
      <c r="A678">
        <v>0</v>
      </c>
      <c r="B678">
        <v>0</v>
      </c>
      <c r="C678">
        <v>0</v>
      </c>
      <c r="D678">
        <v>0</v>
      </c>
      <c r="E678">
        <v>0</v>
      </c>
      <c r="F678" s="13">
        <v>43101</v>
      </c>
    </row>
    <row r="679" spans="1:6">
      <c r="A679">
        <v>0</v>
      </c>
      <c r="B679">
        <v>0</v>
      </c>
      <c r="C679">
        <v>0</v>
      </c>
      <c r="D679">
        <v>0</v>
      </c>
      <c r="E679">
        <v>0</v>
      </c>
      <c r="F679" s="13">
        <v>43132</v>
      </c>
    </row>
    <row r="680" spans="1:6">
      <c r="A680">
        <v>0</v>
      </c>
      <c r="B680">
        <v>0</v>
      </c>
      <c r="C680">
        <v>0</v>
      </c>
      <c r="D680">
        <v>0</v>
      </c>
      <c r="E680">
        <v>0</v>
      </c>
      <c r="F680" s="13">
        <v>43160</v>
      </c>
    </row>
    <row r="681" spans="1:6">
      <c r="A681">
        <v>0</v>
      </c>
      <c r="B681">
        <v>0</v>
      </c>
      <c r="C681">
        <v>0</v>
      </c>
      <c r="D681">
        <v>0</v>
      </c>
      <c r="E681">
        <v>0</v>
      </c>
      <c r="F681" s="13">
        <v>43191</v>
      </c>
    </row>
    <row r="682" spans="1:6">
      <c r="A682">
        <v>0</v>
      </c>
      <c r="B682">
        <v>0</v>
      </c>
      <c r="C682">
        <v>0</v>
      </c>
      <c r="D682">
        <v>0</v>
      </c>
      <c r="E682">
        <v>0</v>
      </c>
      <c r="F682" s="13">
        <v>43221</v>
      </c>
    </row>
    <row r="683" spans="1:6">
      <c r="A683">
        <v>0</v>
      </c>
      <c r="B683">
        <v>0</v>
      </c>
      <c r="C683">
        <v>0</v>
      </c>
      <c r="D683">
        <v>0</v>
      </c>
      <c r="E683">
        <v>0</v>
      </c>
      <c r="F683" s="13">
        <v>43252</v>
      </c>
    </row>
    <row r="684" spans="1:6">
      <c r="A684">
        <v>0</v>
      </c>
      <c r="B684">
        <v>0</v>
      </c>
      <c r="C684">
        <v>0</v>
      </c>
      <c r="D684">
        <v>0</v>
      </c>
      <c r="E684">
        <v>0</v>
      </c>
      <c r="F684" s="13">
        <v>43282</v>
      </c>
    </row>
    <row r="685" spans="1:6">
      <c r="A685">
        <v>0</v>
      </c>
      <c r="B685">
        <v>0</v>
      </c>
      <c r="C685">
        <v>0</v>
      </c>
      <c r="D685">
        <v>0</v>
      </c>
      <c r="E685">
        <v>0</v>
      </c>
      <c r="F685" s="13">
        <v>43313</v>
      </c>
    </row>
    <row r="686" spans="1:6">
      <c r="A686">
        <v>0</v>
      </c>
      <c r="B686">
        <v>0</v>
      </c>
      <c r="C686">
        <v>0</v>
      </c>
      <c r="D686">
        <v>0</v>
      </c>
      <c r="E686">
        <v>0</v>
      </c>
      <c r="F686" s="13">
        <v>43344</v>
      </c>
    </row>
    <row r="687" spans="1:6">
      <c r="A687">
        <v>0</v>
      </c>
      <c r="B687">
        <v>0</v>
      </c>
      <c r="C687">
        <v>0</v>
      </c>
      <c r="D687">
        <v>0</v>
      </c>
      <c r="E687">
        <v>0</v>
      </c>
      <c r="F687" s="13">
        <v>43374</v>
      </c>
    </row>
    <row r="688" spans="1:6">
      <c r="A688">
        <v>0</v>
      </c>
      <c r="B688">
        <v>0</v>
      </c>
      <c r="C688">
        <v>0</v>
      </c>
      <c r="D688">
        <v>0</v>
      </c>
      <c r="E688">
        <v>0</v>
      </c>
      <c r="F688" s="13">
        <v>43405</v>
      </c>
    </row>
    <row r="689" spans="1:6">
      <c r="A689">
        <v>0</v>
      </c>
      <c r="B689">
        <v>0</v>
      </c>
      <c r="C689">
        <v>0</v>
      </c>
      <c r="D689">
        <v>0</v>
      </c>
      <c r="E689">
        <v>0</v>
      </c>
      <c r="F689" s="13">
        <v>43435</v>
      </c>
    </row>
    <row r="690" spans="1:6">
      <c r="A690">
        <v>0</v>
      </c>
      <c r="B690">
        <v>0</v>
      </c>
      <c r="C690">
        <v>0</v>
      </c>
      <c r="D690">
        <v>0</v>
      </c>
      <c r="E690">
        <v>0</v>
      </c>
      <c r="F690" s="13">
        <v>43466</v>
      </c>
    </row>
    <row r="691" spans="1:6">
      <c r="A691">
        <v>0</v>
      </c>
      <c r="B691">
        <v>0</v>
      </c>
      <c r="C691">
        <v>0</v>
      </c>
      <c r="D691">
        <v>0</v>
      </c>
      <c r="E691">
        <v>0</v>
      </c>
      <c r="F691" s="13">
        <v>43497</v>
      </c>
    </row>
    <row r="692" spans="1:6">
      <c r="A692">
        <v>0</v>
      </c>
      <c r="B692">
        <v>0</v>
      </c>
      <c r="C692">
        <v>0</v>
      </c>
      <c r="D692">
        <v>0</v>
      </c>
      <c r="E692">
        <v>0</v>
      </c>
      <c r="F692" s="13">
        <v>43525</v>
      </c>
    </row>
    <row r="693" spans="1:6">
      <c r="A693">
        <v>0</v>
      </c>
      <c r="B693">
        <v>0</v>
      </c>
      <c r="C693">
        <v>0</v>
      </c>
      <c r="D693">
        <v>0</v>
      </c>
      <c r="E693">
        <v>0</v>
      </c>
      <c r="F693" s="13">
        <v>43556</v>
      </c>
    </row>
    <row r="694" spans="1:6">
      <c r="A694">
        <v>0</v>
      </c>
      <c r="B694">
        <v>0</v>
      </c>
      <c r="C694">
        <v>0</v>
      </c>
      <c r="D694">
        <v>0</v>
      </c>
      <c r="E694">
        <v>0</v>
      </c>
      <c r="F694" s="13">
        <v>43586</v>
      </c>
    </row>
    <row r="695" spans="1:6">
      <c r="A695">
        <v>0</v>
      </c>
      <c r="B695">
        <v>0</v>
      </c>
      <c r="C695">
        <v>0</v>
      </c>
      <c r="D695">
        <v>0</v>
      </c>
      <c r="E695">
        <v>0</v>
      </c>
      <c r="F695" s="13">
        <v>43617</v>
      </c>
    </row>
    <row r="696" spans="1:6">
      <c r="A696">
        <v>0</v>
      </c>
      <c r="B696">
        <v>0</v>
      </c>
      <c r="C696">
        <v>0</v>
      </c>
      <c r="D696">
        <v>0</v>
      </c>
      <c r="E696">
        <v>0</v>
      </c>
      <c r="F696" s="13">
        <v>43647</v>
      </c>
    </row>
    <row r="697" spans="1:6">
      <c r="A697">
        <v>0</v>
      </c>
      <c r="B697">
        <v>0</v>
      </c>
      <c r="C697">
        <v>0</v>
      </c>
      <c r="D697">
        <v>0</v>
      </c>
      <c r="E697">
        <v>0</v>
      </c>
      <c r="F697" s="13">
        <v>43678</v>
      </c>
    </row>
    <row r="698" spans="1:6">
      <c r="A698">
        <v>0</v>
      </c>
      <c r="B698">
        <v>0</v>
      </c>
      <c r="C698">
        <v>0</v>
      </c>
      <c r="D698">
        <v>0</v>
      </c>
      <c r="E698">
        <v>0</v>
      </c>
      <c r="F698" s="13">
        <v>43709</v>
      </c>
    </row>
    <row r="699" spans="1:6">
      <c r="A699">
        <v>0</v>
      </c>
      <c r="B699">
        <v>0</v>
      </c>
      <c r="C699">
        <v>0</v>
      </c>
      <c r="D699">
        <v>0</v>
      </c>
      <c r="E699">
        <v>0</v>
      </c>
      <c r="F699" s="13">
        <v>43739</v>
      </c>
    </row>
    <row r="700" spans="1:6">
      <c r="A700">
        <v>0</v>
      </c>
      <c r="B700">
        <v>0</v>
      </c>
      <c r="C700">
        <v>0</v>
      </c>
      <c r="D700">
        <v>0</v>
      </c>
      <c r="E700">
        <v>0</v>
      </c>
      <c r="F700" s="13">
        <v>43770</v>
      </c>
    </row>
    <row r="701" spans="1:6">
      <c r="A701">
        <v>0</v>
      </c>
      <c r="B701">
        <v>0</v>
      </c>
      <c r="C701">
        <v>0</v>
      </c>
      <c r="D701">
        <v>0</v>
      </c>
      <c r="E701">
        <v>0</v>
      </c>
      <c r="F701" s="13">
        <v>43800</v>
      </c>
    </row>
    <row r="702" spans="1:6">
      <c r="A702">
        <v>0</v>
      </c>
      <c r="B702">
        <v>0</v>
      </c>
      <c r="C702">
        <v>0</v>
      </c>
      <c r="D702">
        <v>0</v>
      </c>
      <c r="E702">
        <v>0</v>
      </c>
      <c r="F702" s="13">
        <v>43831</v>
      </c>
    </row>
    <row r="703" spans="1:6">
      <c r="A703">
        <v>0</v>
      </c>
      <c r="B703">
        <v>0</v>
      </c>
      <c r="C703">
        <v>0</v>
      </c>
      <c r="D703">
        <v>0</v>
      </c>
      <c r="E703">
        <v>0</v>
      </c>
      <c r="F703" s="13">
        <v>43862</v>
      </c>
    </row>
    <row r="704" spans="1:6">
      <c r="A704">
        <v>0</v>
      </c>
      <c r="B704">
        <v>0</v>
      </c>
      <c r="C704">
        <v>0</v>
      </c>
      <c r="D704">
        <v>0</v>
      </c>
      <c r="E704">
        <v>0</v>
      </c>
      <c r="F704" s="13">
        <v>43891</v>
      </c>
    </row>
    <row r="705" spans="1:6">
      <c r="A705">
        <v>0</v>
      </c>
      <c r="B705">
        <v>0</v>
      </c>
      <c r="C705">
        <v>0</v>
      </c>
      <c r="D705">
        <v>0</v>
      </c>
      <c r="E705">
        <v>0</v>
      </c>
      <c r="F705" s="13">
        <v>43922</v>
      </c>
    </row>
    <row r="706" spans="1:6">
      <c r="A706">
        <v>0</v>
      </c>
      <c r="B706">
        <v>0</v>
      </c>
      <c r="C706">
        <v>0</v>
      </c>
      <c r="D706">
        <v>0</v>
      </c>
      <c r="E706">
        <v>0</v>
      </c>
      <c r="F706" s="13">
        <v>43952</v>
      </c>
    </row>
    <row r="707" spans="1:6">
      <c r="A707">
        <v>0</v>
      </c>
      <c r="B707">
        <v>0</v>
      </c>
      <c r="C707">
        <v>0</v>
      </c>
      <c r="D707">
        <v>0</v>
      </c>
      <c r="E707">
        <v>0</v>
      </c>
      <c r="F707" s="13">
        <v>43983</v>
      </c>
    </row>
    <row r="708" spans="1:6">
      <c r="A708">
        <v>0</v>
      </c>
      <c r="B708">
        <v>0</v>
      </c>
      <c r="C708">
        <v>0</v>
      </c>
      <c r="D708">
        <v>0</v>
      </c>
      <c r="E708">
        <v>0</v>
      </c>
      <c r="F708" s="13">
        <v>44013</v>
      </c>
    </row>
    <row r="709" spans="1:6">
      <c r="A709">
        <v>0</v>
      </c>
      <c r="B709">
        <v>0</v>
      </c>
      <c r="C709">
        <v>0</v>
      </c>
      <c r="D709">
        <v>0</v>
      </c>
      <c r="E709">
        <v>0</v>
      </c>
      <c r="F709" s="13">
        <v>44044</v>
      </c>
    </row>
    <row r="710" spans="1:6">
      <c r="A710">
        <v>0</v>
      </c>
      <c r="B710">
        <v>0</v>
      </c>
      <c r="C710">
        <v>0</v>
      </c>
      <c r="D710">
        <v>0</v>
      </c>
      <c r="E710">
        <v>0</v>
      </c>
      <c r="F710" s="13">
        <v>44075</v>
      </c>
    </row>
    <row r="711" spans="1:6">
      <c r="A711">
        <v>0</v>
      </c>
      <c r="B711">
        <v>0</v>
      </c>
      <c r="C711">
        <v>0</v>
      </c>
      <c r="D711">
        <v>0</v>
      </c>
      <c r="E711">
        <v>0</v>
      </c>
      <c r="F711" s="13">
        <v>44105</v>
      </c>
    </row>
    <row r="712" spans="1:6">
      <c r="A712">
        <v>0</v>
      </c>
      <c r="B712">
        <v>0</v>
      </c>
      <c r="C712">
        <v>0</v>
      </c>
      <c r="D712">
        <v>0</v>
      </c>
      <c r="E712">
        <v>0</v>
      </c>
      <c r="F712" s="13">
        <v>44136</v>
      </c>
    </row>
    <row r="713" spans="1:6">
      <c r="A713">
        <v>0</v>
      </c>
      <c r="B713">
        <v>0</v>
      </c>
      <c r="C713">
        <v>0</v>
      </c>
      <c r="D713">
        <v>0</v>
      </c>
      <c r="E713">
        <v>0</v>
      </c>
      <c r="F713" s="13">
        <v>44166</v>
      </c>
    </row>
    <row r="714" spans="1:6">
      <c r="A714">
        <v>0</v>
      </c>
      <c r="B714">
        <v>0</v>
      </c>
      <c r="C714">
        <v>0</v>
      </c>
      <c r="D714">
        <v>0</v>
      </c>
      <c r="E714">
        <v>0</v>
      </c>
      <c r="F714" s="13">
        <v>44197</v>
      </c>
    </row>
    <row r="715" spans="1:6">
      <c r="A715">
        <v>0</v>
      </c>
      <c r="B715">
        <v>0</v>
      </c>
      <c r="C715">
        <v>0</v>
      </c>
      <c r="D715">
        <v>0</v>
      </c>
      <c r="E715">
        <v>0</v>
      </c>
      <c r="F715" s="13">
        <v>44228</v>
      </c>
    </row>
    <row r="716" spans="1:6">
      <c r="A716">
        <v>0</v>
      </c>
      <c r="B716">
        <v>0</v>
      </c>
      <c r="C716">
        <v>0</v>
      </c>
      <c r="D716">
        <v>0</v>
      </c>
      <c r="E716">
        <v>0</v>
      </c>
      <c r="F716" s="13">
        <v>44256</v>
      </c>
    </row>
    <row r="717" spans="1:6">
      <c r="A717">
        <v>0</v>
      </c>
      <c r="B717">
        <v>0</v>
      </c>
      <c r="C717">
        <v>0</v>
      </c>
      <c r="D717">
        <v>0</v>
      </c>
      <c r="E717">
        <v>0</v>
      </c>
      <c r="F717" s="13">
        <v>44287</v>
      </c>
    </row>
    <row r="718" spans="1:6">
      <c r="A718">
        <v>0</v>
      </c>
      <c r="B718">
        <v>0</v>
      </c>
      <c r="C718">
        <v>0</v>
      </c>
      <c r="D718">
        <v>0</v>
      </c>
      <c r="E718">
        <v>0</v>
      </c>
      <c r="F718" s="13">
        <v>44317</v>
      </c>
    </row>
    <row r="719" spans="1:6">
      <c r="A719">
        <v>0</v>
      </c>
      <c r="B719">
        <v>0</v>
      </c>
      <c r="C719">
        <v>0</v>
      </c>
      <c r="D719">
        <v>0</v>
      </c>
      <c r="E719">
        <v>0</v>
      </c>
      <c r="F719" s="13">
        <v>44348</v>
      </c>
    </row>
    <row r="720" spans="1:6">
      <c r="A720">
        <v>0</v>
      </c>
      <c r="B720">
        <v>0</v>
      </c>
      <c r="C720">
        <v>0</v>
      </c>
      <c r="D720">
        <v>0</v>
      </c>
      <c r="E720">
        <v>0</v>
      </c>
      <c r="F720" s="13">
        <v>44378</v>
      </c>
    </row>
    <row r="721" spans="1:6">
      <c r="A721">
        <v>0</v>
      </c>
      <c r="B721">
        <v>0</v>
      </c>
      <c r="C721">
        <v>0</v>
      </c>
      <c r="D721">
        <v>0</v>
      </c>
      <c r="E721">
        <v>0</v>
      </c>
      <c r="F721" s="13">
        <v>44409</v>
      </c>
    </row>
    <row r="722" spans="1:6">
      <c r="A722">
        <v>0</v>
      </c>
      <c r="B722">
        <v>0</v>
      </c>
      <c r="C722">
        <v>0</v>
      </c>
      <c r="D722">
        <v>0</v>
      </c>
      <c r="E722">
        <v>0</v>
      </c>
      <c r="F722" s="13">
        <v>44440</v>
      </c>
    </row>
    <row r="723" spans="1:6">
      <c r="A723">
        <v>0</v>
      </c>
      <c r="B723">
        <v>0</v>
      </c>
      <c r="C723">
        <v>0</v>
      </c>
      <c r="D723">
        <v>0</v>
      </c>
      <c r="E723">
        <v>0</v>
      </c>
      <c r="F723" s="13">
        <v>44470</v>
      </c>
    </row>
    <row r="724" spans="1:6">
      <c r="A724">
        <v>0</v>
      </c>
      <c r="B724">
        <v>0</v>
      </c>
      <c r="C724">
        <v>0</v>
      </c>
      <c r="D724">
        <v>0</v>
      </c>
      <c r="E724">
        <v>0</v>
      </c>
      <c r="F724" s="13">
        <v>44501</v>
      </c>
    </row>
    <row r="725" spans="1:6">
      <c r="A725">
        <v>0</v>
      </c>
      <c r="B725">
        <v>0</v>
      </c>
      <c r="C725">
        <v>0</v>
      </c>
      <c r="D725">
        <v>0</v>
      </c>
      <c r="E725">
        <v>0</v>
      </c>
      <c r="F725" s="13">
        <v>44531</v>
      </c>
    </row>
    <row r="726" spans="1:6">
      <c r="A726">
        <v>0</v>
      </c>
      <c r="B726">
        <v>0</v>
      </c>
      <c r="C726">
        <v>0</v>
      </c>
      <c r="D726">
        <v>0</v>
      </c>
      <c r="E726">
        <v>0</v>
      </c>
      <c r="F726" s="13">
        <v>44562</v>
      </c>
    </row>
    <row r="727" spans="1:6">
      <c r="A727">
        <v>0</v>
      </c>
      <c r="B727">
        <v>0</v>
      </c>
      <c r="C727">
        <v>0</v>
      </c>
      <c r="D727">
        <v>0</v>
      </c>
      <c r="E727">
        <v>0</v>
      </c>
      <c r="F727" s="13">
        <v>44593</v>
      </c>
    </row>
    <row r="728" spans="1:6">
      <c r="A728">
        <v>0</v>
      </c>
      <c r="B728">
        <v>0</v>
      </c>
      <c r="C728">
        <v>0</v>
      </c>
      <c r="D728">
        <v>0</v>
      </c>
      <c r="E728">
        <v>0</v>
      </c>
      <c r="F728" s="13">
        <v>42614</v>
      </c>
    </row>
    <row r="729" spans="1:6">
      <c r="A729">
        <v>0</v>
      </c>
      <c r="B729">
        <v>0</v>
      </c>
      <c r="C729">
        <v>0</v>
      </c>
      <c r="D729">
        <v>0</v>
      </c>
      <c r="E729">
        <v>0</v>
      </c>
      <c r="F729" s="13">
        <v>42644</v>
      </c>
    </row>
    <row r="730" spans="1:6">
      <c r="A730">
        <v>0</v>
      </c>
      <c r="B730">
        <v>0</v>
      </c>
      <c r="C730">
        <v>0</v>
      </c>
      <c r="D730">
        <v>0</v>
      </c>
      <c r="E730">
        <v>0</v>
      </c>
      <c r="F730" s="13">
        <v>42675</v>
      </c>
    </row>
    <row r="731" spans="1:6">
      <c r="A731">
        <v>0</v>
      </c>
      <c r="B731">
        <v>0</v>
      </c>
      <c r="C731">
        <v>0</v>
      </c>
      <c r="D731">
        <v>0</v>
      </c>
      <c r="E731">
        <v>0</v>
      </c>
      <c r="F731" s="13">
        <v>42705</v>
      </c>
    </row>
    <row r="732" spans="1:6">
      <c r="A732">
        <v>0</v>
      </c>
      <c r="B732">
        <v>0</v>
      </c>
      <c r="C732">
        <v>0</v>
      </c>
      <c r="D732">
        <v>0</v>
      </c>
      <c r="E732">
        <v>0</v>
      </c>
      <c r="F732" s="13">
        <v>42736</v>
      </c>
    </row>
    <row r="733" spans="1:6">
      <c r="A733">
        <v>0</v>
      </c>
      <c r="B733">
        <v>0</v>
      </c>
      <c r="C733">
        <v>0</v>
      </c>
      <c r="D733">
        <v>0</v>
      </c>
      <c r="E733">
        <v>0</v>
      </c>
      <c r="F733" s="13">
        <v>42767</v>
      </c>
    </row>
    <row r="734" spans="1:6">
      <c r="A734">
        <v>0</v>
      </c>
      <c r="B734">
        <v>0</v>
      </c>
      <c r="C734">
        <v>0</v>
      </c>
      <c r="D734">
        <v>0</v>
      </c>
      <c r="E734">
        <v>0</v>
      </c>
      <c r="F734" s="13">
        <v>42795</v>
      </c>
    </row>
    <row r="735" spans="1:6">
      <c r="A735">
        <v>0</v>
      </c>
      <c r="B735">
        <v>0</v>
      </c>
      <c r="C735">
        <v>0</v>
      </c>
      <c r="D735">
        <v>0</v>
      </c>
      <c r="E735">
        <v>0</v>
      </c>
      <c r="F735" s="13">
        <v>42826</v>
      </c>
    </row>
    <row r="736" spans="1:6">
      <c r="A736">
        <v>0</v>
      </c>
      <c r="B736">
        <v>0</v>
      </c>
      <c r="C736">
        <v>0</v>
      </c>
      <c r="D736">
        <v>0</v>
      </c>
      <c r="E736">
        <v>0</v>
      </c>
      <c r="F736" s="13">
        <v>42856</v>
      </c>
    </row>
    <row r="737" spans="1:6">
      <c r="A737">
        <v>0</v>
      </c>
      <c r="B737">
        <v>0</v>
      </c>
      <c r="C737">
        <v>0</v>
      </c>
      <c r="D737">
        <v>0</v>
      </c>
      <c r="E737">
        <v>0</v>
      </c>
      <c r="F737" s="13">
        <v>42887</v>
      </c>
    </row>
    <row r="738" spans="1:6">
      <c r="A738">
        <v>0</v>
      </c>
      <c r="B738">
        <v>0</v>
      </c>
      <c r="C738">
        <v>0</v>
      </c>
      <c r="D738">
        <v>0</v>
      </c>
      <c r="E738">
        <v>0</v>
      </c>
      <c r="F738" s="13">
        <v>42917</v>
      </c>
    </row>
    <row r="739" spans="1:6">
      <c r="A739">
        <v>0</v>
      </c>
      <c r="B739">
        <v>0</v>
      </c>
      <c r="C739">
        <v>0</v>
      </c>
      <c r="D739">
        <v>0</v>
      </c>
      <c r="E739">
        <v>0</v>
      </c>
      <c r="F739" s="13">
        <v>42948</v>
      </c>
    </row>
    <row r="740" spans="1:6">
      <c r="A740">
        <v>0</v>
      </c>
      <c r="B740">
        <v>0</v>
      </c>
      <c r="C740">
        <v>0</v>
      </c>
      <c r="D740">
        <v>0</v>
      </c>
      <c r="E740">
        <v>0</v>
      </c>
      <c r="F740" s="13">
        <v>42979</v>
      </c>
    </row>
    <row r="741" spans="1:6">
      <c r="A741">
        <v>0</v>
      </c>
      <c r="B741">
        <v>0</v>
      </c>
      <c r="C741">
        <v>0</v>
      </c>
      <c r="D741">
        <v>0</v>
      </c>
      <c r="E741">
        <v>0</v>
      </c>
      <c r="F741" s="13">
        <v>43009</v>
      </c>
    </row>
    <row r="742" spans="1:6">
      <c r="A742">
        <v>0</v>
      </c>
      <c r="B742">
        <v>0</v>
      </c>
      <c r="C742">
        <v>0</v>
      </c>
      <c r="D742">
        <v>0</v>
      </c>
      <c r="E742">
        <v>0</v>
      </c>
      <c r="F742" s="13">
        <v>43040</v>
      </c>
    </row>
    <row r="743" spans="1:6">
      <c r="A743">
        <v>0</v>
      </c>
      <c r="B743">
        <v>0</v>
      </c>
      <c r="C743">
        <v>0</v>
      </c>
      <c r="D743">
        <v>0</v>
      </c>
      <c r="E743">
        <v>0</v>
      </c>
      <c r="F743" s="13">
        <v>43070</v>
      </c>
    </row>
    <row r="744" spans="1:6">
      <c r="A744">
        <v>0</v>
      </c>
      <c r="B744">
        <v>0</v>
      </c>
      <c r="C744">
        <v>0</v>
      </c>
      <c r="D744">
        <v>0</v>
      </c>
      <c r="E744">
        <v>0</v>
      </c>
      <c r="F744" s="13">
        <v>43101</v>
      </c>
    </row>
    <row r="745" spans="1:6">
      <c r="A745">
        <v>0</v>
      </c>
      <c r="B745">
        <v>0</v>
      </c>
      <c r="C745">
        <v>0</v>
      </c>
      <c r="D745">
        <v>0</v>
      </c>
      <c r="E745">
        <v>0</v>
      </c>
      <c r="F745" s="13">
        <v>43132</v>
      </c>
    </row>
    <row r="746" spans="1:6">
      <c r="A746">
        <v>0</v>
      </c>
      <c r="B746">
        <v>0</v>
      </c>
      <c r="C746">
        <v>0</v>
      </c>
      <c r="D746">
        <v>0</v>
      </c>
      <c r="E746">
        <v>0</v>
      </c>
      <c r="F746" s="13">
        <v>43160</v>
      </c>
    </row>
    <row r="747" spans="1:6">
      <c r="A747">
        <v>0</v>
      </c>
      <c r="B747">
        <v>0</v>
      </c>
      <c r="C747">
        <v>0</v>
      </c>
      <c r="D747">
        <v>0</v>
      </c>
      <c r="E747">
        <v>0</v>
      </c>
      <c r="F747" s="13">
        <v>43191</v>
      </c>
    </row>
    <row r="748" spans="1:6">
      <c r="A748">
        <v>0</v>
      </c>
      <c r="B748">
        <v>0</v>
      </c>
      <c r="C748">
        <v>0</v>
      </c>
      <c r="D748">
        <v>0</v>
      </c>
      <c r="E748">
        <v>0</v>
      </c>
      <c r="F748" s="13">
        <v>43221</v>
      </c>
    </row>
    <row r="749" spans="1:6">
      <c r="A749">
        <v>0</v>
      </c>
      <c r="B749">
        <v>0</v>
      </c>
      <c r="C749">
        <v>0</v>
      </c>
      <c r="D749">
        <v>0</v>
      </c>
      <c r="E749">
        <v>0</v>
      </c>
      <c r="F749" s="13">
        <v>43252</v>
      </c>
    </row>
    <row r="750" spans="1:6">
      <c r="A750">
        <v>0</v>
      </c>
      <c r="B750">
        <v>0</v>
      </c>
      <c r="C750">
        <v>0</v>
      </c>
      <c r="D750">
        <v>0</v>
      </c>
      <c r="E750">
        <v>0</v>
      </c>
      <c r="F750" s="13">
        <v>43282</v>
      </c>
    </row>
    <row r="751" spans="1:6">
      <c r="A751">
        <v>0</v>
      </c>
      <c r="B751">
        <v>0</v>
      </c>
      <c r="C751">
        <v>0</v>
      </c>
      <c r="D751">
        <v>0</v>
      </c>
      <c r="E751">
        <v>0</v>
      </c>
      <c r="F751" s="13">
        <v>43313</v>
      </c>
    </row>
    <row r="752" spans="1:6">
      <c r="A752">
        <v>0</v>
      </c>
      <c r="B752">
        <v>0</v>
      </c>
      <c r="C752">
        <v>0</v>
      </c>
      <c r="D752">
        <v>0</v>
      </c>
      <c r="E752">
        <v>0</v>
      </c>
      <c r="F752" s="13">
        <v>43344</v>
      </c>
    </row>
    <row r="753" spans="1:6">
      <c r="A753">
        <v>0</v>
      </c>
      <c r="B753">
        <v>0</v>
      </c>
      <c r="C753">
        <v>0</v>
      </c>
      <c r="D753">
        <v>0</v>
      </c>
      <c r="E753">
        <v>0</v>
      </c>
      <c r="F753" s="13">
        <v>43374</v>
      </c>
    </row>
    <row r="754" spans="1:6">
      <c r="A754">
        <v>0</v>
      </c>
      <c r="B754">
        <v>0</v>
      </c>
      <c r="C754">
        <v>0</v>
      </c>
      <c r="D754">
        <v>0</v>
      </c>
      <c r="E754">
        <v>0</v>
      </c>
      <c r="F754" s="13">
        <v>43405</v>
      </c>
    </row>
    <row r="755" spans="1:6">
      <c r="A755">
        <v>0</v>
      </c>
      <c r="B755">
        <v>0</v>
      </c>
      <c r="C755">
        <v>0</v>
      </c>
      <c r="D755">
        <v>0</v>
      </c>
      <c r="E755">
        <v>0</v>
      </c>
      <c r="F755" s="13">
        <v>43435</v>
      </c>
    </row>
    <row r="756" spans="1:6">
      <c r="A756">
        <v>0</v>
      </c>
      <c r="B756">
        <v>0</v>
      </c>
      <c r="C756">
        <v>0</v>
      </c>
      <c r="D756">
        <v>0</v>
      </c>
      <c r="E756">
        <v>0</v>
      </c>
      <c r="F756" s="13">
        <v>43466</v>
      </c>
    </row>
    <row r="757" spans="1:6">
      <c r="A757">
        <v>0</v>
      </c>
      <c r="B757">
        <v>0</v>
      </c>
      <c r="C757">
        <v>0</v>
      </c>
      <c r="D757">
        <v>0</v>
      </c>
      <c r="E757">
        <v>0</v>
      </c>
      <c r="F757" s="13">
        <v>43497</v>
      </c>
    </row>
    <row r="758" spans="1:6">
      <c r="A758">
        <v>0</v>
      </c>
      <c r="B758">
        <v>0</v>
      </c>
      <c r="C758">
        <v>0</v>
      </c>
      <c r="D758">
        <v>0</v>
      </c>
      <c r="E758">
        <v>0</v>
      </c>
      <c r="F758" s="13">
        <v>43525</v>
      </c>
    </row>
    <row r="759" spans="1:6">
      <c r="A759">
        <v>0</v>
      </c>
      <c r="B759">
        <v>0</v>
      </c>
      <c r="C759">
        <v>0</v>
      </c>
      <c r="D759">
        <v>0</v>
      </c>
      <c r="E759">
        <v>0</v>
      </c>
      <c r="F759" s="13">
        <v>43556</v>
      </c>
    </row>
    <row r="760" spans="1:6">
      <c r="A760">
        <v>0</v>
      </c>
      <c r="B760">
        <v>0</v>
      </c>
      <c r="C760">
        <v>0</v>
      </c>
      <c r="D760">
        <v>0</v>
      </c>
      <c r="E760">
        <v>0</v>
      </c>
      <c r="F760" s="13">
        <v>43586</v>
      </c>
    </row>
    <row r="761" spans="1:6">
      <c r="A761">
        <v>0</v>
      </c>
      <c r="B761">
        <v>0</v>
      </c>
      <c r="C761">
        <v>0</v>
      </c>
      <c r="D761">
        <v>0</v>
      </c>
      <c r="E761">
        <v>0</v>
      </c>
      <c r="F761" s="13">
        <v>43617</v>
      </c>
    </row>
    <row r="762" spans="1:6">
      <c r="A762">
        <v>0</v>
      </c>
      <c r="B762">
        <v>0</v>
      </c>
      <c r="C762">
        <v>0</v>
      </c>
      <c r="D762">
        <v>0</v>
      </c>
      <c r="E762">
        <v>0</v>
      </c>
      <c r="F762" s="13">
        <v>43647</v>
      </c>
    </row>
    <row r="763" spans="1:6">
      <c r="A763">
        <v>0</v>
      </c>
      <c r="B763">
        <v>0</v>
      </c>
      <c r="C763">
        <v>0</v>
      </c>
      <c r="D763">
        <v>0</v>
      </c>
      <c r="E763">
        <v>0</v>
      </c>
      <c r="F763" s="13">
        <v>43678</v>
      </c>
    </row>
    <row r="764" spans="1:6">
      <c r="A764">
        <v>0</v>
      </c>
      <c r="B764">
        <v>0</v>
      </c>
      <c r="C764">
        <v>0</v>
      </c>
      <c r="D764">
        <v>0</v>
      </c>
      <c r="E764">
        <v>0</v>
      </c>
      <c r="F764" s="13">
        <v>43709</v>
      </c>
    </row>
    <row r="765" spans="1:6">
      <c r="A765">
        <v>0</v>
      </c>
      <c r="B765">
        <v>0</v>
      </c>
      <c r="C765">
        <v>0</v>
      </c>
      <c r="D765">
        <v>0</v>
      </c>
      <c r="E765">
        <v>0</v>
      </c>
      <c r="F765" s="13">
        <v>43739</v>
      </c>
    </row>
    <row r="766" spans="1:6">
      <c r="A766">
        <v>0</v>
      </c>
      <c r="B766">
        <v>0</v>
      </c>
      <c r="C766">
        <v>0</v>
      </c>
      <c r="D766">
        <v>0</v>
      </c>
      <c r="E766">
        <v>0</v>
      </c>
      <c r="F766" s="13">
        <v>43770</v>
      </c>
    </row>
    <row r="767" spans="1:6">
      <c r="A767">
        <v>0</v>
      </c>
      <c r="B767">
        <v>0</v>
      </c>
      <c r="C767">
        <v>0</v>
      </c>
      <c r="D767">
        <v>0</v>
      </c>
      <c r="E767">
        <v>0</v>
      </c>
      <c r="F767" s="13">
        <v>43800</v>
      </c>
    </row>
    <row r="768" spans="1:6">
      <c r="A768">
        <v>0</v>
      </c>
      <c r="B768">
        <v>0</v>
      </c>
      <c r="C768">
        <v>0</v>
      </c>
      <c r="D768">
        <v>0</v>
      </c>
      <c r="E768">
        <v>0</v>
      </c>
      <c r="F768" s="13">
        <v>43831</v>
      </c>
    </row>
    <row r="769" spans="1:6">
      <c r="A769">
        <v>0</v>
      </c>
      <c r="B769">
        <v>0</v>
      </c>
      <c r="C769">
        <v>0</v>
      </c>
      <c r="D769">
        <v>0</v>
      </c>
      <c r="E769">
        <v>0</v>
      </c>
      <c r="F769" s="13">
        <v>43862</v>
      </c>
    </row>
    <row r="770" spans="1:6">
      <c r="A770">
        <v>0</v>
      </c>
      <c r="B770">
        <v>0</v>
      </c>
      <c r="C770">
        <v>0</v>
      </c>
      <c r="D770">
        <v>0</v>
      </c>
      <c r="E770">
        <v>0</v>
      </c>
      <c r="F770" s="13">
        <v>43891</v>
      </c>
    </row>
    <row r="771" spans="1:6">
      <c r="A771">
        <v>0</v>
      </c>
      <c r="B771">
        <v>0</v>
      </c>
      <c r="C771">
        <v>0</v>
      </c>
      <c r="D771">
        <v>0</v>
      </c>
      <c r="E771">
        <v>0</v>
      </c>
      <c r="F771" s="13">
        <v>43922</v>
      </c>
    </row>
    <row r="772" spans="1:6">
      <c r="A772">
        <v>0</v>
      </c>
      <c r="B772">
        <v>0</v>
      </c>
      <c r="C772">
        <v>0</v>
      </c>
      <c r="D772">
        <v>0</v>
      </c>
      <c r="E772">
        <v>0</v>
      </c>
      <c r="F772" s="13">
        <v>43952</v>
      </c>
    </row>
    <row r="773" spans="1:6">
      <c r="A773">
        <v>0</v>
      </c>
      <c r="B773">
        <v>0</v>
      </c>
      <c r="C773">
        <v>0</v>
      </c>
      <c r="D773">
        <v>0</v>
      </c>
      <c r="E773">
        <v>0</v>
      </c>
      <c r="F773" s="13">
        <v>43983</v>
      </c>
    </row>
    <row r="774" spans="1:6">
      <c r="A774">
        <v>0</v>
      </c>
      <c r="B774">
        <v>0</v>
      </c>
      <c r="C774">
        <v>0</v>
      </c>
      <c r="D774">
        <v>0</v>
      </c>
      <c r="E774">
        <v>0</v>
      </c>
      <c r="F774" s="13">
        <v>44013</v>
      </c>
    </row>
    <row r="775" spans="1:6">
      <c r="A775">
        <v>0</v>
      </c>
      <c r="B775">
        <v>0</v>
      </c>
      <c r="C775">
        <v>0</v>
      </c>
      <c r="D775">
        <v>0</v>
      </c>
      <c r="E775">
        <v>0</v>
      </c>
      <c r="F775" s="13">
        <v>44044</v>
      </c>
    </row>
    <row r="776" spans="1:6">
      <c r="A776">
        <v>0</v>
      </c>
      <c r="B776">
        <v>0</v>
      </c>
      <c r="C776">
        <v>0</v>
      </c>
      <c r="D776">
        <v>0</v>
      </c>
      <c r="E776">
        <v>0</v>
      </c>
      <c r="F776" s="13">
        <v>44075</v>
      </c>
    </row>
    <row r="777" spans="1:6">
      <c r="A777">
        <v>0</v>
      </c>
      <c r="B777">
        <v>0</v>
      </c>
      <c r="C777">
        <v>0</v>
      </c>
      <c r="D777">
        <v>0</v>
      </c>
      <c r="E777">
        <v>0</v>
      </c>
      <c r="F777" s="13">
        <v>44105</v>
      </c>
    </row>
    <row r="778" spans="1:6">
      <c r="A778">
        <v>0</v>
      </c>
      <c r="B778">
        <v>0</v>
      </c>
      <c r="C778">
        <v>0</v>
      </c>
      <c r="D778">
        <v>0</v>
      </c>
      <c r="E778">
        <v>0</v>
      </c>
      <c r="F778" s="13">
        <v>44136</v>
      </c>
    </row>
    <row r="779" spans="1:6">
      <c r="A779">
        <v>0</v>
      </c>
      <c r="B779">
        <v>0</v>
      </c>
      <c r="C779">
        <v>0</v>
      </c>
      <c r="D779">
        <v>0</v>
      </c>
      <c r="E779">
        <v>0</v>
      </c>
      <c r="F779" s="13">
        <v>44166</v>
      </c>
    </row>
    <row r="780" spans="1:6">
      <c r="A780">
        <v>0</v>
      </c>
      <c r="B780">
        <v>0</v>
      </c>
      <c r="C780">
        <v>0</v>
      </c>
      <c r="D780">
        <v>0</v>
      </c>
      <c r="E780">
        <v>0</v>
      </c>
      <c r="F780" s="13">
        <v>44197</v>
      </c>
    </row>
    <row r="781" spans="1:6">
      <c r="A781">
        <v>0</v>
      </c>
      <c r="B781">
        <v>0</v>
      </c>
      <c r="C781">
        <v>0</v>
      </c>
      <c r="D781">
        <v>0</v>
      </c>
      <c r="E781">
        <v>0</v>
      </c>
      <c r="F781" s="13">
        <v>44228</v>
      </c>
    </row>
    <row r="782" spans="1:6">
      <c r="A782">
        <v>0</v>
      </c>
      <c r="B782">
        <v>0</v>
      </c>
      <c r="C782">
        <v>0</v>
      </c>
      <c r="D782">
        <v>0</v>
      </c>
      <c r="E782">
        <v>0</v>
      </c>
      <c r="F782" s="13">
        <v>44256</v>
      </c>
    </row>
    <row r="783" spans="1:6">
      <c r="A783">
        <v>0</v>
      </c>
      <c r="B783">
        <v>0</v>
      </c>
      <c r="C783">
        <v>0</v>
      </c>
      <c r="D783">
        <v>0</v>
      </c>
      <c r="E783">
        <v>0</v>
      </c>
      <c r="F783" s="13">
        <v>44287</v>
      </c>
    </row>
    <row r="784" spans="1:6">
      <c r="A784">
        <v>0</v>
      </c>
      <c r="B784">
        <v>0</v>
      </c>
      <c r="C784">
        <v>0</v>
      </c>
      <c r="D784">
        <v>0</v>
      </c>
      <c r="E784">
        <v>0</v>
      </c>
      <c r="F784" s="13">
        <v>44317</v>
      </c>
    </row>
    <row r="785" spans="1:6">
      <c r="A785">
        <v>0</v>
      </c>
      <c r="B785">
        <v>0</v>
      </c>
      <c r="C785">
        <v>0</v>
      </c>
      <c r="D785">
        <v>0</v>
      </c>
      <c r="E785">
        <v>0</v>
      </c>
      <c r="F785" s="13">
        <v>44348</v>
      </c>
    </row>
    <row r="786" spans="1:6">
      <c r="A786">
        <v>0</v>
      </c>
      <c r="B786">
        <v>0</v>
      </c>
      <c r="C786">
        <v>0</v>
      </c>
      <c r="D786">
        <v>0</v>
      </c>
      <c r="E786">
        <v>0</v>
      </c>
      <c r="F786" s="13">
        <v>44378</v>
      </c>
    </row>
    <row r="787" spans="1:6">
      <c r="A787">
        <v>0</v>
      </c>
      <c r="B787">
        <v>0</v>
      </c>
      <c r="C787">
        <v>0</v>
      </c>
      <c r="D787">
        <v>0</v>
      </c>
      <c r="E787">
        <v>0</v>
      </c>
      <c r="F787" s="13">
        <v>44409</v>
      </c>
    </row>
    <row r="788" spans="1:6">
      <c r="A788">
        <v>0</v>
      </c>
      <c r="B788">
        <v>0</v>
      </c>
      <c r="C788">
        <v>0</v>
      </c>
      <c r="D788">
        <v>0</v>
      </c>
      <c r="E788">
        <v>0</v>
      </c>
      <c r="F788" s="13">
        <v>44440</v>
      </c>
    </row>
    <row r="789" spans="1:6">
      <c r="A789">
        <v>0</v>
      </c>
      <c r="B789">
        <v>0</v>
      </c>
      <c r="C789">
        <v>0</v>
      </c>
      <c r="D789">
        <v>0</v>
      </c>
      <c r="E789">
        <v>0</v>
      </c>
      <c r="F789" s="13">
        <v>44470</v>
      </c>
    </row>
    <row r="790" spans="1:6">
      <c r="A790">
        <v>0</v>
      </c>
      <c r="B790">
        <v>0</v>
      </c>
      <c r="C790">
        <v>0</v>
      </c>
      <c r="D790">
        <v>0</v>
      </c>
      <c r="E790">
        <v>0</v>
      </c>
      <c r="F790" s="13">
        <v>44501</v>
      </c>
    </row>
    <row r="791" spans="1:6">
      <c r="A791">
        <v>0</v>
      </c>
      <c r="B791">
        <v>0</v>
      </c>
      <c r="C791">
        <v>0</v>
      </c>
      <c r="D791">
        <v>0</v>
      </c>
      <c r="E791">
        <v>0</v>
      </c>
      <c r="F791" s="13">
        <v>44531</v>
      </c>
    </row>
    <row r="792" spans="1:6">
      <c r="A792">
        <v>0</v>
      </c>
      <c r="B792">
        <v>0</v>
      </c>
      <c r="C792">
        <v>0</v>
      </c>
      <c r="D792">
        <v>0</v>
      </c>
      <c r="E792">
        <v>0</v>
      </c>
      <c r="F792" s="13">
        <v>44562</v>
      </c>
    </row>
    <row r="793" spans="1:6">
      <c r="A793">
        <v>0</v>
      </c>
      <c r="B793">
        <v>0</v>
      </c>
      <c r="C793">
        <v>0</v>
      </c>
      <c r="D793">
        <v>0</v>
      </c>
      <c r="E793">
        <v>0</v>
      </c>
      <c r="F793" s="13">
        <v>44593</v>
      </c>
    </row>
    <row r="794" spans="1:6">
      <c r="A794">
        <v>0</v>
      </c>
      <c r="B794">
        <v>0</v>
      </c>
      <c r="C794">
        <v>0</v>
      </c>
      <c r="D794">
        <v>0</v>
      </c>
      <c r="E794">
        <v>0</v>
      </c>
      <c r="F794" s="13">
        <v>42614</v>
      </c>
    </row>
    <row r="795" spans="1:6">
      <c r="A795">
        <v>0</v>
      </c>
      <c r="B795">
        <v>0</v>
      </c>
      <c r="C795">
        <v>0</v>
      </c>
      <c r="D795">
        <v>0</v>
      </c>
      <c r="E795">
        <v>0</v>
      </c>
      <c r="F795" s="13">
        <v>42644</v>
      </c>
    </row>
    <row r="796" spans="1:6">
      <c r="A796">
        <v>0</v>
      </c>
      <c r="B796">
        <v>0</v>
      </c>
      <c r="C796">
        <v>0</v>
      </c>
      <c r="D796">
        <v>0</v>
      </c>
      <c r="E796">
        <v>0</v>
      </c>
      <c r="F796" s="13">
        <v>42675</v>
      </c>
    </row>
    <row r="797" spans="1:6">
      <c r="A797">
        <v>0</v>
      </c>
      <c r="B797">
        <v>0</v>
      </c>
      <c r="C797">
        <v>0</v>
      </c>
      <c r="D797">
        <v>0</v>
      </c>
      <c r="E797">
        <v>0</v>
      </c>
      <c r="F797" s="13">
        <v>42705</v>
      </c>
    </row>
    <row r="798" spans="1:6">
      <c r="A798">
        <v>0</v>
      </c>
      <c r="B798">
        <v>0</v>
      </c>
      <c r="C798">
        <v>0</v>
      </c>
      <c r="D798">
        <v>0</v>
      </c>
      <c r="E798">
        <v>0</v>
      </c>
      <c r="F798" s="13">
        <v>42736</v>
      </c>
    </row>
    <row r="799" spans="1:6">
      <c r="A799">
        <v>0</v>
      </c>
      <c r="B799">
        <v>0</v>
      </c>
      <c r="C799">
        <v>0</v>
      </c>
      <c r="D799">
        <v>0</v>
      </c>
      <c r="E799">
        <v>0</v>
      </c>
      <c r="F799" s="13">
        <v>42767</v>
      </c>
    </row>
    <row r="800" spans="1:6">
      <c r="A800">
        <v>0</v>
      </c>
      <c r="B800">
        <v>0</v>
      </c>
      <c r="C800">
        <v>0</v>
      </c>
      <c r="D800">
        <v>0</v>
      </c>
      <c r="E800">
        <v>0</v>
      </c>
      <c r="F800" s="13">
        <v>42795</v>
      </c>
    </row>
    <row r="801" spans="1:6">
      <c r="A801">
        <v>0</v>
      </c>
      <c r="B801">
        <v>0</v>
      </c>
      <c r="C801">
        <v>0</v>
      </c>
      <c r="D801">
        <v>0</v>
      </c>
      <c r="E801">
        <v>0</v>
      </c>
      <c r="F801" s="13">
        <v>42826</v>
      </c>
    </row>
    <row r="802" spans="1:6">
      <c r="A802">
        <v>0</v>
      </c>
      <c r="B802">
        <v>0</v>
      </c>
      <c r="C802">
        <v>0</v>
      </c>
      <c r="D802">
        <v>0</v>
      </c>
      <c r="E802">
        <v>0</v>
      </c>
      <c r="F802" s="13">
        <v>42856</v>
      </c>
    </row>
    <row r="803" spans="1:6">
      <c r="A803">
        <v>0</v>
      </c>
      <c r="B803">
        <v>0</v>
      </c>
      <c r="C803">
        <v>0</v>
      </c>
      <c r="D803">
        <v>0</v>
      </c>
      <c r="E803">
        <v>0</v>
      </c>
      <c r="F803" s="13">
        <v>42887</v>
      </c>
    </row>
    <row r="804" spans="1:6">
      <c r="A804">
        <v>0</v>
      </c>
      <c r="B804">
        <v>0</v>
      </c>
      <c r="C804">
        <v>0</v>
      </c>
      <c r="D804">
        <v>0</v>
      </c>
      <c r="E804">
        <v>0</v>
      </c>
      <c r="F804" s="13">
        <v>42917</v>
      </c>
    </row>
    <row r="805" spans="1:6">
      <c r="A805">
        <v>0</v>
      </c>
      <c r="B805">
        <v>0</v>
      </c>
      <c r="C805">
        <v>0</v>
      </c>
      <c r="D805">
        <v>0</v>
      </c>
      <c r="E805">
        <v>0</v>
      </c>
      <c r="F805" s="13">
        <v>42948</v>
      </c>
    </row>
    <row r="806" spans="1:6">
      <c r="A806">
        <v>0</v>
      </c>
      <c r="B806">
        <v>0</v>
      </c>
      <c r="C806">
        <v>0</v>
      </c>
      <c r="D806">
        <v>0</v>
      </c>
      <c r="E806">
        <v>0</v>
      </c>
      <c r="F806" s="13">
        <v>42979</v>
      </c>
    </row>
    <row r="807" spans="1:6">
      <c r="A807">
        <v>0</v>
      </c>
      <c r="B807">
        <v>0</v>
      </c>
      <c r="C807">
        <v>0</v>
      </c>
      <c r="D807">
        <v>0</v>
      </c>
      <c r="E807">
        <v>0</v>
      </c>
      <c r="F807" s="13">
        <v>43009</v>
      </c>
    </row>
    <row r="808" spans="1:6">
      <c r="A808">
        <v>0</v>
      </c>
      <c r="B808">
        <v>0</v>
      </c>
      <c r="C808">
        <v>0</v>
      </c>
      <c r="D808">
        <v>0</v>
      </c>
      <c r="E808">
        <v>0</v>
      </c>
      <c r="F808" s="13">
        <v>43040</v>
      </c>
    </row>
    <row r="809" spans="1:6">
      <c r="A809">
        <v>0</v>
      </c>
      <c r="B809">
        <v>0</v>
      </c>
      <c r="C809">
        <v>0</v>
      </c>
      <c r="D809">
        <v>0</v>
      </c>
      <c r="E809">
        <v>0</v>
      </c>
      <c r="F809" s="13">
        <v>43070</v>
      </c>
    </row>
    <row r="810" spans="1:6">
      <c r="A810">
        <v>0</v>
      </c>
      <c r="B810">
        <v>0</v>
      </c>
      <c r="C810">
        <v>0</v>
      </c>
      <c r="D810">
        <v>0</v>
      </c>
      <c r="E810">
        <v>0</v>
      </c>
      <c r="F810" s="13">
        <v>43101</v>
      </c>
    </row>
    <row r="811" spans="1:6">
      <c r="A811">
        <v>0</v>
      </c>
      <c r="B811">
        <v>0</v>
      </c>
      <c r="C811">
        <v>0</v>
      </c>
      <c r="D811">
        <v>0</v>
      </c>
      <c r="E811">
        <v>0</v>
      </c>
      <c r="F811" s="13">
        <v>43132</v>
      </c>
    </row>
    <row r="812" spans="1:6">
      <c r="A812">
        <v>0</v>
      </c>
      <c r="B812">
        <v>0</v>
      </c>
      <c r="C812">
        <v>0</v>
      </c>
      <c r="D812">
        <v>0</v>
      </c>
      <c r="E812">
        <v>0</v>
      </c>
      <c r="F812" s="13">
        <v>43160</v>
      </c>
    </row>
    <row r="813" spans="1:6">
      <c r="A813">
        <v>0</v>
      </c>
      <c r="B813">
        <v>0</v>
      </c>
      <c r="C813">
        <v>0</v>
      </c>
      <c r="D813">
        <v>0</v>
      </c>
      <c r="E813">
        <v>0</v>
      </c>
      <c r="F813" s="13">
        <v>43191</v>
      </c>
    </row>
    <row r="814" spans="1:6">
      <c r="A814">
        <v>0</v>
      </c>
      <c r="B814">
        <v>0</v>
      </c>
      <c r="C814">
        <v>0</v>
      </c>
      <c r="D814">
        <v>0</v>
      </c>
      <c r="E814">
        <v>0</v>
      </c>
      <c r="F814" s="13">
        <v>43221</v>
      </c>
    </row>
    <row r="815" spans="1:6">
      <c r="A815">
        <v>0</v>
      </c>
      <c r="B815">
        <v>0</v>
      </c>
      <c r="C815">
        <v>0</v>
      </c>
      <c r="D815">
        <v>0</v>
      </c>
      <c r="E815">
        <v>0</v>
      </c>
      <c r="F815" s="13">
        <v>43252</v>
      </c>
    </row>
    <row r="816" spans="1:6">
      <c r="A816">
        <v>0</v>
      </c>
      <c r="B816">
        <v>0</v>
      </c>
      <c r="C816">
        <v>0</v>
      </c>
      <c r="D816">
        <v>0</v>
      </c>
      <c r="E816">
        <v>0</v>
      </c>
      <c r="F816" s="13">
        <v>43282</v>
      </c>
    </row>
    <row r="817" spans="1:6">
      <c r="A817">
        <v>0</v>
      </c>
      <c r="B817">
        <v>0</v>
      </c>
      <c r="C817">
        <v>0</v>
      </c>
      <c r="D817">
        <v>0</v>
      </c>
      <c r="E817">
        <v>0</v>
      </c>
      <c r="F817" s="13">
        <v>43313</v>
      </c>
    </row>
    <row r="818" spans="1:6">
      <c r="A818">
        <v>0</v>
      </c>
      <c r="B818">
        <v>0</v>
      </c>
      <c r="C818">
        <v>0</v>
      </c>
      <c r="D818">
        <v>0</v>
      </c>
      <c r="E818">
        <v>0</v>
      </c>
      <c r="F818" s="13">
        <v>43344</v>
      </c>
    </row>
    <row r="819" spans="1:6">
      <c r="A819">
        <v>0</v>
      </c>
      <c r="B819">
        <v>0</v>
      </c>
      <c r="C819">
        <v>0</v>
      </c>
      <c r="D819">
        <v>0</v>
      </c>
      <c r="E819">
        <v>0</v>
      </c>
      <c r="F819" s="13">
        <v>43374</v>
      </c>
    </row>
    <row r="820" spans="1:6">
      <c r="A820">
        <v>0</v>
      </c>
      <c r="B820">
        <v>0</v>
      </c>
      <c r="C820">
        <v>0</v>
      </c>
      <c r="D820">
        <v>0</v>
      </c>
      <c r="E820">
        <v>0</v>
      </c>
      <c r="F820" s="13">
        <v>43405</v>
      </c>
    </row>
    <row r="821" spans="1:6">
      <c r="A821">
        <v>0</v>
      </c>
      <c r="B821">
        <v>0</v>
      </c>
      <c r="C821">
        <v>0</v>
      </c>
      <c r="D821">
        <v>0</v>
      </c>
      <c r="E821">
        <v>0</v>
      </c>
      <c r="F821" s="13">
        <v>43435</v>
      </c>
    </row>
    <row r="822" spans="1:6">
      <c r="A822">
        <v>0</v>
      </c>
      <c r="B822">
        <v>0</v>
      </c>
      <c r="C822">
        <v>0</v>
      </c>
      <c r="D822">
        <v>0</v>
      </c>
      <c r="E822">
        <v>0</v>
      </c>
      <c r="F822" s="13">
        <v>43466</v>
      </c>
    </row>
    <row r="823" spans="1:6">
      <c r="A823">
        <v>0</v>
      </c>
      <c r="B823">
        <v>0</v>
      </c>
      <c r="C823">
        <v>0</v>
      </c>
      <c r="D823">
        <v>0</v>
      </c>
      <c r="E823">
        <v>0</v>
      </c>
      <c r="F823" s="13">
        <v>43497</v>
      </c>
    </row>
    <row r="824" spans="1:6">
      <c r="A824">
        <v>0</v>
      </c>
      <c r="B824">
        <v>0</v>
      </c>
      <c r="C824">
        <v>0</v>
      </c>
      <c r="D824">
        <v>0</v>
      </c>
      <c r="E824">
        <v>0</v>
      </c>
      <c r="F824" s="13">
        <v>43525</v>
      </c>
    </row>
    <row r="825" spans="1:6">
      <c r="A825">
        <v>0</v>
      </c>
      <c r="B825">
        <v>0</v>
      </c>
      <c r="C825">
        <v>0</v>
      </c>
      <c r="D825">
        <v>0</v>
      </c>
      <c r="E825">
        <v>0</v>
      </c>
      <c r="F825" s="13">
        <v>43556</v>
      </c>
    </row>
    <row r="826" spans="1:6">
      <c r="A826">
        <v>0</v>
      </c>
      <c r="B826">
        <v>0</v>
      </c>
      <c r="C826">
        <v>0</v>
      </c>
      <c r="D826">
        <v>0</v>
      </c>
      <c r="E826">
        <v>0</v>
      </c>
      <c r="F826" s="13">
        <v>43586</v>
      </c>
    </row>
    <row r="827" spans="1:6">
      <c r="A827">
        <v>0</v>
      </c>
      <c r="B827">
        <v>0</v>
      </c>
      <c r="C827">
        <v>0</v>
      </c>
      <c r="D827">
        <v>0</v>
      </c>
      <c r="E827">
        <v>0</v>
      </c>
      <c r="F827" s="13">
        <v>43617</v>
      </c>
    </row>
    <row r="828" spans="1:6">
      <c r="A828">
        <v>0</v>
      </c>
      <c r="B828">
        <v>0</v>
      </c>
      <c r="C828">
        <v>0</v>
      </c>
      <c r="D828">
        <v>0</v>
      </c>
      <c r="E828">
        <v>0</v>
      </c>
      <c r="F828" s="13">
        <v>43647</v>
      </c>
    </row>
    <row r="829" spans="1:6">
      <c r="A829">
        <v>0</v>
      </c>
      <c r="B829">
        <v>0</v>
      </c>
      <c r="C829">
        <v>0</v>
      </c>
      <c r="D829">
        <v>0</v>
      </c>
      <c r="E829">
        <v>0</v>
      </c>
      <c r="F829" s="13">
        <v>43678</v>
      </c>
    </row>
    <row r="830" spans="1:6">
      <c r="A830">
        <v>0</v>
      </c>
      <c r="B830">
        <v>0</v>
      </c>
      <c r="C830">
        <v>0</v>
      </c>
      <c r="D830">
        <v>0</v>
      </c>
      <c r="E830">
        <v>0</v>
      </c>
      <c r="F830" s="13">
        <v>43709</v>
      </c>
    </row>
    <row r="831" spans="1:6">
      <c r="A831">
        <v>0</v>
      </c>
      <c r="B831">
        <v>0</v>
      </c>
      <c r="C831">
        <v>0</v>
      </c>
      <c r="D831">
        <v>0</v>
      </c>
      <c r="E831">
        <v>0</v>
      </c>
      <c r="F831" s="13">
        <v>43739</v>
      </c>
    </row>
    <row r="832" spans="1:6">
      <c r="A832">
        <v>0</v>
      </c>
      <c r="B832">
        <v>0</v>
      </c>
      <c r="C832">
        <v>0</v>
      </c>
      <c r="D832">
        <v>0</v>
      </c>
      <c r="E832">
        <v>0</v>
      </c>
      <c r="F832" s="13">
        <v>43770</v>
      </c>
    </row>
    <row r="833" spans="1:6">
      <c r="A833">
        <v>0</v>
      </c>
      <c r="B833">
        <v>0</v>
      </c>
      <c r="C833">
        <v>0</v>
      </c>
      <c r="D833">
        <v>0</v>
      </c>
      <c r="E833">
        <v>0</v>
      </c>
      <c r="F833" s="13">
        <v>43800</v>
      </c>
    </row>
    <row r="834" spans="1:6">
      <c r="A834">
        <v>0</v>
      </c>
      <c r="B834">
        <v>0</v>
      </c>
      <c r="C834">
        <v>0</v>
      </c>
      <c r="D834">
        <v>0</v>
      </c>
      <c r="E834">
        <v>0</v>
      </c>
      <c r="F834" s="13">
        <v>43831</v>
      </c>
    </row>
    <row r="835" spans="1:6">
      <c r="A835">
        <v>0</v>
      </c>
      <c r="B835">
        <v>0</v>
      </c>
      <c r="C835">
        <v>0</v>
      </c>
      <c r="D835">
        <v>0</v>
      </c>
      <c r="E835">
        <v>0</v>
      </c>
      <c r="F835" s="13">
        <v>43862</v>
      </c>
    </row>
    <row r="836" spans="1:6">
      <c r="A836">
        <v>0</v>
      </c>
      <c r="B836">
        <v>0</v>
      </c>
      <c r="C836">
        <v>0</v>
      </c>
      <c r="D836">
        <v>0</v>
      </c>
      <c r="E836">
        <v>0</v>
      </c>
      <c r="F836" s="13">
        <v>43891</v>
      </c>
    </row>
    <row r="837" spans="1:6">
      <c r="A837">
        <v>0</v>
      </c>
      <c r="B837">
        <v>0</v>
      </c>
      <c r="C837">
        <v>0</v>
      </c>
      <c r="D837">
        <v>0</v>
      </c>
      <c r="E837">
        <v>0</v>
      </c>
      <c r="F837" s="13">
        <v>43922</v>
      </c>
    </row>
    <row r="838" spans="1:6">
      <c r="A838">
        <v>0</v>
      </c>
      <c r="B838">
        <v>0</v>
      </c>
      <c r="C838">
        <v>0</v>
      </c>
      <c r="D838">
        <v>0</v>
      </c>
      <c r="E838">
        <v>0</v>
      </c>
      <c r="F838" s="13">
        <v>43952</v>
      </c>
    </row>
    <row r="839" spans="1:6">
      <c r="A839">
        <v>0</v>
      </c>
      <c r="B839">
        <v>0</v>
      </c>
      <c r="C839">
        <v>0</v>
      </c>
      <c r="D839">
        <v>0</v>
      </c>
      <c r="E839">
        <v>0</v>
      </c>
      <c r="F839" s="13">
        <v>43983</v>
      </c>
    </row>
    <row r="840" spans="1:6">
      <c r="A840">
        <v>0</v>
      </c>
      <c r="B840">
        <v>0</v>
      </c>
      <c r="C840">
        <v>0</v>
      </c>
      <c r="D840">
        <v>0</v>
      </c>
      <c r="E840">
        <v>0</v>
      </c>
      <c r="F840" s="13">
        <v>44013</v>
      </c>
    </row>
    <row r="841" spans="1:6">
      <c r="A841">
        <v>0</v>
      </c>
      <c r="B841">
        <v>0</v>
      </c>
      <c r="C841">
        <v>0</v>
      </c>
      <c r="D841">
        <v>0</v>
      </c>
      <c r="E841">
        <v>0</v>
      </c>
      <c r="F841" s="13">
        <v>44044</v>
      </c>
    </row>
    <row r="842" spans="1:6">
      <c r="A842">
        <v>0</v>
      </c>
      <c r="B842">
        <v>0</v>
      </c>
      <c r="C842">
        <v>0</v>
      </c>
      <c r="D842">
        <v>0</v>
      </c>
      <c r="E842">
        <v>0</v>
      </c>
      <c r="F842" s="13">
        <v>44075</v>
      </c>
    </row>
    <row r="843" spans="1:6">
      <c r="A843">
        <v>0</v>
      </c>
      <c r="B843">
        <v>0</v>
      </c>
      <c r="C843">
        <v>0</v>
      </c>
      <c r="D843">
        <v>0</v>
      </c>
      <c r="E843">
        <v>0</v>
      </c>
      <c r="F843" s="13">
        <v>44105</v>
      </c>
    </row>
    <row r="844" spans="1:6">
      <c r="A844">
        <v>0</v>
      </c>
      <c r="B844">
        <v>0</v>
      </c>
      <c r="C844">
        <v>0</v>
      </c>
      <c r="D844">
        <v>0</v>
      </c>
      <c r="E844">
        <v>0</v>
      </c>
      <c r="F844" s="13">
        <v>44136</v>
      </c>
    </row>
    <row r="845" spans="1:6">
      <c r="A845">
        <v>0</v>
      </c>
      <c r="B845">
        <v>0</v>
      </c>
      <c r="C845">
        <v>0</v>
      </c>
      <c r="D845">
        <v>0</v>
      </c>
      <c r="E845">
        <v>0</v>
      </c>
      <c r="F845" s="13">
        <v>44166</v>
      </c>
    </row>
    <row r="846" spans="1:6">
      <c r="A846">
        <v>0</v>
      </c>
      <c r="B846">
        <v>0</v>
      </c>
      <c r="C846">
        <v>0</v>
      </c>
      <c r="D846">
        <v>0</v>
      </c>
      <c r="E846">
        <v>0</v>
      </c>
      <c r="F846" s="13">
        <v>44197</v>
      </c>
    </row>
    <row r="847" spans="1:6">
      <c r="A847">
        <v>0</v>
      </c>
      <c r="B847">
        <v>0</v>
      </c>
      <c r="C847">
        <v>0</v>
      </c>
      <c r="D847">
        <v>0</v>
      </c>
      <c r="E847">
        <v>0</v>
      </c>
      <c r="F847" s="13">
        <v>44228</v>
      </c>
    </row>
    <row r="848" spans="1:6">
      <c r="A848">
        <v>0</v>
      </c>
      <c r="B848">
        <v>0</v>
      </c>
      <c r="C848">
        <v>0</v>
      </c>
      <c r="D848">
        <v>0</v>
      </c>
      <c r="E848">
        <v>0</v>
      </c>
      <c r="F848" s="13">
        <v>44256</v>
      </c>
    </row>
    <row r="849" spans="1:6">
      <c r="A849">
        <v>0</v>
      </c>
      <c r="B849">
        <v>0</v>
      </c>
      <c r="C849">
        <v>0</v>
      </c>
      <c r="D849">
        <v>0</v>
      </c>
      <c r="E849">
        <v>0</v>
      </c>
      <c r="F849" s="13">
        <v>44287</v>
      </c>
    </row>
    <row r="850" spans="1:6">
      <c r="A850">
        <v>0</v>
      </c>
      <c r="B850">
        <v>0</v>
      </c>
      <c r="C850">
        <v>0</v>
      </c>
      <c r="D850">
        <v>0</v>
      </c>
      <c r="E850">
        <v>0</v>
      </c>
      <c r="F850" s="13">
        <v>44317</v>
      </c>
    </row>
    <row r="851" spans="1:6">
      <c r="A851">
        <v>0</v>
      </c>
      <c r="B851">
        <v>0</v>
      </c>
      <c r="C851">
        <v>0</v>
      </c>
      <c r="D851">
        <v>0</v>
      </c>
      <c r="E851">
        <v>0</v>
      </c>
      <c r="F851" s="13">
        <v>44348</v>
      </c>
    </row>
    <row r="852" spans="1:6">
      <c r="A852">
        <v>0</v>
      </c>
      <c r="B852">
        <v>0</v>
      </c>
      <c r="C852">
        <v>0</v>
      </c>
      <c r="D852">
        <v>0</v>
      </c>
      <c r="E852">
        <v>0</v>
      </c>
      <c r="F852" s="13">
        <v>44378</v>
      </c>
    </row>
    <row r="853" spans="1:6">
      <c r="A853">
        <v>0</v>
      </c>
      <c r="B853">
        <v>0</v>
      </c>
      <c r="C853">
        <v>0</v>
      </c>
      <c r="D853">
        <v>0</v>
      </c>
      <c r="E853">
        <v>0</v>
      </c>
      <c r="F853" s="13">
        <v>44409</v>
      </c>
    </row>
    <row r="854" spans="1:6">
      <c r="A854">
        <v>0</v>
      </c>
      <c r="B854">
        <v>0</v>
      </c>
      <c r="C854">
        <v>0</v>
      </c>
      <c r="D854">
        <v>0</v>
      </c>
      <c r="E854">
        <v>0</v>
      </c>
      <c r="F854" s="13">
        <v>44440</v>
      </c>
    </row>
    <row r="855" spans="1:6">
      <c r="A855">
        <v>0</v>
      </c>
      <c r="B855">
        <v>0</v>
      </c>
      <c r="C855">
        <v>0</v>
      </c>
      <c r="D855">
        <v>0</v>
      </c>
      <c r="E855">
        <v>0</v>
      </c>
      <c r="F855" s="13">
        <v>44470</v>
      </c>
    </row>
    <row r="856" spans="1:6">
      <c r="A856">
        <v>0</v>
      </c>
      <c r="B856">
        <v>0</v>
      </c>
      <c r="C856">
        <v>0</v>
      </c>
      <c r="D856">
        <v>0</v>
      </c>
      <c r="E856">
        <v>0</v>
      </c>
      <c r="F856" s="13">
        <v>44501</v>
      </c>
    </row>
    <row r="857" spans="1:6">
      <c r="A857">
        <v>0</v>
      </c>
      <c r="B857">
        <v>0</v>
      </c>
      <c r="C857">
        <v>0</v>
      </c>
      <c r="D857">
        <v>0</v>
      </c>
      <c r="E857">
        <v>0</v>
      </c>
      <c r="F857" s="13">
        <v>44531</v>
      </c>
    </row>
    <row r="858" spans="1:6">
      <c r="A858">
        <v>0</v>
      </c>
      <c r="B858">
        <v>0</v>
      </c>
      <c r="C858">
        <v>0</v>
      </c>
      <c r="D858">
        <v>0</v>
      </c>
      <c r="E858">
        <v>0</v>
      </c>
      <c r="F858" s="13">
        <v>44562</v>
      </c>
    </row>
    <row r="859" spans="1:6">
      <c r="A859">
        <v>0</v>
      </c>
      <c r="B859">
        <v>0</v>
      </c>
      <c r="C859">
        <v>0</v>
      </c>
      <c r="D859">
        <v>0</v>
      </c>
      <c r="E859">
        <v>0</v>
      </c>
      <c r="F859" s="13">
        <v>44593</v>
      </c>
    </row>
    <row r="860" spans="1:6">
      <c r="A860">
        <v>0</v>
      </c>
      <c r="B860">
        <v>0</v>
      </c>
      <c r="C860">
        <v>0</v>
      </c>
      <c r="D860">
        <v>0</v>
      </c>
      <c r="E860">
        <v>0</v>
      </c>
      <c r="F860" s="13">
        <v>42614</v>
      </c>
    </row>
    <row r="861" spans="1:6">
      <c r="A861">
        <v>0</v>
      </c>
      <c r="B861">
        <v>0</v>
      </c>
      <c r="C861">
        <v>0</v>
      </c>
      <c r="D861">
        <v>0</v>
      </c>
      <c r="E861">
        <v>0</v>
      </c>
      <c r="F861" s="13">
        <v>42644</v>
      </c>
    </row>
    <row r="862" spans="1:6">
      <c r="A862">
        <v>0</v>
      </c>
      <c r="B862">
        <v>0</v>
      </c>
      <c r="C862">
        <v>0</v>
      </c>
      <c r="D862">
        <v>0</v>
      </c>
      <c r="E862">
        <v>0</v>
      </c>
      <c r="F862" s="13">
        <v>42675</v>
      </c>
    </row>
    <row r="863" spans="1:6">
      <c r="A863">
        <v>0</v>
      </c>
      <c r="B863">
        <v>0</v>
      </c>
      <c r="C863">
        <v>0</v>
      </c>
      <c r="D863">
        <v>0</v>
      </c>
      <c r="E863">
        <v>0</v>
      </c>
      <c r="F863" s="13">
        <v>42705</v>
      </c>
    </row>
    <row r="864" spans="1:6">
      <c r="A864">
        <v>0</v>
      </c>
      <c r="B864">
        <v>0</v>
      </c>
      <c r="C864">
        <v>0</v>
      </c>
      <c r="D864">
        <v>0</v>
      </c>
      <c r="E864">
        <v>0</v>
      </c>
      <c r="F864" s="13">
        <v>42736</v>
      </c>
    </row>
    <row r="865" spans="1:6">
      <c r="A865">
        <v>0</v>
      </c>
      <c r="B865">
        <v>0</v>
      </c>
      <c r="C865">
        <v>0</v>
      </c>
      <c r="D865">
        <v>0</v>
      </c>
      <c r="E865">
        <v>0</v>
      </c>
      <c r="F865" s="13">
        <v>42767</v>
      </c>
    </row>
    <row r="866" spans="1:6">
      <c r="A866">
        <v>0</v>
      </c>
      <c r="B866">
        <v>0</v>
      </c>
      <c r="C866">
        <v>0</v>
      </c>
      <c r="D866">
        <v>0</v>
      </c>
      <c r="E866">
        <v>0</v>
      </c>
      <c r="F866" s="13">
        <v>42795</v>
      </c>
    </row>
    <row r="867" spans="1:6">
      <c r="A867">
        <v>0</v>
      </c>
      <c r="B867">
        <v>0</v>
      </c>
      <c r="C867">
        <v>0</v>
      </c>
      <c r="D867">
        <v>0</v>
      </c>
      <c r="E867">
        <v>0</v>
      </c>
      <c r="F867" s="13">
        <v>42826</v>
      </c>
    </row>
    <row r="868" spans="1:6">
      <c r="A868">
        <v>0</v>
      </c>
      <c r="B868">
        <v>0</v>
      </c>
      <c r="C868">
        <v>0</v>
      </c>
      <c r="D868">
        <v>0</v>
      </c>
      <c r="E868">
        <v>0</v>
      </c>
      <c r="F868" s="13">
        <v>42856</v>
      </c>
    </row>
    <row r="869" spans="1:6">
      <c r="A869">
        <v>0</v>
      </c>
      <c r="B869">
        <v>0</v>
      </c>
      <c r="C869">
        <v>0</v>
      </c>
      <c r="D869">
        <v>0</v>
      </c>
      <c r="E869">
        <v>0</v>
      </c>
      <c r="F869" s="13">
        <v>42887</v>
      </c>
    </row>
    <row r="870" spans="1:6">
      <c r="A870">
        <v>0</v>
      </c>
      <c r="B870">
        <v>0</v>
      </c>
      <c r="C870">
        <v>0</v>
      </c>
      <c r="D870">
        <v>0</v>
      </c>
      <c r="E870">
        <v>0</v>
      </c>
      <c r="F870" s="13">
        <v>42917</v>
      </c>
    </row>
    <row r="871" spans="1:6">
      <c r="A871">
        <v>0</v>
      </c>
      <c r="B871">
        <v>0</v>
      </c>
      <c r="C871">
        <v>0</v>
      </c>
      <c r="D871">
        <v>0</v>
      </c>
      <c r="E871">
        <v>0</v>
      </c>
      <c r="F871" s="13">
        <v>42948</v>
      </c>
    </row>
    <row r="872" spans="1:6">
      <c r="A872">
        <v>0</v>
      </c>
      <c r="B872">
        <v>0</v>
      </c>
      <c r="C872">
        <v>0</v>
      </c>
      <c r="D872">
        <v>0</v>
      </c>
      <c r="E872">
        <v>0</v>
      </c>
      <c r="F872" s="13">
        <v>42979</v>
      </c>
    </row>
    <row r="873" spans="1:6">
      <c r="A873">
        <v>0</v>
      </c>
      <c r="B873">
        <v>0</v>
      </c>
      <c r="C873">
        <v>0</v>
      </c>
      <c r="D873">
        <v>0</v>
      </c>
      <c r="E873">
        <v>0</v>
      </c>
      <c r="F873" s="13">
        <v>43009</v>
      </c>
    </row>
    <row r="874" spans="1:6">
      <c r="A874">
        <v>0</v>
      </c>
      <c r="B874">
        <v>0</v>
      </c>
      <c r="C874">
        <v>0</v>
      </c>
      <c r="D874">
        <v>0</v>
      </c>
      <c r="E874">
        <v>0</v>
      </c>
      <c r="F874" s="13">
        <v>43040</v>
      </c>
    </row>
    <row r="875" spans="1:6">
      <c r="A875">
        <v>0</v>
      </c>
      <c r="B875">
        <v>0</v>
      </c>
      <c r="C875">
        <v>0</v>
      </c>
      <c r="D875">
        <v>0</v>
      </c>
      <c r="E875">
        <v>0</v>
      </c>
      <c r="F875" s="13">
        <v>43070</v>
      </c>
    </row>
    <row r="876" spans="1:6">
      <c r="A876">
        <v>0</v>
      </c>
      <c r="B876">
        <v>0</v>
      </c>
      <c r="C876">
        <v>0</v>
      </c>
      <c r="D876">
        <v>0</v>
      </c>
      <c r="E876">
        <v>0</v>
      </c>
      <c r="F876" s="13">
        <v>43101</v>
      </c>
    </row>
    <row r="877" spans="1:6">
      <c r="A877">
        <v>0</v>
      </c>
      <c r="B877">
        <v>0</v>
      </c>
      <c r="C877">
        <v>0</v>
      </c>
      <c r="D877">
        <v>0</v>
      </c>
      <c r="E877">
        <v>0</v>
      </c>
      <c r="F877" s="13">
        <v>43132</v>
      </c>
    </row>
    <row r="878" spans="1:6">
      <c r="A878">
        <v>0</v>
      </c>
      <c r="B878">
        <v>0</v>
      </c>
      <c r="C878">
        <v>0</v>
      </c>
      <c r="D878">
        <v>0</v>
      </c>
      <c r="E878">
        <v>0</v>
      </c>
      <c r="F878" s="13">
        <v>43160</v>
      </c>
    </row>
    <row r="879" spans="1:6">
      <c r="A879">
        <v>0</v>
      </c>
      <c r="B879">
        <v>0</v>
      </c>
      <c r="C879">
        <v>0</v>
      </c>
      <c r="D879">
        <v>0</v>
      </c>
      <c r="E879">
        <v>0</v>
      </c>
      <c r="F879" s="13">
        <v>43191</v>
      </c>
    </row>
    <row r="880" spans="1:6">
      <c r="A880">
        <v>0</v>
      </c>
      <c r="B880">
        <v>0</v>
      </c>
      <c r="C880">
        <v>0</v>
      </c>
      <c r="D880">
        <v>0</v>
      </c>
      <c r="E880">
        <v>0</v>
      </c>
      <c r="F880" s="13">
        <v>43221</v>
      </c>
    </row>
    <row r="881" spans="1:6">
      <c r="A881">
        <v>0</v>
      </c>
      <c r="B881">
        <v>0</v>
      </c>
      <c r="C881">
        <v>0</v>
      </c>
      <c r="D881">
        <v>0</v>
      </c>
      <c r="E881">
        <v>0</v>
      </c>
      <c r="F881" s="13">
        <v>43252</v>
      </c>
    </row>
    <row r="882" spans="1:6">
      <c r="A882">
        <v>0</v>
      </c>
      <c r="B882">
        <v>0</v>
      </c>
      <c r="C882">
        <v>0</v>
      </c>
      <c r="D882">
        <v>0</v>
      </c>
      <c r="E882">
        <v>0</v>
      </c>
      <c r="F882" s="13">
        <v>43282</v>
      </c>
    </row>
    <row r="883" spans="1:6">
      <c r="A883">
        <v>0</v>
      </c>
      <c r="B883">
        <v>0</v>
      </c>
      <c r="C883">
        <v>0</v>
      </c>
      <c r="D883">
        <v>0</v>
      </c>
      <c r="E883">
        <v>0</v>
      </c>
      <c r="F883" s="13">
        <v>43313</v>
      </c>
    </row>
    <row r="884" spans="1:6">
      <c r="A884">
        <v>0</v>
      </c>
      <c r="B884">
        <v>0</v>
      </c>
      <c r="C884">
        <v>0</v>
      </c>
      <c r="D884">
        <v>0</v>
      </c>
      <c r="E884">
        <v>0</v>
      </c>
      <c r="F884" s="13">
        <v>43344</v>
      </c>
    </row>
    <row r="885" spans="1:6">
      <c r="A885">
        <v>0</v>
      </c>
      <c r="B885">
        <v>0</v>
      </c>
      <c r="C885">
        <v>0</v>
      </c>
      <c r="D885">
        <v>0</v>
      </c>
      <c r="E885">
        <v>0</v>
      </c>
      <c r="F885" s="13">
        <v>43374</v>
      </c>
    </row>
    <row r="886" spans="1:6">
      <c r="A886">
        <v>0</v>
      </c>
      <c r="B886">
        <v>0</v>
      </c>
      <c r="C886">
        <v>0</v>
      </c>
      <c r="D886">
        <v>0</v>
      </c>
      <c r="E886">
        <v>0</v>
      </c>
      <c r="F886" s="13">
        <v>43405</v>
      </c>
    </row>
    <row r="887" spans="1:6">
      <c r="A887">
        <v>0</v>
      </c>
      <c r="B887">
        <v>0</v>
      </c>
      <c r="C887">
        <v>0</v>
      </c>
      <c r="D887">
        <v>0</v>
      </c>
      <c r="E887">
        <v>0</v>
      </c>
      <c r="F887" s="13">
        <v>43435</v>
      </c>
    </row>
    <row r="888" spans="1:6">
      <c r="A888">
        <v>0</v>
      </c>
      <c r="B888">
        <v>0</v>
      </c>
      <c r="C888">
        <v>0</v>
      </c>
      <c r="D888">
        <v>0</v>
      </c>
      <c r="E888">
        <v>0</v>
      </c>
      <c r="F888" s="13">
        <v>43466</v>
      </c>
    </row>
    <row r="889" spans="1:6">
      <c r="A889">
        <v>0</v>
      </c>
      <c r="B889">
        <v>0</v>
      </c>
      <c r="C889">
        <v>0</v>
      </c>
      <c r="D889">
        <v>0</v>
      </c>
      <c r="E889">
        <v>0</v>
      </c>
      <c r="F889" s="13">
        <v>43497</v>
      </c>
    </row>
    <row r="890" spans="1:6">
      <c r="A890">
        <v>0</v>
      </c>
      <c r="B890">
        <v>0</v>
      </c>
      <c r="C890">
        <v>0</v>
      </c>
      <c r="D890">
        <v>0</v>
      </c>
      <c r="E890">
        <v>0</v>
      </c>
      <c r="F890" s="13">
        <v>43525</v>
      </c>
    </row>
    <row r="891" spans="1:6">
      <c r="A891">
        <v>0</v>
      </c>
      <c r="B891">
        <v>0</v>
      </c>
      <c r="C891">
        <v>0</v>
      </c>
      <c r="D891">
        <v>0</v>
      </c>
      <c r="E891">
        <v>0</v>
      </c>
      <c r="F891" s="13">
        <v>43556</v>
      </c>
    </row>
    <row r="892" spans="1:6">
      <c r="A892">
        <v>0</v>
      </c>
      <c r="B892">
        <v>0</v>
      </c>
      <c r="C892">
        <v>0</v>
      </c>
      <c r="D892">
        <v>0</v>
      </c>
      <c r="E892">
        <v>0</v>
      </c>
      <c r="F892" s="13">
        <v>43586</v>
      </c>
    </row>
    <row r="893" spans="1:6">
      <c r="A893">
        <v>0</v>
      </c>
      <c r="B893">
        <v>0</v>
      </c>
      <c r="C893">
        <v>0</v>
      </c>
      <c r="D893">
        <v>0</v>
      </c>
      <c r="E893">
        <v>0</v>
      </c>
      <c r="F893" s="13">
        <v>43617</v>
      </c>
    </row>
    <row r="894" spans="1:6">
      <c r="A894">
        <v>0</v>
      </c>
      <c r="B894">
        <v>0</v>
      </c>
      <c r="C894">
        <v>0</v>
      </c>
      <c r="D894">
        <v>0</v>
      </c>
      <c r="E894">
        <v>0</v>
      </c>
      <c r="F894" s="13">
        <v>43647</v>
      </c>
    </row>
    <row r="895" spans="1:6">
      <c r="A895">
        <v>0</v>
      </c>
      <c r="B895">
        <v>0</v>
      </c>
      <c r="C895">
        <v>0</v>
      </c>
      <c r="D895">
        <v>0</v>
      </c>
      <c r="E895">
        <v>0</v>
      </c>
      <c r="F895" s="13">
        <v>43678</v>
      </c>
    </row>
    <row r="896" spans="1:6">
      <c r="A896">
        <v>0</v>
      </c>
      <c r="B896">
        <v>0</v>
      </c>
      <c r="C896">
        <v>0</v>
      </c>
      <c r="D896">
        <v>0</v>
      </c>
      <c r="E896">
        <v>0</v>
      </c>
      <c r="F896" s="13">
        <v>43709</v>
      </c>
    </row>
    <row r="897" spans="1:6">
      <c r="A897">
        <v>0</v>
      </c>
      <c r="B897">
        <v>0</v>
      </c>
      <c r="C897">
        <v>0</v>
      </c>
      <c r="D897">
        <v>0</v>
      </c>
      <c r="E897">
        <v>0</v>
      </c>
      <c r="F897" s="13">
        <v>43739</v>
      </c>
    </row>
    <row r="898" spans="1:6">
      <c r="A898">
        <v>0</v>
      </c>
      <c r="B898">
        <v>0</v>
      </c>
      <c r="C898">
        <v>0</v>
      </c>
      <c r="D898">
        <v>0</v>
      </c>
      <c r="E898">
        <v>0</v>
      </c>
      <c r="F898" s="13">
        <v>43770</v>
      </c>
    </row>
    <row r="899" spans="1:6">
      <c r="A899">
        <v>0</v>
      </c>
      <c r="B899">
        <v>0</v>
      </c>
      <c r="C899">
        <v>0</v>
      </c>
      <c r="D899">
        <v>0</v>
      </c>
      <c r="E899">
        <v>0</v>
      </c>
      <c r="F899" s="13">
        <v>43800</v>
      </c>
    </row>
    <row r="900" spans="1:6">
      <c r="A900">
        <v>0</v>
      </c>
      <c r="B900">
        <v>0</v>
      </c>
      <c r="C900">
        <v>0</v>
      </c>
      <c r="D900">
        <v>0</v>
      </c>
      <c r="E900">
        <v>0</v>
      </c>
      <c r="F900" s="13">
        <v>43831</v>
      </c>
    </row>
    <row r="901" spans="1:6">
      <c r="A901">
        <v>0</v>
      </c>
      <c r="B901">
        <v>0</v>
      </c>
      <c r="C901">
        <v>0</v>
      </c>
      <c r="D901">
        <v>0</v>
      </c>
      <c r="E901">
        <v>0</v>
      </c>
      <c r="F901" s="13">
        <v>43862</v>
      </c>
    </row>
    <row r="902" spans="1:6">
      <c r="A902">
        <v>0</v>
      </c>
      <c r="B902">
        <v>0</v>
      </c>
      <c r="C902">
        <v>0</v>
      </c>
      <c r="D902">
        <v>0</v>
      </c>
      <c r="E902">
        <v>0</v>
      </c>
      <c r="F902" s="13">
        <v>43891</v>
      </c>
    </row>
    <row r="903" spans="1:6">
      <c r="A903">
        <v>0</v>
      </c>
      <c r="B903">
        <v>0</v>
      </c>
      <c r="C903">
        <v>0</v>
      </c>
      <c r="D903">
        <v>0</v>
      </c>
      <c r="E903">
        <v>0</v>
      </c>
      <c r="F903" s="13">
        <v>43922</v>
      </c>
    </row>
    <row r="904" spans="1:6">
      <c r="A904">
        <v>0</v>
      </c>
      <c r="B904">
        <v>0</v>
      </c>
      <c r="C904">
        <v>0</v>
      </c>
      <c r="D904">
        <v>0</v>
      </c>
      <c r="E904">
        <v>0</v>
      </c>
      <c r="F904" s="13">
        <v>43952</v>
      </c>
    </row>
    <row r="905" spans="1:6">
      <c r="A905">
        <v>0</v>
      </c>
      <c r="B905">
        <v>0</v>
      </c>
      <c r="C905">
        <v>0</v>
      </c>
      <c r="D905">
        <v>0</v>
      </c>
      <c r="E905">
        <v>0</v>
      </c>
      <c r="F905" s="13">
        <v>43983</v>
      </c>
    </row>
    <row r="906" spans="1:6">
      <c r="A906">
        <v>0</v>
      </c>
      <c r="B906">
        <v>0</v>
      </c>
      <c r="C906">
        <v>0</v>
      </c>
      <c r="D906">
        <v>0</v>
      </c>
      <c r="E906">
        <v>0</v>
      </c>
      <c r="F906" s="13">
        <v>44013</v>
      </c>
    </row>
    <row r="907" spans="1:6">
      <c r="A907">
        <v>0</v>
      </c>
      <c r="B907">
        <v>0</v>
      </c>
      <c r="C907">
        <v>0</v>
      </c>
      <c r="D907">
        <v>0</v>
      </c>
      <c r="E907">
        <v>0</v>
      </c>
      <c r="F907" s="13">
        <v>44044</v>
      </c>
    </row>
    <row r="908" spans="1:6">
      <c r="A908">
        <v>0</v>
      </c>
      <c r="B908">
        <v>0</v>
      </c>
      <c r="C908">
        <v>0</v>
      </c>
      <c r="D908">
        <v>0</v>
      </c>
      <c r="E908">
        <v>0</v>
      </c>
      <c r="F908" s="13">
        <v>44075</v>
      </c>
    </row>
    <row r="909" spans="1:6">
      <c r="A909">
        <v>0</v>
      </c>
      <c r="B909">
        <v>0</v>
      </c>
      <c r="C909">
        <v>0</v>
      </c>
      <c r="D909">
        <v>0</v>
      </c>
      <c r="E909">
        <v>0</v>
      </c>
      <c r="F909" s="13">
        <v>44105</v>
      </c>
    </row>
    <row r="910" spans="1:6">
      <c r="A910">
        <v>0</v>
      </c>
      <c r="B910">
        <v>0</v>
      </c>
      <c r="C910">
        <v>0</v>
      </c>
      <c r="D910">
        <v>0</v>
      </c>
      <c r="E910">
        <v>0</v>
      </c>
      <c r="F910" s="13">
        <v>44136</v>
      </c>
    </row>
    <row r="911" spans="1:6">
      <c r="A911">
        <v>0</v>
      </c>
      <c r="B911">
        <v>0</v>
      </c>
      <c r="C911">
        <v>0</v>
      </c>
      <c r="D911">
        <v>0</v>
      </c>
      <c r="E911">
        <v>0</v>
      </c>
      <c r="F911" s="13">
        <v>44166</v>
      </c>
    </row>
    <row r="912" spans="1:6">
      <c r="A912">
        <v>0</v>
      </c>
      <c r="B912">
        <v>0</v>
      </c>
      <c r="C912">
        <v>0</v>
      </c>
      <c r="D912">
        <v>0</v>
      </c>
      <c r="E912">
        <v>0</v>
      </c>
      <c r="F912" s="13">
        <v>44197</v>
      </c>
    </row>
    <row r="913" spans="1:6">
      <c r="A913">
        <v>0</v>
      </c>
      <c r="B913">
        <v>0</v>
      </c>
      <c r="C913">
        <v>0</v>
      </c>
      <c r="D913">
        <v>0</v>
      </c>
      <c r="E913">
        <v>0</v>
      </c>
      <c r="F913" s="13">
        <v>44228</v>
      </c>
    </row>
    <row r="914" spans="1:6">
      <c r="A914">
        <v>0</v>
      </c>
      <c r="B914">
        <v>0</v>
      </c>
      <c r="C914">
        <v>0</v>
      </c>
      <c r="D914">
        <v>0</v>
      </c>
      <c r="E914">
        <v>0</v>
      </c>
      <c r="F914" s="13">
        <v>44256</v>
      </c>
    </row>
    <row r="915" spans="1:6">
      <c r="A915">
        <v>0</v>
      </c>
      <c r="B915">
        <v>0</v>
      </c>
      <c r="C915">
        <v>0</v>
      </c>
      <c r="D915">
        <v>0</v>
      </c>
      <c r="E915">
        <v>0</v>
      </c>
      <c r="F915" s="13">
        <v>44287</v>
      </c>
    </row>
    <row r="916" spans="1:6">
      <c r="A916">
        <v>0</v>
      </c>
      <c r="B916">
        <v>0</v>
      </c>
      <c r="C916">
        <v>0</v>
      </c>
      <c r="D916">
        <v>0</v>
      </c>
      <c r="E916">
        <v>0</v>
      </c>
      <c r="F916" s="13">
        <v>44317</v>
      </c>
    </row>
    <row r="917" spans="1:6">
      <c r="A917">
        <v>0</v>
      </c>
      <c r="B917">
        <v>0</v>
      </c>
      <c r="C917">
        <v>0</v>
      </c>
      <c r="D917">
        <v>0</v>
      </c>
      <c r="E917">
        <v>0</v>
      </c>
      <c r="F917" s="13">
        <v>44348</v>
      </c>
    </row>
    <row r="918" spans="1:6">
      <c r="A918">
        <v>0</v>
      </c>
      <c r="B918">
        <v>0</v>
      </c>
      <c r="C918">
        <v>0</v>
      </c>
      <c r="D918">
        <v>0</v>
      </c>
      <c r="E918">
        <v>0</v>
      </c>
      <c r="F918" s="13">
        <v>44378</v>
      </c>
    </row>
    <row r="919" spans="1:6">
      <c r="A919">
        <v>0</v>
      </c>
      <c r="B919">
        <v>0</v>
      </c>
      <c r="C919">
        <v>0</v>
      </c>
      <c r="D919">
        <v>0</v>
      </c>
      <c r="E919">
        <v>0</v>
      </c>
      <c r="F919" s="13">
        <v>44409</v>
      </c>
    </row>
    <row r="920" spans="1:6">
      <c r="A920">
        <v>0</v>
      </c>
      <c r="B920">
        <v>0</v>
      </c>
      <c r="C920">
        <v>0</v>
      </c>
      <c r="D920">
        <v>0</v>
      </c>
      <c r="E920">
        <v>0</v>
      </c>
      <c r="F920" s="13">
        <v>44440</v>
      </c>
    </row>
    <row r="921" spans="1:6">
      <c r="A921">
        <v>0</v>
      </c>
      <c r="B921">
        <v>0</v>
      </c>
      <c r="C921">
        <v>0</v>
      </c>
      <c r="D921">
        <v>0</v>
      </c>
      <c r="E921">
        <v>0</v>
      </c>
      <c r="F921" s="13">
        <v>44470</v>
      </c>
    </row>
    <row r="922" spans="1:6">
      <c r="A922">
        <v>0</v>
      </c>
      <c r="B922">
        <v>0</v>
      </c>
      <c r="C922">
        <v>0</v>
      </c>
      <c r="D922">
        <v>0</v>
      </c>
      <c r="E922">
        <v>0</v>
      </c>
      <c r="F922" s="13">
        <v>44501</v>
      </c>
    </row>
    <row r="923" spans="1:6">
      <c r="A923">
        <v>0</v>
      </c>
      <c r="B923">
        <v>0</v>
      </c>
      <c r="C923">
        <v>0</v>
      </c>
      <c r="D923">
        <v>0</v>
      </c>
      <c r="E923">
        <v>0</v>
      </c>
      <c r="F923" s="13">
        <v>44531</v>
      </c>
    </row>
    <row r="924" spans="1:6">
      <c r="A924">
        <v>0</v>
      </c>
      <c r="B924">
        <v>0</v>
      </c>
      <c r="C924">
        <v>0</v>
      </c>
      <c r="D924">
        <v>0</v>
      </c>
      <c r="E924">
        <v>0</v>
      </c>
      <c r="F924" s="13">
        <v>44562</v>
      </c>
    </row>
    <row r="925" spans="1:6">
      <c r="A925">
        <v>0</v>
      </c>
      <c r="B925">
        <v>0</v>
      </c>
      <c r="C925">
        <v>0</v>
      </c>
      <c r="D925">
        <v>0</v>
      </c>
      <c r="E925">
        <v>0</v>
      </c>
      <c r="F925" s="13">
        <v>44593</v>
      </c>
    </row>
    <row r="926" spans="1:6">
      <c r="A926">
        <v>0</v>
      </c>
      <c r="B926">
        <v>0</v>
      </c>
      <c r="C926">
        <v>0</v>
      </c>
      <c r="D926">
        <v>0</v>
      </c>
      <c r="E926">
        <v>0</v>
      </c>
      <c r="F926" s="13">
        <v>42614</v>
      </c>
    </row>
    <row r="927" spans="1:6">
      <c r="A927">
        <v>0</v>
      </c>
      <c r="B927">
        <v>0</v>
      </c>
      <c r="C927">
        <v>0</v>
      </c>
      <c r="D927">
        <v>0</v>
      </c>
      <c r="E927">
        <v>0</v>
      </c>
      <c r="F927" s="13">
        <v>42644</v>
      </c>
    </row>
    <row r="928" spans="1:6">
      <c r="A928">
        <v>0</v>
      </c>
      <c r="B928">
        <v>0</v>
      </c>
      <c r="C928">
        <v>0</v>
      </c>
      <c r="D928">
        <v>0</v>
      </c>
      <c r="E928">
        <v>0</v>
      </c>
      <c r="F928" s="13">
        <v>42675</v>
      </c>
    </row>
    <row r="929" spans="1:6">
      <c r="A929">
        <v>0</v>
      </c>
      <c r="B929">
        <v>0</v>
      </c>
      <c r="C929">
        <v>0</v>
      </c>
      <c r="D929">
        <v>0</v>
      </c>
      <c r="E929">
        <v>0</v>
      </c>
      <c r="F929" s="13">
        <v>42705</v>
      </c>
    </row>
    <row r="930" spans="1:6">
      <c r="A930">
        <v>0</v>
      </c>
      <c r="B930">
        <v>0</v>
      </c>
      <c r="C930">
        <v>0</v>
      </c>
      <c r="D930">
        <v>0</v>
      </c>
      <c r="E930">
        <v>0</v>
      </c>
      <c r="F930" s="13">
        <v>42736</v>
      </c>
    </row>
    <row r="931" spans="1:6">
      <c r="A931">
        <v>0</v>
      </c>
      <c r="B931">
        <v>0</v>
      </c>
      <c r="C931">
        <v>0</v>
      </c>
      <c r="D931">
        <v>0</v>
      </c>
      <c r="E931">
        <v>0</v>
      </c>
      <c r="F931" s="13">
        <v>42767</v>
      </c>
    </row>
    <row r="932" spans="1:6">
      <c r="A932">
        <v>0</v>
      </c>
      <c r="B932">
        <v>0</v>
      </c>
      <c r="C932">
        <v>0</v>
      </c>
      <c r="D932">
        <v>0</v>
      </c>
      <c r="E932">
        <v>0</v>
      </c>
      <c r="F932" s="13">
        <v>42795</v>
      </c>
    </row>
    <row r="933" spans="1:6">
      <c r="A933">
        <v>0</v>
      </c>
      <c r="B933">
        <v>0</v>
      </c>
      <c r="C933">
        <v>0</v>
      </c>
      <c r="D933">
        <v>0</v>
      </c>
      <c r="E933">
        <v>0</v>
      </c>
      <c r="F933" s="13">
        <v>42826</v>
      </c>
    </row>
    <row r="934" spans="1:6">
      <c r="A934">
        <v>0</v>
      </c>
      <c r="B934">
        <v>0</v>
      </c>
      <c r="C934">
        <v>0</v>
      </c>
      <c r="D934">
        <v>0</v>
      </c>
      <c r="E934">
        <v>0</v>
      </c>
      <c r="F934" s="13">
        <v>42856</v>
      </c>
    </row>
    <row r="935" spans="1:6">
      <c r="A935">
        <v>0</v>
      </c>
      <c r="B935">
        <v>0</v>
      </c>
      <c r="C935">
        <v>0</v>
      </c>
      <c r="D935">
        <v>0</v>
      </c>
      <c r="E935">
        <v>0</v>
      </c>
      <c r="F935" s="13">
        <v>42887</v>
      </c>
    </row>
    <row r="936" spans="1:6">
      <c r="A936">
        <v>0</v>
      </c>
      <c r="B936">
        <v>0</v>
      </c>
      <c r="C936">
        <v>0</v>
      </c>
      <c r="D936">
        <v>0</v>
      </c>
      <c r="E936">
        <v>0</v>
      </c>
      <c r="F936" s="13">
        <v>42917</v>
      </c>
    </row>
    <row r="937" spans="1:6">
      <c r="A937">
        <v>0</v>
      </c>
      <c r="B937">
        <v>0</v>
      </c>
      <c r="C937">
        <v>0</v>
      </c>
      <c r="D937">
        <v>0</v>
      </c>
      <c r="E937">
        <v>0</v>
      </c>
      <c r="F937" s="13">
        <v>42948</v>
      </c>
    </row>
    <row r="938" spans="1:6">
      <c r="A938">
        <v>0</v>
      </c>
      <c r="B938">
        <v>0</v>
      </c>
      <c r="C938">
        <v>0</v>
      </c>
      <c r="D938">
        <v>0</v>
      </c>
      <c r="E938">
        <v>0</v>
      </c>
      <c r="F938" s="13">
        <v>42979</v>
      </c>
    </row>
    <row r="939" spans="1:6">
      <c r="A939">
        <v>0</v>
      </c>
      <c r="B939">
        <v>0</v>
      </c>
      <c r="C939">
        <v>0</v>
      </c>
      <c r="D939">
        <v>0</v>
      </c>
      <c r="E939">
        <v>0</v>
      </c>
      <c r="F939" s="13">
        <v>43009</v>
      </c>
    </row>
    <row r="940" spans="1:6">
      <c r="A940">
        <v>0</v>
      </c>
      <c r="B940">
        <v>0</v>
      </c>
      <c r="C940">
        <v>0</v>
      </c>
      <c r="D940">
        <v>0</v>
      </c>
      <c r="E940">
        <v>0</v>
      </c>
      <c r="F940" s="13">
        <v>43040</v>
      </c>
    </row>
    <row r="941" spans="1:6">
      <c r="A941">
        <v>0</v>
      </c>
      <c r="B941">
        <v>0</v>
      </c>
      <c r="C941">
        <v>0</v>
      </c>
      <c r="D941">
        <v>0</v>
      </c>
      <c r="E941">
        <v>0</v>
      </c>
      <c r="F941" s="13">
        <v>43070</v>
      </c>
    </row>
    <row r="942" spans="1:6">
      <c r="A942">
        <v>0</v>
      </c>
      <c r="B942">
        <v>0</v>
      </c>
      <c r="C942">
        <v>0</v>
      </c>
      <c r="D942">
        <v>0</v>
      </c>
      <c r="E942">
        <v>0</v>
      </c>
      <c r="F942" s="13">
        <v>43101</v>
      </c>
    </row>
    <row r="943" spans="1:6">
      <c r="A943">
        <v>0</v>
      </c>
      <c r="B943">
        <v>0</v>
      </c>
      <c r="C943">
        <v>0</v>
      </c>
      <c r="D943">
        <v>0</v>
      </c>
      <c r="E943">
        <v>0</v>
      </c>
      <c r="F943" s="13">
        <v>43132</v>
      </c>
    </row>
    <row r="944" spans="1:6">
      <c r="A944">
        <v>0</v>
      </c>
      <c r="B944">
        <v>0</v>
      </c>
      <c r="C944">
        <v>0</v>
      </c>
      <c r="D944">
        <v>0</v>
      </c>
      <c r="E944">
        <v>0</v>
      </c>
      <c r="F944" s="13">
        <v>43160</v>
      </c>
    </row>
    <row r="945" spans="1:6">
      <c r="A945">
        <v>0</v>
      </c>
      <c r="B945">
        <v>0</v>
      </c>
      <c r="C945">
        <v>0</v>
      </c>
      <c r="D945">
        <v>0</v>
      </c>
      <c r="E945">
        <v>0</v>
      </c>
      <c r="F945" s="13">
        <v>43191</v>
      </c>
    </row>
    <row r="946" spans="1:6">
      <c r="A946">
        <v>0</v>
      </c>
      <c r="B946">
        <v>0</v>
      </c>
      <c r="C946">
        <v>0</v>
      </c>
      <c r="D946">
        <v>0</v>
      </c>
      <c r="E946">
        <v>0</v>
      </c>
      <c r="F946" s="13">
        <v>43221</v>
      </c>
    </row>
    <row r="947" spans="1:6">
      <c r="A947">
        <v>0</v>
      </c>
      <c r="B947">
        <v>0</v>
      </c>
      <c r="C947">
        <v>0</v>
      </c>
      <c r="D947">
        <v>0</v>
      </c>
      <c r="E947">
        <v>0</v>
      </c>
      <c r="F947" s="13">
        <v>43252</v>
      </c>
    </row>
    <row r="948" spans="1:6">
      <c r="A948">
        <v>0</v>
      </c>
      <c r="B948">
        <v>0</v>
      </c>
      <c r="C948">
        <v>0</v>
      </c>
      <c r="D948">
        <v>0</v>
      </c>
      <c r="E948">
        <v>0</v>
      </c>
      <c r="F948" s="13">
        <v>43282</v>
      </c>
    </row>
    <row r="949" spans="1:6">
      <c r="A949">
        <v>0</v>
      </c>
      <c r="B949">
        <v>0</v>
      </c>
      <c r="C949">
        <v>0</v>
      </c>
      <c r="D949">
        <v>0</v>
      </c>
      <c r="E949">
        <v>0</v>
      </c>
      <c r="F949" s="13">
        <v>43313</v>
      </c>
    </row>
    <row r="950" spans="1:6">
      <c r="A950">
        <v>0</v>
      </c>
      <c r="B950">
        <v>0</v>
      </c>
      <c r="C950">
        <v>0</v>
      </c>
      <c r="D950">
        <v>0</v>
      </c>
      <c r="E950">
        <v>0</v>
      </c>
      <c r="F950" s="13">
        <v>43344</v>
      </c>
    </row>
    <row r="951" spans="1:6">
      <c r="A951">
        <v>0</v>
      </c>
      <c r="B951">
        <v>0</v>
      </c>
      <c r="C951">
        <v>0</v>
      </c>
      <c r="D951">
        <v>0</v>
      </c>
      <c r="E951">
        <v>0</v>
      </c>
      <c r="F951" s="13">
        <v>43374</v>
      </c>
    </row>
    <row r="952" spans="1:6">
      <c r="A952">
        <v>0</v>
      </c>
      <c r="B952">
        <v>0</v>
      </c>
      <c r="C952">
        <v>0</v>
      </c>
      <c r="D952">
        <v>0</v>
      </c>
      <c r="E952">
        <v>0</v>
      </c>
      <c r="F952" s="13">
        <v>43405</v>
      </c>
    </row>
    <row r="953" spans="1:6">
      <c r="A953">
        <v>0</v>
      </c>
      <c r="B953">
        <v>0</v>
      </c>
      <c r="C953">
        <v>0</v>
      </c>
      <c r="D953">
        <v>0</v>
      </c>
      <c r="E953">
        <v>0</v>
      </c>
      <c r="F953" s="13">
        <v>43435</v>
      </c>
    </row>
    <row r="954" spans="1:6">
      <c r="A954">
        <v>0</v>
      </c>
      <c r="B954">
        <v>0</v>
      </c>
      <c r="C954">
        <v>0</v>
      </c>
      <c r="D954">
        <v>0</v>
      </c>
      <c r="E954">
        <v>0</v>
      </c>
      <c r="F954" s="13">
        <v>43466</v>
      </c>
    </row>
    <row r="955" spans="1:6">
      <c r="A955">
        <v>0</v>
      </c>
      <c r="B955">
        <v>0</v>
      </c>
      <c r="C955">
        <v>0</v>
      </c>
      <c r="D955">
        <v>0</v>
      </c>
      <c r="E955">
        <v>0</v>
      </c>
      <c r="F955" s="13">
        <v>43497</v>
      </c>
    </row>
    <row r="956" spans="1:6">
      <c r="A956">
        <v>0</v>
      </c>
      <c r="B956">
        <v>0</v>
      </c>
      <c r="C956">
        <v>0</v>
      </c>
      <c r="D956">
        <v>0</v>
      </c>
      <c r="E956">
        <v>0</v>
      </c>
      <c r="F956" s="13">
        <v>43525</v>
      </c>
    </row>
    <row r="957" spans="1:6">
      <c r="A957">
        <v>0</v>
      </c>
      <c r="B957">
        <v>0</v>
      </c>
      <c r="C957">
        <v>0</v>
      </c>
      <c r="D957">
        <v>0</v>
      </c>
      <c r="E957">
        <v>0</v>
      </c>
      <c r="F957" s="13">
        <v>43556</v>
      </c>
    </row>
    <row r="958" spans="1:6">
      <c r="A958">
        <v>0</v>
      </c>
      <c r="B958">
        <v>0</v>
      </c>
      <c r="C958">
        <v>0</v>
      </c>
      <c r="D958">
        <v>0</v>
      </c>
      <c r="E958">
        <v>0</v>
      </c>
      <c r="F958" s="13">
        <v>43586</v>
      </c>
    </row>
    <row r="959" spans="1:6">
      <c r="A959">
        <v>0</v>
      </c>
      <c r="B959">
        <v>0</v>
      </c>
      <c r="C959">
        <v>0</v>
      </c>
      <c r="D959">
        <v>0</v>
      </c>
      <c r="E959">
        <v>0</v>
      </c>
      <c r="F959" s="13">
        <v>43617</v>
      </c>
    </row>
    <row r="960" spans="1:6">
      <c r="A960">
        <v>0</v>
      </c>
      <c r="B960">
        <v>0</v>
      </c>
      <c r="C960">
        <v>0</v>
      </c>
      <c r="D960">
        <v>0</v>
      </c>
      <c r="E960">
        <v>0</v>
      </c>
      <c r="F960" s="13">
        <v>43647</v>
      </c>
    </row>
    <row r="961" spans="1:6">
      <c r="A961">
        <v>0</v>
      </c>
      <c r="B961">
        <v>0</v>
      </c>
      <c r="C961">
        <v>0</v>
      </c>
      <c r="D961">
        <v>0</v>
      </c>
      <c r="E961">
        <v>0</v>
      </c>
      <c r="F961" s="13">
        <v>43678</v>
      </c>
    </row>
    <row r="962" spans="1:6">
      <c r="A962">
        <v>0</v>
      </c>
      <c r="B962">
        <v>0</v>
      </c>
      <c r="C962">
        <v>0</v>
      </c>
      <c r="D962">
        <v>0</v>
      </c>
      <c r="E962">
        <v>0</v>
      </c>
      <c r="F962" s="13">
        <v>43709</v>
      </c>
    </row>
    <row r="963" spans="1:6">
      <c r="A963">
        <v>0</v>
      </c>
      <c r="B963">
        <v>0</v>
      </c>
      <c r="C963">
        <v>0</v>
      </c>
      <c r="D963">
        <v>0</v>
      </c>
      <c r="E963">
        <v>0</v>
      </c>
      <c r="F963" s="13">
        <v>43739</v>
      </c>
    </row>
    <row r="964" spans="1:6">
      <c r="A964">
        <v>0</v>
      </c>
      <c r="B964">
        <v>0</v>
      </c>
      <c r="C964">
        <v>0</v>
      </c>
      <c r="D964">
        <v>0</v>
      </c>
      <c r="E964">
        <v>0</v>
      </c>
      <c r="F964" s="13">
        <v>43770</v>
      </c>
    </row>
    <row r="965" spans="1:6">
      <c r="A965">
        <v>0</v>
      </c>
      <c r="B965">
        <v>0</v>
      </c>
      <c r="C965">
        <v>0</v>
      </c>
      <c r="D965">
        <v>0</v>
      </c>
      <c r="E965">
        <v>0</v>
      </c>
      <c r="F965" s="13">
        <v>43800</v>
      </c>
    </row>
    <row r="966" spans="1:6">
      <c r="A966">
        <v>0</v>
      </c>
      <c r="B966">
        <v>0</v>
      </c>
      <c r="C966">
        <v>0</v>
      </c>
      <c r="D966">
        <v>0</v>
      </c>
      <c r="E966">
        <v>0</v>
      </c>
      <c r="F966" s="13">
        <v>43831</v>
      </c>
    </row>
    <row r="967" spans="1:6">
      <c r="A967">
        <v>0</v>
      </c>
      <c r="B967">
        <v>0</v>
      </c>
      <c r="C967">
        <v>0</v>
      </c>
      <c r="D967">
        <v>0</v>
      </c>
      <c r="E967">
        <v>0</v>
      </c>
      <c r="F967" s="13">
        <v>43862</v>
      </c>
    </row>
    <row r="968" spans="1:6">
      <c r="A968">
        <v>0</v>
      </c>
      <c r="B968">
        <v>0</v>
      </c>
      <c r="C968">
        <v>0</v>
      </c>
      <c r="D968">
        <v>0</v>
      </c>
      <c r="E968">
        <v>0</v>
      </c>
      <c r="F968" s="13">
        <v>43891</v>
      </c>
    </row>
    <row r="969" spans="1:6">
      <c r="A969">
        <v>0</v>
      </c>
      <c r="B969">
        <v>0</v>
      </c>
      <c r="C969">
        <v>0</v>
      </c>
      <c r="D969">
        <v>0</v>
      </c>
      <c r="E969">
        <v>0</v>
      </c>
      <c r="F969" s="13">
        <v>43922</v>
      </c>
    </row>
    <row r="970" spans="1:6">
      <c r="A970">
        <v>0</v>
      </c>
      <c r="B970">
        <v>0</v>
      </c>
      <c r="C970">
        <v>0</v>
      </c>
      <c r="D970">
        <v>0</v>
      </c>
      <c r="E970">
        <v>0</v>
      </c>
      <c r="F970" s="13">
        <v>43952</v>
      </c>
    </row>
    <row r="971" spans="1:6">
      <c r="A971">
        <v>0</v>
      </c>
      <c r="B971">
        <v>0</v>
      </c>
      <c r="C971">
        <v>0</v>
      </c>
      <c r="D971">
        <v>0</v>
      </c>
      <c r="E971">
        <v>0</v>
      </c>
      <c r="F971" s="13">
        <v>43983</v>
      </c>
    </row>
    <row r="972" spans="1:6">
      <c r="A972">
        <v>0</v>
      </c>
      <c r="B972">
        <v>0</v>
      </c>
      <c r="C972">
        <v>0</v>
      </c>
      <c r="D972">
        <v>0</v>
      </c>
      <c r="E972">
        <v>0</v>
      </c>
      <c r="F972" s="13">
        <v>44013</v>
      </c>
    </row>
    <row r="973" spans="1:6">
      <c r="A973">
        <v>0</v>
      </c>
      <c r="B973">
        <v>0</v>
      </c>
      <c r="C973">
        <v>0</v>
      </c>
      <c r="D973">
        <v>0</v>
      </c>
      <c r="E973">
        <v>0</v>
      </c>
      <c r="F973" s="13">
        <v>44044</v>
      </c>
    </row>
    <row r="974" spans="1:6">
      <c r="A974">
        <v>0</v>
      </c>
      <c r="B974">
        <v>0</v>
      </c>
      <c r="C974">
        <v>0</v>
      </c>
      <c r="D974">
        <v>0</v>
      </c>
      <c r="E974">
        <v>0</v>
      </c>
      <c r="F974" s="13">
        <v>44075</v>
      </c>
    </row>
    <row r="975" spans="1:6">
      <c r="A975">
        <v>0</v>
      </c>
      <c r="B975">
        <v>0</v>
      </c>
      <c r="C975">
        <v>0</v>
      </c>
      <c r="D975">
        <v>0</v>
      </c>
      <c r="E975">
        <v>0</v>
      </c>
      <c r="F975" s="13">
        <v>44105</v>
      </c>
    </row>
    <row r="976" spans="1:6">
      <c r="A976">
        <v>0</v>
      </c>
      <c r="B976">
        <v>0</v>
      </c>
      <c r="C976">
        <v>0</v>
      </c>
      <c r="D976">
        <v>0</v>
      </c>
      <c r="E976">
        <v>0</v>
      </c>
      <c r="F976" s="13">
        <v>44136</v>
      </c>
    </row>
    <row r="977" spans="1:6">
      <c r="A977">
        <v>0</v>
      </c>
      <c r="B977">
        <v>0</v>
      </c>
      <c r="C977">
        <v>0</v>
      </c>
      <c r="D977">
        <v>0</v>
      </c>
      <c r="E977">
        <v>0</v>
      </c>
      <c r="F977" s="13">
        <v>44166</v>
      </c>
    </row>
    <row r="978" spans="1:6">
      <c r="A978">
        <v>0</v>
      </c>
      <c r="B978">
        <v>0</v>
      </c>
      <c r="C978">
        <v>0</v>
      </c>
      <c r="D978">
        <v>0</v>
      </c>
      <c r="E978">
        <v>0</v>
      </c>
      <c r="F978" s="13">
        <v>44197</v>
      </c>
    </row>
    <row r="979" spans="1:6">
      <c r="A979">
        <v>0</v>
      </c>
      <c r="B979">
        <v>0</v>
      </c>
      <c r="C979">
        <v>0</v>
      </c>
      <c r="D979">
        <v>0</v>
      </c>
      <c r="E979">
        <v>0</v>
      </c>
      <c r="F979" s="13">
        <v>44228</v>
      </c>
    </row>
    <row r="980" spans="1:6">
      <c r="A980">
        <v>0</v>
      </c>
      <c r="B980">
        <v>0</v>
      </c>
      <c r="C980">
        <v>0</v>
      </c>
      <c r="D980">
        <v>0</v>
      </c>
      <c r="E980">
        <v>0</v>
      </c>
      <c r="F980" s="13">
        <v>44256</v>
      </c>
    </row>
    <row r="981" spans="1:6">
      <c r="A981">
        <v>0</v>
      </c>
      <c r="B981">
        <v>0</v>
      </c>
      <c r="C981">
        <v>0</v>
      </c>
      <c r="D981">
        <v>0</v>
      </c>
      <c r="E981">
        <v>0</v>
      </c>
      <c r="F981" s="13">
        <v>44287</v>
      </c>
    </row>
    <row r="982" spans="1:6">
      <c r="A982">
        <v>0</v>
      </c>
      <c r="B982">
        <v>0</v>
      </c>
      <c r="C982">
        <v>0</v>
      </c>
      <c r="D982">
        <v>0</v>
      </c>
      <c r="E982">
        <v>0</v>
      </c>
      <c r="F982" s="13">
        <v>44317</v>
      </c>
    </row>
    <row r="983" spans="1:6">
      <c r="A983">
        <v>0</v>
      </c>
      <c r="B983">
        <v>0</v>
      </c>
      <c r="C983">
        <v>0</v>
      </c>
      <c r="D983">
        <v>0</v>
      </c>
      <c r="E983">
        <v>0</v>
      </c>
      <c r="F983" s="13">
        <v>44348</v>
      </c>
    </row>
    <row r="984" spans="1:6">
      <c r="A984">
        <v>0</v>
      </c>
      <c r="B984">
        <v>0</v>
      </c>
      <c r="C984">
        <v>0</v>
      </c>
      <c r="D984">
        <v>0</v>
      </c>
      <c r="E984">
        <v>0</v>
      </c>
      <c r="F984" s="13">
        <v>44378</v>
      </c>
    </row>
    <row r="985" spans="1:6">
      <c r="A985">
        <v>0</v>
      </c>
      <c r="B985">
        <v>0</v>
      </c>
      <c r="C985">
        <v>0</v>
      </c>
      <c r="D985">
        <v>0</v>
      </c>
      <c r="E985">
        <v>0</v>
      </c>
      <c r="F985" s="13">
        <v>44409</v>
      </c>
    </row>
    <row r="986" spans="1:6">
      <c r="A986">
        <v>0</v>
      </c>
      <c r="B986">
        <v>0</v>
      </c>
      <c r="C986">
        <v>0</v>
      </c>
      <c r="D986">
        <v>0</v>
      </c>
      <c r="E986">
        <v>0</v>
      </c>
      <c r="F986" s="13">
        <v>44440</v>
      </c>
    </row>
    <row r="987" spans="1:6">
      <c r="A987">
        <v>0</v>
      </c>
      <c r="B987">
        <v>0</v>
      </c>
      <c r="C987">
        <v>0</v>
      </c>
      <c r="D987">
        <v>0</v>
      </c>
      <c r="E987">
        <v>0</v>
      </c>
      <c r="F987" s="13">
        <v>44470</v>
      </c>
    </row>
    <row r="988" spans="1:6">
      <c r="A988">
        <v>0</v>
      </c>
      <c r="B988">
        <v>0</v>
      </c>
      <c r="C988">
        <v>0</v>
      </c>
      <c r="D988">
        <v>0</v>
      </c>
      <c r="E988">
        <v>0</v>
      </c>
      <c r="F988" s="13">
        <v>44501</v>
      </c>
    </row>
    <row r="989" spans="1:6">
      <c r="A989">
        <v>0</v>
      </c>
      <c r="B989">
        <v>0</v>
      </c>
      <c r="C989">
        <v>0</v>
      </c>
      <c r="D989">
        <v>0</v>
      </c>
      <c r="E989">
        <v>0</v>
      </c>
      <c r="F989" s="13">
        <v>44531</v>
      </c>
    </row>
    <row r="990" spans="1:6">
      <c r="A990">
        <v>0</v>
      </c>
      <c r="B990">
        <v>0</v>
      </c>
      <c r="C990">
        <v>0</v>
      </c>
      <c r="D990">
        <v>0</v>
      </c>
      <c r="E990">
        <v>0</v>
      </c>
      <c r="F990" s="13">
        <v>44562</v>
      </c>
    </row>
    <row r="991" spans="1:6">
      <c r="A991">
        <v>0</v>
      </c>
      <c r="B991">
        <v>0</v>
      </c>
      <c r="C991">
        <v>0</v>
      </c>
      <c r="D991">
        <v>0</v>
      </c>
      <c r="E991">
        <v>0</v>
      </c>
      <c r="F991" s="13">
        <v>44593</v>
      </c>
    </row>
    <row r="992" spans="1:6">
      <c r="A992">
        <v>0</v>
      </c>
      <c r="B992">
        <v>0</v>
      </c>
      <c r="C992">
        <v>0</v>
      </c>
      <c r="D992">
        <v>0</v>
      </c>
      <c r="E992">
        <v>0</v>
      </c>
      <c r="F992" s="13">
        <v>42614</v>
      </c>
    </row>
    <row r="993" spans="1:6">
      <c r="A993">
        <v>0</v>
      </c>
      <c r="B993">
        <v>0</v>
      </c>
      <c r="C993">
        <v>0</v>
      </c>
      <c r="D993">
        <v>0</v>
      </c>
      <c r="E993">
        <v>0</v>
      </c>
      <c r="F993" s="13">
        <v>42644</v>
      </c>
    </row>
    <row r="994" spans="1:6">
      <c r="A994">
        <v>0</v>
      </c>
      <c r="B994">
        <v>0</v>
      </c>
      <c r="C994">
        <v>0</v>
      </c>
      <c r="D994">
        <v>0</v>
      </c>
      <c r="E994">
        <v>0</v>
      </c>
      <c r="F994" s="13">
        <v>42675</v>
      </c>
    </row>
    <row r="995" spans="1:6">
      <c r="A995">
        <v>0</v>
      </c>
      <c r="B995">
        <v>0</v>
      </c>
      <c r="C995">
        <v>0</v>
      </c>
      <c r="D995">
        <v>0</v>
      </c>
      <c r="E995">
        <v>0</v>
      </c>
      <c r="F995" s="13">
        <v>42705</v>
      </c>
    </row>
    <row r="996" spans="1:6">
      <c r="A996">
        <v>0</v>
      </c>
      <c r="B996">
        <v>0</v>
      </c>
      <c r="C996">
        <v>0</v>
      </c>
      <c r="D996">
        <v>0</v>
      </c>
      <c r="E996">
        <v>0</v>
      </c>
      <c r="F996" s="13">
        <v>42736</v>
      </c>
    </row>
    <row r="997" spans="1:6">
      <c r="A997">
        <v>0</v>
      </c>
      <c r="B997">
        <v>0</v>
      </c>
      <c r="C997">
        <v>0</v>
      </c>
      <c r="D997">
        <v>0</v>
      </c>
      <c r="E997">
        <v>0</v>
      </c>
      <c r="F997" s="13">
        <v>42767</v>
      </c>
    </row>
    <row r="998" spans="1:6">
      <c r="A998">
        <v>0</v>
      </c>
      <c r="B998">
        <v>0</v>
      </c>
      <c r="C998">
        <v>0</v>
      </c>
      <c r="D998">
        <v>0</v>
      </c>
      <c r="E998">
        <v>0</v>
      </c>
      <c r="F998" s="13">
        <v>42795</v>
      </c>
    </row>
    <row r="999" spans="1:6">
      <c r="A999">
        <v>0</v>
      </c>
      <c r="B999">
        <v>0</v>
      </c>
      <c r="C999">
        <v>0</v>
      </c>
      <c r="D999">
        <v>0</v>
      </c>
      <c r="E999">
        <v>0</v>
      </c>
      <c r="F999" s="13">
        <v>42826</v>
      </c>
    </row>
    <row r="1000" spans="1:6">
      <c r="A1000">
        <v>0</v>
      </c>
      <c r="B1000">
        <v>0</v>
      </c>
      <c r="C1000">
        <v>0</v>
      </c>
      <c r="D1000">
        <v>0</v>
      </c>
      <c r="E1000">
        <v>0</v>
      </c>
      <c r="F1000" s="13">
        <v>42856</v>
      </c>
    </row>
    <row r="1001" spans="1:6">
      <c r="A1001">
        <v>0</v>
      </c>
      <c r="B1001">
        <v>0</v>
      </c>
      <c r="C1001">
        <v>0</v>
      </c>
      <c r="D1001">
        <v>0</v>
      </c>
      <c r="E1001">
        <v>0</v>
      </c>
      <c r="F1001" s="13">
        <v>42887</v>
      </c>
    </row>
    <row r="1002" spans="1:6">
      <c r="A1002">
        <v>0</v>
      </c>
      <c r="B1002">
        <v>0</v>
      </c>
      <c r="C1002">
        <v>0</v>
      </c>
      <c r="D1002">
        <v>0</v>
      </c>
      <c r="E1002">
        <v>0</v>
      </c>
      <c r="F1002" s="13">
        <v>42917</v>
      </c>
    </row>
    <row r="1003" spans="1:6">
      <c r="A1003">
        <v>0</v>
      </c>
      <c r="B1003">
        <v>0</v>
      </c>
      <c r="C1003">
        <v>0</v>
      </c>
      <c r="D1003">
        <v>0</v>
      </c>
      <c r="E1003">
        <v>0</v>
      </c>
      <c r="F1003" s="13">
        <v>42948</v>
      </c>
    </row>
    <row r="1004" spans="1:6">
      <c r="A1004">
        <v>0</v>
      </c>
      <c r="B1004">
        <v>0</v>
      </c>
      <c r="C1004">
        <v>0</v>
      </c>
      <c r="D1004">
        <v>0</v>
      </c>
      <c r="E1004">
        <v>0</v>
      </c>
      <c r="F1004" s="13">
        <v>42979</v>
      </c>
    </row>
    <row r="1005" spans="1:6">
      <c r="A1005">
        <v>0</v>
      </c>
      <c r="B1005">
        <v>0</v>
      </c>
      <c r="C1005">
        <v>0</v>
      </c>
      <c r="D1005">
        <v>0</v>
      </c>
      <c r="E1005">
        <v>0</v>
      </c>
      <c r="F1005" s="13">
        <v>43009</v>
      </c>
    </row>
    <row r="1006" spans="1:6">
      <c r="A1006">
        <v>0</v>
      </c>
      <c r="B1006">
        <v>0</v>
      </c>
      <c r="C1006">
        <v>0</v>
      </c>
      <c r="D1006">
        <v>0</v>
      </c>
      <c r="E1006">
        <v>0</v>
      </c>
      <c r="F1006" s="13">
        <v>43040</v>
      </c>
    </row>
    <row r="1007" spans="1:6">
      <c r="A1007">
        <v>0</v>
      </c>
      <c r="B1007">
        <v>0</v>
      </c>
      <c r="C1007">
        <v>0</v>
      </c>
      <c r="D1007">
        <v>0</v>
      </c>
      <c r="E1007">
        <v>0</v>
      </c>
      <c r="F1007" s="13">
        <v>43070</v>
      </c>
    </row>
    <row r="1008" spans="1:6">
      <c r="A1008">
        <v>0</v>
      </c>
      <c r="B1008">
        <v>0</v>
      </c>
      <c r="C1008">
        <v>0</v>
      </c>
      <c r="D1008">
        <v>0</v>
      </c>
      <c r="E1008">
        <v>0</v>
      </c>
      <c r="F1008" s="13">
        <v>43101</v>
      </c>
    </row>
    <row r="1009" spans="1:6">
      <c r="A1009">
        <v>0</v>
      </c>
      <c r="B1009">
        <v>0</v>
      </c>
      <c r="C1009">
        <v>0</v>
      </c>
      <c r="D1009">
        <v>0</v>
      </c>
      <c r="E1009">
        <v>0</v>
      </c>
      <c r="F1009" s="13">
        <v>43132</v>
      </c>
    </row>
    <row r="1010" spans="1:6">
      <c r="A1010">
        <v>0</v>
      </c>
      <c r="B1010">
        <v>0</v>
      </c>
      <c r="C1010">
        <v>0</v>
      </c>
      <c r="D1010">
        <v>0</v>
      </c>
      <c r="E1010">
        <v>0</v>
      </c>
      <c r="F1010" s="13">
        <v>43160</v>
      </c>
    </row>
    <row r="1011" spans="1:6">
      <c r="A1011">
        <v>0</v>
      </c>
      <c r="B1011">
        <v>0</v>
      </c>
      <c r="C1011">
        <v>0</v>
      </c>
      <c r="D1011">
        <v>0</v>
      </c>
      <c r="E1011">
        <v>0</v>
      </c>
      <c r="F1011" s="13">
        <v>43191</v>
      </c>
    </row>
    <row r="1012" spans="1:6">
      <c r="A1012">
        <v>0</v>
      </c>
      <c r="B1012">
        <v>0</v>
      </c>
      <c r="C1012">
        <v>0</v>
      </c>
      <c r="D1012">
        <v>0</v>
      </c>
      <c r="E1012">
        <v>0</v>
      </c>
      <c r="F1012" s="13">
        <v>43221</v>
      </c>
    </row>
    <row r="1013" spans="1:6">
      <c r="A1013">
        <v>0</v>
      </c>
      <c r="B1013">
        <v>0</v>
      </c>
      <c r="C1013">
        <v>0</v>
      </c>
      <c r="D1013">
        <v>0</v>
      </c>
      <c r="E1013">
        <v>0</v>
      </c>
      <c r="F1013" s="13">
        <v>43252</v>
      </c>
    </row>
    <row r="1014" spans="1:6">
      <c r="A1014">
        <v>0</v>
      </c>
      <c r="B1014">
        <v>0</v>
      </c>
      <c r="C1014">
        <v>0</v>
      </c>
      <c r="D1014">
        <v>0</v>
      </c>
      <c r="E1014">
        <v>0</v>
      </c>
      <c r="F1014" s="13">
        <v>43282</v>
      </c>
    </row>
    <row r="1015" spans="1:6">
      <c r="A1015">
        <v>0</v>
      </c>
      <c r="B1015">
        <v>0</v>
      </c>
      <c r="C1015">
        <v>0</v>
      </c>
      <c r="D1015">
        <v>0</v>
      </c>
      <c r="E1015">
        <v>0</v>
      </c>
      <c r="F1015" s="13">
        <v>43313</v>
      </c>
    </row>
    <row r="1016" spans="1:6">
      <c r="A1016">
        <v>0</v>
      </c>
      <c r="B1016">
        <v>0</v>
      </c>
      <c r="C1016">
        <v>0</v>
      </c>
      <c r="D1016">
        <v>0</v>
      </c>
      <c r="E1016">
        <v>0</v>
      </c>
      <c r="F1016" s="13">
        <v>43344</v>
      </c>
    </row>
    <row r="1017" spans="1:6">
      <c r="A1017">
        <v>0</v>
      </c>
      <c r="B1017">
        <v>0</v>
      </c>
      <c r="C1017">
        <v>0</v>
      </c>
      <c r="D1017">
        <v>0</v>
      </c>
      <c r="E1017">
        <v>0</v>
      </c>
      <c r="F1017" s="13">
        <v>43374</v>
      </c>
    </row>
    <row r="1018" spans="1:6">
      <c r="A1018">
        <v>0</v>
      </c>
      <c r="B1018">
        <v>0</v>
      </c>
      <c r="C1018">
        <v>0</v>
      </c>
      <c r="D1018">
        <v>0</v>
      </c>
      <c r="E1018">
        <v>0</v>
      </c>
      <c r="F1018" s="13">
        <v>43405</v>
      </c>
    </row>
    <row r="1019" spans="1:6">
      <c r="A1019">
        <v>0</v>
      </c>
      <c r="B1019">
        <v>0</v>
      </c>
      <c r="C1019">
        <v>0</v>
      </c>
      <c r="D1019">
        <v>0</v>
      </c>
      <c r="E1019">
        <v>0</v>
      </c>
      <c r="F1019" s="13">
        <v>43435</v>
      </c>
    </row>
    <row r="1020" spans="1:6">
      <c r="A1020">
        <v>0</v>
      </c>
      <c r="B1020">
        <v>0</v>
      </c>
      <c r="C1020">
        <v>0</v>
      </c>
      <c r="D1020">
        <v>0</v>
      </c>
      <c r="E1020">
        <v>0</v>
      </c>
      <c r="F1020" s="13">
        <v>43466</v>
      </c>
    </row>
    <row r="1021" spans="1:6">
      <c r="A1021">
        <v>0</v>
      </c>
      <c r="B1021">
        <v>0</v>
      </c>
      <c r="C1021">
        <v>0</v>
      </c>
      <c r="D1021">
        <v>0</v>
      </c>
      <c r="E1021">
        <v>0</v>
      </c>
      <c r="F1021" s="13">
        <v>43497</v>
      </c>
    </row>
    <row r="1022" spans="1:6">
      <c r="A1022">
        <v>0</v>
      </c>
      <c r="B1022">
        <v>0</v>
      </c>
      <c r="C1022">
        <v>0</v>
      </c>
      <c r="D1022">
        <v>0</v>
      </c>
      <c r="E1022">
        <v>0</v>
      </c>
      <c r="F1022" s="13">
        <v>43525</v>
      </c>
    </row>
    <row r="1023" spans="1:6">
      <c r="A1023">
        <v>0</v>
      </c>
      <c r="B1023">
        <v>0</v>
      </c>
      <c r="C1023">
        <v>0</v>
      </c>
      <c r="D1023">
        <v>0</v>
      </c>
      <c r="E1023">
        <v>0</v>
      </c>
      <c r="F1023" s="13">
        <v>43556</v>
      </c>
    </row>
    <row r="1024" spans="1:6">
      <c r="A1024">
        <v>0</v>
      </c>
      <c r="B1024">
        <v>0</v>
      </c>
      <c r="C1024">
        <v>0</v>
      </c>
      <c r="D1024">
        <v>0</v>
      </c>
      <c r="E1024">
        <v>0</v>
      </c>
      <c r="F1024" s="13">
        <v>43586</v>
      </c>
    </row>
    <row r="1025" spans="1:6">
      <c r="A1025">
        <v>0</v>
      </c>
      <c r="B1025">
        <v>0</v>
      </c>
      <c r="C1025">
        <v>0</v>
      </c>
      <c r="D1025">
        <v>0</v>
      </c>
      <c r="E1025">
        <v>0</v>
      </c>
      <c r="F1025" s="13">
        <v>43617</v>
      </c>
    </row>
    <row r="1026" spans="1:6">
      <c r="A1026">
        <v>0</v>
      </c>
      <c r="B1026">
        <v>0</v>
      </c>
      <c r="C1026">
        <v>0</v>
      </c>
      <c r="D1026">
        <v>0</v>
      </c>
      <c r="E1026">
        <v>0</v>
      </c>
      <c r="F1026" s="13">
        <v>43647</v>
      </c>
    </row>
    <row r="1027" spans="1:6">
      <c r="A1027">
        <v>0</v>
      </c>
      <c r="B1027">
        <v>0</v>
      </c>
      <c r="C1027">
        <v>0</v>
      </c>
      <c r="D1027">
        <v>0</v>
      </c>
      <c r="E1027">
        <v>0</v>
      </c>
      <c r="F1027" s="13">
        <v>43678</v>
      </c>
    </row>
    <row r="1028" spans="1:6">
      <c r="A1028">
        <v>0</v>
      </c>
      <c r="B1028">
        <v>0</v>
      </c>
      <c r="C1028">
        <v>0</v>
      </c>
      <c r="D1028">
        <v>0</v>
      </c>
      <c r="E1028">
        <v>0</v>
      </c>
      <c r="F1028" s="13">
        <v>43709</v>
      </c>
    </row>
    <row r="1029" spans="1:6">
      <c r="A1029">
        <v>0</v>
      </c>
      <c r="B1029">
        <v>0</v>
      </c>
      <c r="C1029">
        <v>0</v>
      </c>
      <c r="D1029">
        <v>0</v>
      </c>
      <c r="E1029">
        <v>0</v>
      </c>
      <c r="F1029" s="13">
        <v>43739</v>
      </c>
    </row>
    <row r="1030" spans="1:6">
      <c r="A1030">
        <v>0</v>
      </c>
      <c r="B1030">
        <v>0</v>
      </c>
      <c r="C1030">
        <v>0</v>
      </c>
      <c r="D1030">
        <v>0</v>
      </c>
      <c r="E1030">
        <v>0</v>
      </c>
      <c r="F1030" s="13">
        <v>43770</v>
      </c>
    </row>
    <row r="1031" spans="1:6">
      <c r="A1031">
        <v>0</v>
      </c>
      <c r="B1031">
        <v>0</v>
      </c>
      <c r="C1031">
        <v>0</v>
      </c>
      <c r="D1031">
        <v>0</v>
      </c>
      <c r="E1031">
        <v>0</v>
      </c>
      <c r="F1031" s="13">
        <v>43800</v>
      </c>
    </row>
    <row r="1032" spans="1:6">
      <c r="A1032">
        <v>0</v>
      </c>
      <c r="B1032">
        <v>0</v>
      </c>
      <c r="C1032">
        <v>0</v>
      </c>
      <c r="D1032">
        <v>0</v>
      </c>
      <c r="E1032">
        <v>0</v>
      </c>
      <c r="F1032" s="13">
        <v>43831</v>
      </c>
    </row>
    <row r="1033" spans="1:6">
      <c r="A1033">
        <v>0</v>
      </c>
      <c r="B1033">
        <v>0</v>
      </c>
      <c r="C1033">
        <v>0</v>
      </c>
      <c r="D1033">
        <v>0</v>
      </c>
      <c r="E1033">
        <v>0</v>
      </c>
      <c r="F1033" s="13">
        <v>43862</v>
      </c>
    </row>
    <row r="1034" spans="1:6">
      <c r="A1034">
        <v>0</v>
      </c>
      <c r="B1034">
        <v>0</v>
      </c>
      <c r="C1034">
        <v>0</v>
      </c>
      <c r="D1034">
        <v>0</v>
      </c>
      <c r="E1034">
        <v>0</v>
      </c>
      <c r="F1034" s="13">
        <v>43891</v>
      </c>
    </row>
    <row r="1035" spans="1:6">
      <c r="A1035">
        <v>0</v>
      </c>
      <c r="B1035">
        <v>0</v>
      </c>
      <c r="C1035">
        <v>0</v>
      </c>
      <c r="D1035">
        <v>0</v>
      </c>
      <c r="E1035">
        <v>0</v>
      </c>
      <c r="F1035" s="13">
        <v>43922</v>
      </c>
    </row>
    <row r="1036" spans="1:6">
      <c r="A1036">
        <v>0</v>
      </c>
      <c r="B1036">
        <v>0</v>
      </c>
      <c r="C1036">
        <v>0</v>
      </c>
      <c r="D1036">
        <v>0</v>
      </c>
      <c r="E1036">
        <v>0</v>
      </c>
      <c r="F1036" s="13">
        <v>43952</v>
      </c>
    </row>
    <row r="1037" spans="1:6">
      <c r="A1037">
        <v>0</v>
      </c>
      <c r="B1037">
        <v>0</v>
      </c>
      <c r="C1037">
        <v>0</v>
      </c>
      <c r="D1037">
        <v>0</v>
      </c>
      <c r="E1037">
        <v>0</v>
      </c>
      <c r="F1037" s="13">
        <v>43983</v>
      </c>
    </row>
    <row r="1038" spans="1:6">
      <c r="A1038">
        <v>0</v>
      </c>
      <c r="B1038">
        <v>0</v>
      </c>
      <c r="C1038">
        <v>0</v>
      </c>
      <c r="D1038">
        <v>0</v>
      </c>
      <c r="E1038">
        <v>0</v>
      </c>
      <c r="F1038" s="13">
        <v>44013</v>
      </c>
    </row>
    <row r="1039" spans="1:6">
      <c r="A1039">
        <v>0</v>
      </c>
      <c r="B1039">
        <v>0</v>
      </c>
      <c r="C1039">
        <v>0</v>
      </c>
      <c r="D1039">
        <v>0</v>
      </c>
      <c r="E1039">
        <v>0</v>
      </c>
      <c r="F1039" s="13">
        <v>44044</v>
      </c>
    </row>
    <row r="1040" spans="1:6">
      <c r="A1040">
        <v>0</v>
      </c>
      <c r="B1040">
        <v>0</v>
      </c>
      <c r="C1040">
        <v>0</v>
      </c>
      <c r="D1040">
        <v>0</v>
      </c>
      <c r="E1040">
        <v>0</v>
      </c>
      <c r="F1040" s="13">
        <v>44075</v>
      </c>
    </row>
    <row r="1041" spans="1:6">
      <c r="A1041">
        <v>0</v>
      </c>
      <c r="B1041">
        <v>0</v>
      </c>
      <c r="C1041">
        <v>0</v>
      </c>
      <c r="D1041">
        <v>0</v>
      </c>
      <c r="E1041">
        <v>0</v>
      </c>
      <c r="F1041" s="13">
        <v>44105</v>
      </c>
    </row>
    <row r="1042" spans="1:6">
      <c r="A1042">
        <v>0</v>
      </c>
      <c r="B1042">
        <v>0</v>
      </c>
      <c r="C1042">
        <v>0</v>
      </c>
      <c r="D1042">
        <v>0</v>
      </c>
      <c r="E1042">
        <v>0</v>
      </c>
      <c r="F1042" s="13">
        <v>44136</v>
      </c>
    </row>
    <row r="1043" spans="1:6">
      <c r="A1043">
        <v>0</v>
      </c>
      <c r="B1043">
        <v>0</v>
      </c>
      <c r="C1043">
        <v>0</v>
      </c>
      <c r="D1043">
        <v>0</v>
      </c>
      <c r="E1043">
        <v>0</v>
      </c>
      <c r="F1043" s="13">
        <v>44166</v>
      </c>
    </row>
    <row r="1044" spans="1:6">
      <c r="A1044">
        <v>0</v>
      </c>
      <c r="B1044">
        <v>0</v>
      </c>
      <c r="C1044">
        <v>0</v>
      </c>
      <c r="D1044">
        <v>0</v>
      </c>
      <c r="E1044">
        <v>0</v>
      </c>
      <c r="F1044" s="13">
        <v>44197</v>
      </c>
    </row>
    <row r="1045" spans="1:6">
      <c r="A1045">
        <v>0</v>
      </c>
      <c r="B1045">
        <v>0</v>
      </c>
      <c r="C1045">
        <v>0</v>
      </c>
      <c r="D1045">
        <v>0</v>
      </c>
      <c r="E1045">
        <v>0</v>
      </c>
      <c r="F1045" s="13">
        <v>44228</v>
      </c>
    </row>
    <row r="1046" spans="1:6">
      <c r="A1046">
        <v>0</v>
      </c>
      <c r="B1046">
        <v>0</v>
      </c>
      <c r="C1046">
        <v>0</v>
      </c>
      <c r="D1046">
        <v>0</v>
      </c>
      <c r="E1046">
        <v>0</v>
      </c>
      <c r="F1046" s="13">
        <v>44256</v>
      </c>
    </row>
    <row r="1047" spans="1:6">
      <c r="A1047">
        <v>0</v>
      </c>
      <c r="B1047">
        <v>0</v>
      </c>
      <c r="C1047">
        <v>0</v>
      </c>
      <c r="D1047">
        <v>0</v>
      </c>
      <c r="E1047">
        <v>0</v>
      </c>
      <c r="F1047" s="13">
        <v>44287</v>
      </c>
    </row>
    <row r="1048" spans="1:6">
      <c r="A1048">
        <v>0</v>
      </c>
      <c r="B1048">
        <v>0</v>
      </c>
      <c r="C1048">
        <v>0</v>
      </c>
      <c r="D1048">
        <v>0</v>
      </c>
      <c r="E1048">
        <v>0</v>
      </c>
      <c r="F1048" s="13">
        <v>44317</v>
      </c>
    </row>
    <row r="1049" spans="1:6">
      <c r="A1049">
        <v>0</v>
      </c>
      <c r="B1049">
        <v>0</v>
      </c>
      <c r="C1049">
        <v>0</v>
      </c>
      <c r="D1049">
        <v>0</v>
      </c>
      <c r="E1049">
        <v>0</v>
      </c>
      <c r="F1049" s="13">
        <v>44348</v>
      </c>
    </row>
    <row r="1050" spans="1:6">
      <c r="A1050">
        <v>0</v>
      </c>
      <c r="B1050">
        <v>0</v>
      </c>
      <c r="C1050">
        <v>0</v>
      </c>
      <c r="D1050">
        <v>0</v>
      </c>
      <c r="E1050">
        <v>0</v>
      </c>
      <c r="F1050" s="13">
        <v>44378</v>
      </c>
    </row>
    <row r="1051" spans="1:6">
      <c r="A1051">
        <v>0</v>
      </c>
      <c r="B1051">
        <v>0</v>
      </c>
      <c r="C1051">
        <v>0</v>
      </c>
      <c r="D1051">
        <v>0</v>
      </c>
      <c r="E1051">
        <v>0</v>
      </c>
      <c r="F1051" s="13">
        <v>44409</v>
      </c>
    </row>
    <row r="1052" spans="1:6">
      <c r="A1052">
        <v>0</v>
      </c>
      <c r="B1052">
        <v>0</v>
      </c>
      <c r="C1052">
        <v>0</v>
      </c>
      <c r="D1052">
        <v>0</v>
      </c>
      <c r="E1052">
        <v>0</v>
      </c>
      <c r="F1052" s="13">
        <v>44440</v>
      </c>
    </row>
    <row r="1053" spans="1:6">
      <c r="A1053">
        <v>0</v>
      </c>
      <c r="B1053">
        <v>0</v>
      </c>
      <c r="C1053">
        <v>0</v>
      </c>
      <c r="D1053">
        <v>0</v>
      </c>
      <c r="E1053">
        <v>0</v>
      </c>
      <c r="F1053" s="13">
        <v>44470</v>
      </c>
    </row>
    <row r="1054" spans="1:6">
      <c r="A1054">
        <v>0</v>
      </c>
      <c r="B1054">
        <v>0</v>
      </c>
      <c r="C1054">
        <v>0</v>
      </c>
      <c r="D1054">
        <v>0</v>
      </c>
      <c r="E1054">
        <v>0</v>
      </c>
      <c r="F1054" s="13">
        <v>44501</v>
      </c>
    </row>
    <row r="1055" spans="1:6">
      <c r="A1055">
        <v>0</v>
      </c>
      <c r="B1055">
        <v>0</v>
      </c>
      <c r="C1055">
        <v>0</v>
      </c>
      <c r="D1055">
        <v>0</v>
      </c>
      <c r="E1055">
        <v>0</v>
      </c>
      <c r="F1055" s="13">
        <v>44531</v>
      </c>
    </row>
    <row r="1056" spans="1:6">
      <c r="A1056">
        <v>0</v>
      </c>
      <c r="B1056">
        <v>0</v>
      </c>
      <c r="C1056">
        <v>0</v>
      </c>
      <c r="D1056">
        <v>0</v>
      </c>
      <c r="E1056">
        <v>0</v>
      </c>
      <c r="F1056" s="13">
        <v>44562</v>
      </c>
    </row>
    <row r="1057" spans="1:6">
      <c r="A1057">
        <v>0</v>
      </c>
      <c r="B1057">
        <v>0</v>
      </c>
      <c r="C1057">
        <v>0</v>
      </c>
      <c r="D1057">
        <v>0</v>
      </c>
      <c r="E1057">
        <v>0</v>
      </c>
      <c r="F1057" s="13">
        <v>44593</v>
      </c>
    </row>
    <row r="1058" spans="1:6">
      <c r="A1058">
        <v>0</v>
      </c>
      <c r="B1058">
        <v>0</v>
      </c>
      <c r="C1058">
        <v>0</v>
      </c>
      <c r="D1058">
        <v>0</v>
      </c>
      <c r="E1058">
        <v>0</v>
      </c>
      <c r="F1058" s="13">
        <v>42614</v>
      </c>
    </row>
    <row r="1059" spans="1:6">
      <c r="A1059">
        <v>0</v>
      </c>
      <c r="B1059">
        <v>0</v>
      </c>
      <c r="C1059">
        <v>0</v>
      </c>
      <c r="D1059">
        <v>0</v>
      </c>
      <c r="E1059">
        <v>0</v>
      </c>
      <c r="F1059" s="13">
        <v>42644</v>
      </c>
    </row>
    <row r="1060" spans="1:6">
      <c r="A1060">
        <v>0</v>
      </c>
      <c r="B1060">
        <v>0</v>
      </c>
      <c r="C1060">
        <v>0</v>
      </c>
      <c r="D1060">
        <v>0</v>
      </c>
      <c r="E1060">
        <v>0</v>
      </c>
      <c r="F1060" s="13">
        <v>42675</v>
      </c>
    </row>
    <row r="1061" spans="1:6">
      <c r="A1061">
        <v>0</v>
      </c>
      <c r="B1061">
        <v>0</v>
      </c>
      <c r="C1061">
        <v>0</v>
      </c>
      <c r="D1061">
        <v>0</v>
      </c>
      <c r="E1061">
        <v>0</v>
      </c>
      <c r="F1061" s="13">
        <v>42705</v>
      </c>
    </row>
    <row r="1062" spans="1:6">
      <c r="A1062">
        <v>0</v>
      </c>
      <c r="B1062">
        <v>0</v>
      </c>
      <c r="C1062">
        <v>0</v>
      </c>
      <c r="D1062">
        <v>0</v>
      </c>
      <c r="E1062">
        <v>0</v>
      </c>
      <c r="F1062" s="13">
        <v>42736</v>
      </c>
    </row>
    <row r="1063" spans="1:6">
      <c r="A1063">
        <v>0</v>
      </c>
      <c r="B1063">
        <v>0</v>
      </c>
      <c r="C1063">
        <v>0</v>
      </c>
      <c r="D1063">
        <v>0</v>
      </c>
      <c r="E1063">
        <v>0</v>
      </c>
      <c r="F1063" s="13">
        <v>42767</v>
      </c>
    </row>
    <row r="1064" spans="1:6">
      <c r="A1064">
        <v>0</v>
      </c>
      <c r="B1064">
        <v>0</v>
      </c>
      <c r="C1064">
        <v>0</v>
      </c>
      <c r="D1064">
        <v>0</v>
      </c>
      <c r="E1064">
        <v>0</v>
      </c>
      <c r="F1064" s="13">
        <v>42795</v>
      </c>
    </row>
    <row r="1065" spans="1:6">
      <c r="A1065">
        <v>0</v>
      </c>
      <c r="B1065">
        <v>0</v>
      </c>
      <c r="C1065">
        <v>0</v>
      </c>
      <c r="D1065">
        <v>0</v>
      </c>
      <c r="E1065">
        <v>0</v>
      </c>
      <c r="F1065" s="13">
        <v>42826</v>
      </c>
    </row>
    <row r="1066" spans="1:6">
      <c r="A1066">
        <v>0</v>
      </c>
      <c r="B1066">
        <v>0</v>
      </c>
      <c r="C1066">
        <v>0</v>
      </c>
      <c r="D1066">
        <v>0</v>
      </c>
      <c r="E1066">
        <v>0</v>
      </c>
      <c r="F1066" s="13">
        <v>42856</v>
      </c>
    </row>
    <row r="1067" spans="1:6">
      <c r="A1067">
        <v>0</v>
      </c>
      <c r="B1067">
        <v>0</v>
      </c>
      <c r="C1067">
        <v>0</v>
      </c>
      <c r="D1067">
        <v>0</v>
      </c>
      <c r="E1067">
        <v>0</v>
      </c>
      <c r="F1067" s="13">
        <v>42887</v>
      </c>
    </row>
    <row r="1068" spans="1:6">
      <c r="A1068">
        <v>0</v>
      </c>
      <c r="B1068">
        <v>0</v>
      </c>
      <c r="C1068">
        <v>0</v>
      </c>
      <c r="D1068">
        <v>0</v>
      </c>
      <c r="E1068">
        <v>0</v>
      </c>
      <c r="F1068" s="13">
        <v>42917</v>
      </c>
    </row>
    <row r="1069" spans="1:6">
      <c r="A1069">
        <v>0</v>
      </c>
      <c r="B1069">
        <v>0</v>
      </c>
      <c r="C1069">
        <v>0</v>
      </c>
      <c r="D1069">
        <v>0</v>
      </c>
      <c r="E1069">
        <v>0</v>
      </c>
      <c r="F1069" s="13">
        <v>42948</v>
      </c>
    </row>
    <row r="1070" spans="1:6">
      <c r="A1070">
        <v>0</v>
      </c>
      <c r="B1070">
        <v>0</v>
      </c>
      <c r="C1070">
        <v>0</v>
      </c>
      <c r="D1070">
        <v>0</v>
      </c>
      <c r="E1070">
        <v>0</v>
      </c>
      <c r="F1070" s="13">
        <v>42979</v>
      </c>
    </row>
    <row r="1071" spans="1:6">
      <c r="A1071">
        <v>0</v>
      </c>
      <c r="B1071">
        <v>0</v>
      </c>
      <c r="C1071">
        <v>0</v>
      </c>
      <c r="D1071">
        <v>0</v>
      </c>
      <c r="E1071">
        <v>0</v>
      </c>
      <c r="F1071" s="13">
        <v>43009</v>
      </c>
    </row>
    <row r="1072" spans="1:6">
      <c r="A1072">
        <v>0</v>
      </c>
      <c r="B1072">
        <v>0</v>
      </c>
      <c r="C1072">
        <v>0</v>
      </c>
      <c r="D1072">
        <v>0</v>
      </c>
      <c r="E1072">
        <v>0</v>
      </c>
      <c r="F1072" s="13">
        <v>43040</v>
      </c>
    </row>
    <row r="1073" spans="1:6">
      <c r="A1073">
        <v>0</v>
      </c>
      <c r="B1073">
        <v>0</v>
      </c>
      <c r="C1073">
        <v>0</v>
      </c>
      <c r="D1073">
        <v>0</v>
      </c>
      <c r="E1073">
        <v>0</v>
      </c>
      <c r="F1073" s="13">
        <v>43070</v>
      </c>
    </row>
    <row r="1074" spans="1:6">
      <c r="A1074">
        <v>0</v>
      </c>
      <c r="B1074">
        <v>0</v>
      </c>
      <c r="C1074">
        <v>0</v>
      </c>
      <c r="D1074">
        <v>0</v>
      </c>
      <c r="E1074">
        <v>0</v>
      </c>
      <c r="F1074" s="13">
        <v>43101</v>
      </c>
    </row>
    <row r="1075" spans="1:6">
      <c r="A1075">
        <v>0</v>
      </c>
      <c r="B1075">
        <v>0</v>
      </c>
      <c r="C1075">
        <v>0</v>
      </c>
      <c r="D1075">
        <v>0</v>
      </c>
      <c r="E1075">
        <v>0</v>
      </c>
      <c r="F1075" s="13">
        <v>43132</v>
      </c>
    </row>
    <row r="1076" spans="1:6">
      <c r="A1076">
        <v>0</v>
      </c>
      <c r="B1076">
        <v>0</v>
      </c>
      <c r="C1076">
        <v>0</v>
      </c>
      <c r="D1076">
        <v>0</v>
      </c>
      <c r="E1076">
        <v>0</v>
      </c>
      <c r="F1076" s="13">
        <v>43160</v>
      </c>
    </row>
    <row r="1077" spans="1:6">
      <c r="A1077">
        <v>0</v>
      </c>
      <c r="B1077">
        <v>0</v>
      </c>
      <c r="C1077">
        <v>0</v>
      </c>
      <c r="D1077">
        <v>0</v>
      </c>
      <c r="E1077">
        <v>0</v>
      </c>
      <c r="F1077" s="13">
        <v>43191</v>
      </c>
    </row>
    <row r="1078" spans="1:6">
      <c r="A1078">
        <v>0</v>
      </c>
      <c r="B1078">
        <v>0</v>
      </c>
      <c r="C1078">
        <v>0</v>
      </c>
      <c r="D1078">
        <v>0</v>
      </c>
      <c r="E1078">
        <v>0</v>
      </c>
      <c r="F1078" s="13">
        <v>43221</v>
      </c>
    </row>
    <row r="1079" spans="1:6">
      <c r="A1079">
        <v>0</v>
      </c>
      <c r="B1079">
        <v>0</v>
      </c>
      <c r="C1079">
        <v>0</v>
      </c>
      <c r="D1079">
        <v>0</v>
      </c>
      <c r="E1079">
        <v>0</v>
      </c>
      <c r="F1079" s="13">
        <v>43252</v>
      </c>
    </row>
    <row r="1080" spans="1:6">
      <c r="A1080">
        <v>0</v>
      </c>
      <c r="B1080">
        <v>0</v>
      </c>
      <c r="C1080">
        <v>0</v>
      </c>
      <c r="D1080">
        <v>0</v>
      </c>
      <c r="E1080">
        <v>0</v>
      </c>
      <c r="F1080" s="13">
        <v>43282</v>
      </c>
    </row>
    <row r="1081" spans="1:6">
      <c r="A1081">
        <v>0</v>
      </c>
      <c r="B1081">
        <v>0</v>
      </c>
      <c r="C1081">
        <v>0</v>
      </c>
      <c r="D1081">
        <v>0</v>
      </c>
      <c r="E1081">
        <v>0</v>
      </c>
      <c r="F1081" s="13">
        <v>43313</v>
      </c>
    </row>
    <row r="1082" spans="1:6">
      <c r="A1082">
        <v>0</v>
      </c>
      <c r="B1082">
        <v>0</v>
      </c>
      <c r="C1082">
        <v>0</v>
      </c>
      <c r="D1082">
        <v>0</v>
      </c>
      <c r="E1082">
        <v>0</v>
      </c>
      <c r="F1082" s="13">
        <v>43344</v>
      </c>
    </row>
    <row r="1083" spans="1:6">
      <c r="A1083">
        <v>0</v>
      </c>
      <c r="B1083">
        <v>0</v>
      </c>
      <c r="C1083">
        <v>0</v>
      </c>
      <c r="D1083">
        <v>0</v>
      </c>
      <c r="E1083">
        <v>0</v>
      </c>
      <c r="F1083" s="13">
        <v>43374</v>
      </c>
    </row>
    <row r="1084" spans="1:6">
      <c r="A1084">
        <v>0</v>
      </c>
      <c r="B1084">
        <v>0</v>
      </c>
      <c r="C1084">
        <v>0</v>
      </c>
      <c r="D1084">
        <v>0</v>
      </c>
      <c r="E1084">
        <v>0</v>
      </c>
      <c r="F1084" s="13">
        <v>43405</v>
      </c>
    </row>
    <row r="1085" spans="1:6">
      <c r="A1085">
        <v>0</v>
      </c>
      <c r="B1085">
        <v>0</v>
      </c>
      <c r="C1085">
        <v>0</v>
      </c>
      <c r="D1085">
        <v>0</v>
      </c>
      <c r="E1085">
        <v>0</v>
      </c>
      <c r="F1085" s="13">
        <v>43435</v>
      </c>
    </row>
    <row r="1086" spans="1:6">
      <c r="A1086">
        <v>0</v>
      </c>
      <c r="B1086">
        <v>0</v>
      </c>
      <c r="C1086">
        <v>0</v>
      </c>
      <c r="D1086">
        <v>0</v>
      </c>
      <c r="E1086">
        <v>0</v>
      </c>
      <c r="F1086" s="13">
        <v>43466</v>
      </c>
    </row>
    <row r="1087" spans="1:6">
      <c r="A1087">
        <v>0</v>
      </c>
      <c r="B1087">
        <v>0</v>
      </c>
      <c r="C1087">
        <v>0</v>
      </c>
      <c r="D1087">
        <v>0</v>
      </c>
      <c r="E1087">
        <v>0</v>
      </c>
      <c r="F1087" s="13">
        <v>43497</v>
      </c>
    </row>
    <row r="1088" spans="1:6">
      <c r="A1088">
        <v>0</v>
      </c>
      <c r="B1088">
        <v>0</v>
      </c>
      <c r="C1088">
        <v>0</v>
      </c>
      <c r="D1088">
        <v>0</v>
      </c>
      <c r="E1088">
        <v>0</v>
      </c>
      <c r="F1088" s="13">
        <v>43525</v>
      </c>
    </row>
    <row r="1089" spans="1:6">
      <c r="A1089">
        <v>0</v>
      </c>
      <c r="B1089">
        <v>0</v>
      </c>
      <c r="C1089">
        <v>0</v>
      </c>
      <c r="D1089">
        <v>0</v>
      </c>
      <c r="E1089">
        <v>0</v>
      </c>
      <c r="F1089" s="13">
        <v>43556</v>
      </c>
    </row>
    <row r="1090" spans="1:6">
      <c r="A1090">
        <v>0</v>
      </c>
      <c r="B1090">
        <v>0</v>
      </c>
      <c r="C1090">
        <v>0</v>
      </c>
      <c r="D1090">
        <v>0</v>
      </c>
      <c r="E1090">
        <v>0</v>
      </c>
      <c r="F1090" s="13">
        <v>43586</v>
      </c>
    </row>
    <row r="1091" spans="1:6">
      <c r="A1091">
        <v>0</v>
      </c>
      <c r="B1091">
        <v>0</v>
      </c>
      <c r="C1091">
        <v>0</v>
      </c>
      <c r="D1091">
        <v>0</v>
      </c>
      <c r="E1091">
        <v>0</v>
      </c>
      <c r="F1091" s="13">
        <v>43617</v>
      </c>
    </row>
    <row r="1092" spans="1:6">
      <c r="A1092">
        <v>0</v>
      </c>
      <c r="B1092">
        <v>0</v>
      </c>
      <c r="C1092">
        <v>0</v>
      </c>
      <c r="D1092">
        <v>0</v>
      </c>
      <c r="E1092">
        <v>0</v>
      </c>
      <c r="F1092" s="13">
        <v>43647</v>
      </c>
    </row>
    <row r="1093" spans="1:6">
      <c r="A1093">
        <v>0</v>
      </c>
      <c r="B1093">
        <v>0</v>
      </c>
      <c r="C1093">
        <v>0</v>
      </c>
      <c r="D1093">
        <v>0</v>
      </c>
      <c r="E1093">
        <v>0</v>
      </c>
      <c r="F1093" s="13">
        <v>43678</v>
      </c>
    </row>
    <row r="1094" spans="1:6">
      <c r="A1094">
        <v>0</v>
      </c>
      <c r="B1094">
        <v>0</v>
      </c>
      <c r="C1094">
        <v>0</v>
      </c>
      <c r="D1094">
        <v>0</v>
      </c>
      <c r="E1094">
        <v>0</v>
      </c>
      <c r="F1094" s="13">
        <v>43709</v>
      </c>
    </row>
    <row r="1095" spans="1:6">
      <c r="A1095">
        <v>0</v>
      </c>
      <c r="B1095">
        <v>0</v>
      </c>
      <c r="C1095">
        <v>0</v>
      </c>
      <c r="D1095">
        <v>0</v>
      </c>
      <c r="E1095">
        <v>0</v>
      </c>
      <c r="F1095" s="13">
        <v>43739</v>
      </c>
    </row>
    <row r="1096" spans="1:6">
      <c r="A1096">
        <v>0</v>
      </c>
      <c r="B1096">
        <v>0</v>
      </c>
      <c r="C1096">
        <v>0</v>
      </c>
      <c r="D1096">
        <v>0</v>
      </c>
      <c r="E1096">
        <v>0</v>
      </c>
      <c r="F1096" s="13">
        <v>43770</v>
      </c>
    </row>
    <row r="1097" spans="1:6">
      <c r="A1097">
        <v>0</v>
      </c>
      <c r="B1097">
        <v>0</v>
      </c>
      <c r="C1097">
        <v>0</v>
      </c>
      <c r="D1097">
        <v>0</v>
      </c>
      <c r="E1097">
        <v>0</v>
      </c>
      <c r="F1097" s="13">
        <v>43800</v>
      </c>
    </row>
    <row r="1098" spans="1:6">
      <c r="A1098">
        <v>0</v>
      </c>
      <c r="B1098">
        <v>0</v>
      </c>
      <c r="C1098">
        <v>0</v>
      </c>
      <c r="D1098">
        <v>0</v>
      </c>
      <c r="E1098">
        <v>0</v>
      </c>
      <c r="F1098" s="13">
        <v>43831</v>
      </c>
    </row>
    <row r="1099" spans="1:6">
      <c r="A1099">
        <v>0</v>
      </c>
      <c r="B1099">
        <v>0</v>
      </c>
      <c r="C1099">
        <v>0</v>
      </c>
      <c r="D1099">
        <v>0</v>
      </c>
      <c r="E1099">
        <v>0</v>
      </c>
      <c r="F1099" s="13">
        <v>43862</v>
      </c>
    </row>
    <row r="1100" spans="1:6">
      <c r="A1100">
        <v>0</v>
      </c>
      <c r="B1100">
        <v>0</v>
      </c>
      <c r="C1100">
        <v>0</v>
      </c>
      <c r="D1100">
        <v>0</v>
      </c>
      <c r="E1100">
        <v>0</v>
      </c>
      <c r="F1100" s="13">
        <v>43891</v>
      </c>
    </row>
    <row r="1101" spans="1:6">
      <c r="A1101">
        <v>0</v>
      </c>
      <c r="B1101">
        <v>0</v>
      </c>
      <c r="C1101">
        <v>0</v>
      </c>
      <c r="D1101">
        <v>0</v>
      </c>
      <c r="E1101">
        <v>0</v>
      </c>
      <c r="F1101" s="13">
        <v>43922</v>
      </c>
    </row>
    <row r="1102" spans="1:6">
      <c r="A1102">
        <v>0</v>
      </c>
      <c r="B1102">
        <v>0</v>
      </c>
      <c r="C1102">
        <v>0</v>
      </c>
      <c r="D1102">
        <v>0</v>
      </c>
      <c r="E1102">
        <v>0</v>
      </c>
      <c r="F1102" s="13">
        <v>43952</v>
      </c>
    </row>
    <row r="1103" spans="1:6">
      <c r="A1103">
        <v>0</v>
      </c>
      <c r="B1103">
        <v>0</v>
      </c>
      <c r="C1103">
        <v>0</v>
      </c>
      <c r="D1103">
        <v>0</v>
      </c>
      <c r="E1103">
        <v>0</v>
      </c>
      <c r="F1103" s="13">
        <v>43983</v>
      </c>
    </row>
    <row r="1104" spans="1:6">
      <c r="A1104">
        <v>0</v>
      </c>
      <c r="B1104">
        <v>0</v>
      </c>
      <c r="C1104">
        <v>0</v>
      </c>
      <c r="D1104">
        <v>0</v>
      </c>
      <c r="E1104">
        <v>0</v>
      </c>
      <c r="F1104" s="13">
        <v>44013</v>
      </c>
    </row>
    <row r="1105" spans="1:6">
      <c r="A1105">
        <v>0</v>
      </c>
      <c r="B1105">
        <v>0</v>
      </c>
      <c r="C1105">
        <v>0</v>
      </c>
      <c r="D1105">
        <v>0</v>
      </c>
      <c r="E1105">
        <v>0</v>
      </c>
      <c r="F1105" s="13">
        <v>44044</v>
      </c>
    </row>
    <row r="1106" spans="1:6">
      <c r="A1106">
        <v>0</v>
      </c>
      <c r="B1106">
        <v>0</v>
      </c>
      <c r="C1106">
        <v>0</v>
      </c>
      <c r="D1106">
        <v>0</v>
      </c>
      <c r="E1106">
        <v>0</v>
      </c>
      <c r="F1106" s="13">
        <v>44075</v>
      </c>
    </row>
    <row r="1107" spans="1:6">
      <c r="A1107">
        <v>0</v>
      </c>
      <c r="B1107">
        <v>0</v>
      </c>
      <c r="C1107">
        <v>0</v>
      </c>
      <c r="D1107">
        <v>0</v>
      </c>
      <c r="E1107">
        <v>0</v>
      </c>
      <c r="F1107" s="13">
        <v>44105</v>
      </c>
    </row>
    <row r="1108" spans="1:6">
      <c r="A1108">
        <v>0</v>
      </c>
      <c r="B1108">
        <v>0</v>
      </c>
      <c r="C1108">
        <v>0</v>
      </c>
      <c r="D1108">
        <v>0</v>
      </c>
      <c r="E1108">
        <v>0</v>
      </c>
      <c r="F1108" s="13">
        <v>44136</v>
      </c>
    </row>
    <row r="1109" spans="1:6">
      <c r="A1109">
        <v>0</v>
      </c>
      <c r="B1109">
        <v>0</v>
      </c>
      <c r="C1109">
        <v>0</v>
      </c>
      <c r="D1109">
        <v>0</v>
      </c>
      <c r="E1109">
        <v>0</v>
      </c>
      <c r="F1109" s="13">
        <v>44166</v>
      </c>
    </row>
    <row r="1110" spans="1:6">
      <c r="A1110">
        <v>0</v>
      </c>
      <c r="B1110">
        <v>0</v>
      </c>
      <c r="C1110">
        <v>0</v>
      </c>
      <c r="D1110">
        <v>0</v>
      </c>
      <c r="E1110">
        <v>0</v>
      </c>
      <c r="F1110" s="13">
        <v>44197</v>
      </c>
    </row>
    <row r="1111" spans="1:6">
      <c r="A1111">
        <v>0</v>
      </c>
      <c r="B1111">
        <v>0</v>
      </c>
      <c r="C1111">
        <v>0</v>
      </c>
      <c r="D1111">
        <v>0</v>
      </c>
      <c r="E1111">
        <v>0</v>
      </c>
      <c r="F1111" s="13">
        <v>44228</v>
      </c>
    </row>
    <row r="1112" spans="1:6">
      <c r="A1112">
        <v>0</v>
      </c>
      <c r="B1112">
        <v>0</v>
      </c>
      <c r="C1112">
        <v>0</v>
      </c>
      <c r="D1112">
        <v>0</v>
      </c>
      <c r="E1112">
        <v>0</v>
      </c>
      <c r="F1112" s="13">
        <v>44256</v>
      </c>
    </row>
    <row r="1113" spans="1:6">
      <c r="A1113">
        <v>0</v>
      </c>
      <c r="B1113">
        <v>0</v>
      </c>
      <c r="C1113">
        <v>0</v>
      </c>
      <c r="D1113">
        <v>0</v>
      </c>
      <c r="E1113">
        <v>0</v>
      </c>
      <c r="F1113" s="13">
        <v>44287</v>
      </c>
    </row>
    <row r="1114" spans="1:6">
      <c r="A1114">
        <v>0</v>
      </c>
      <c r="B1114">
        <v>0</v>
      </c>
      <c r="C1114">
        <v>0</v>
      </c>
      <c r="D1114">
        <v>0</v>
      </c>
      <c r="E1114">
        <v>0</v>
      </c>
      <c r="F1114" s="13">
        <v>44317</v>
      </c>
    </row>
    <row r="1115" spans="1:6">
      <c r="A1115">
        <v>0</v>
      </c>
      <c r="B1115">
        <v>0</v>
      </c>
      <c r="C1115">
        <v>0</v>
      </c>
      <c r="D1115">
        <v>0</v>
      </c>
      <c r="E1115">
        <v>0</v>
      </c>
      <c r="F1115" s="13">
        <v>44348</v>
      </c>
    </row>
    <row r="1116" spans="1:6">
      <c r="A1116">
        <v>0</v>
      </c>
      <c r="B1116">
        <v>0</v>
      </c>
      <c r="C1116">
        <v>0</v>
      </c>
      <c r="D1116">
        <v>0</v>
      </c>
      <c r="E1116">
        <v>0</v>
      </c>
      <c r="F1116" s="13">
        <v>44378</v>
      </c>
    </row>
    <row r="1117" spans="1:6">
      <c r="A1117">
        <v>0</v>
      </c>
      <c r="B1117">
        <v>0</v>
      </c>
      <c r="C1117">
        <v>0</v>
      </c>
      <c r="D1117">
        <v>0</v>
      </c>
      <c r="E1117">
        <v>0</v>
      </c>
      <c r="F1117" s="13">
        <v>44409</v>
      </c>
    </row>
    <row r="1118" spans="1:6">
      <c r="A1118">
        <v>0</v>
      </c>
      <c r="B1118">
        <v>0</v>
      </c>
      <c r="C1118">
        <v>0</v>
      </c>
      <c r="D1118">
        <v>0</v>
      </c>
      <c r="E1118">
        <v>0</v>
      </c>
      <c r="F1118" s="13">
        <v>44440</v>
      </c>
    </row>
    <row r="1119" spans="1:6">
      <c r="A1119">
        <v>0</v>
      </c>
      <c r="B1119">
        <v>0</v>
      </c>
      <c r="C1119">
        <v>0</v>
      </c>
      <c r="D1119">
        <v>0</v>
      </c>
      <c r="E1119">
        <v>0</v>
      </c>
      <c r="F1119" s="13">
        <v>44470</v>
      </c>
    </row>
    <row r="1120" spans="1:6">
      <c r="A1120">
        <v>0</v>
      </c>
      <c r="B1120">
        <v>0</v>
      </c>
      <c r="C1120">
        <v>0</v>
      </c>
      <c r="D1120">
        <v>0</v>
      </c>
      <c r="E1120">
        <v>0</v>
      </c>
      <c r="F1120" s="13">
        <v>44501</v>
      </c>
    </row>
    <row r="1121" spans="1:6">
      <c r="A1121">
        <v>0</v>
      </c>
      <c r="B1121">
        <v>0</v>
      </c>
      <c r="C1121">
        <v>0</v>
      </c>
      <c r="D1121">
        <v>0</v>
      </c>
      <c r="E1121">
        <v>0</v>
      </c>
      <c r="F1121" s="13">
        <v>44531</v>
      </c>
    </row>
    <row r="1122" spans="1:6">
      <c r="A1122">
        <v>0</v>
      </c>
      <c r="B1122">
        <v>0</v>
      </c>
      <c r="C1122">
        <v>0</v>
      </c>
      <c r="D1122">
        <v>0</v>
      </c>
      <c r="E1122">
        <v>0</v>
      </c>
      <c r="F1122" s="13">
        <v>44562</v>
      </c>
    </row>
    <row r="1123" spans="1:6">
      <c r="A1123">
        <v>0</v>
      </c>
      <c r="B1123">
        <v>0</v>
      </c>
      <c r="C1123">
        <v>0</v>
      </c>
      <c r="D1123">
        <v>0</v>
      </c>
      <c r="E1123">
        <v>0</v>
      </c>
      <c r="F1123" s="13">
        <v>44593</v>
      </c>
    </row>
    <row r="1124" spans="1:6">
      <c r="A1124">
        <v>0</v>
      </c>
      <c r="B1124">
        <v>0</v>
      </c>
      <c r="C1124">
        <v>0</v>
      </c>
      <c r="D1124">
        <v>0</v>
      </c>
      <c r="E1124">
        <v>0</v>
      </c>
      <c r="F1124" s="13">
        <v>42614</v>
      </c>
    </row>
    <row r="1125" spans="1:6">
      <c r="A1125">
        <v>0</v>
      </c>
      <c r="B1125">
        <v>0</v>
      </c>
      <c r="C1125">
        <v>0</v>
      </c>
      <c r="D1125">
        <v>0</v>
      </c>
      <c r="E1125">
        <v>0</v>
      </c>
      <c r="F1125" s="13">
        <v>42644</v>
      </c>
    </row>
    <row r="1126" spans="1:6">
      <c r="A1126">
        <v>0</v>
      </c>
      <c r="B1126">
        <v>0</v>
      </c>
      <c r="C1126">
        <v>0</v>
      </c>
      <c r="D1126">
        <v>0</v>
      </c>
      <c r="E1126">
        <v>0</v>
      </c>
      <c r="F1126" s="13">
        <v>42675</v>
      </c>
    </row>
    <row r="1127" spans="1:6">
      <c r="A1127">
        <v>0</v>
      </c>
      <c r="B1127">
        <v>0</v>
      </c>
      <c r="C1127">
        <v>0</v>
      </c>
      <c r="D1127">
        <v>0</v>
      </c>
      <c r="E1127">
        <v>0</v>
      </c>
      <c r="F1127" s="13">
        <v>42705</v>
      </c>
    </row>
    <row r="1128" spans="1:6">
      <c r="A1128">
        <v>0</v>
      </c>
      <c r="B1128">
        <v>0</v>
      </c>
      <c r="C1128">
        <v>0</v>
      </c>
      <c r="D1128">
        <v>0</v>
      </c>
      <c r="E1128">
        <v>0</v>
      </c>
      <c r="F1128" s="13">
        <v>42736</v>
      </c>
    </row>
    <row r="1129" spans="1:6">
      <c r="A1129">
        <v>0</v>
      </c>
      <c r="B1129">
        <v>0</v>
      </c>
      <c r="C1129">
        <v>0</v>
      </c>
      <c r="D1129">
        <v>0</v>
      </c>
      <c r="E1129">
        <v>0</v>
      </c>
      <c r="F1129" s="13">
        <v>42767</v>
      </c>
    </row>
    <row r="1130" spans="1:6">
      <c r="A1130">
        <v>0</v>
      </c>
      <c r="B1130">
        <v>0</v>
      </c>
      <c r="C1130">
        <v>0</v>
      </c>
      <c r="D1130">
        <v>0</v>
      </c>
      <c r="E1130">
        <v>0</v>
      </c>
      <c r="F1130" s="13">
        <v>42795</v>
      </c>
    </row>
    <row r="1131" spans="1:6">
      <c r="A1131">
        <v>0</v>
      </c>
      <c r="B1131">
        <v>0</v>
      </c>
      <c r="C1131">
        <v>0</v>
      </c>
      <c r="D1131">
        <v>0</v>
      </c>
      <c r="E1131">
        <v>0</v>
      </c>
      <c r="F1131" s="13">
        <v>42826</v>
      </c>
    </row>
    <row r="1132" spans="1:6">
      <c r="A1132">
        <v>0</v>
      </c>
      <c r="B1132">
        <v>0</v>
      </c>
      <c r="C1132">
        <v>0</v>
      </c>
      <c r="D1132">
        <v>0</v>
      </c>
      <c r="E1132">
        <v>0</v>
      </c>
      <c r="F1132" s="13">
        <v>42856</v>
      </c>
    </row>
    <row r="1133" spans="1:6">
      <c r="A1133">
        <v>0</v>
      </c>
      <c r="B1133">
        <v>0</v>
      </c>
      <c r="C1133">
        <v>0</v>
      </c>
      <c r="D1133">
        <v>0</v>
      </c>
      <c r="E1133">
        <v>0</v>
      </c>
      <c r="F1133" s="13">
        <v>42887</v>
      </c>
    </row>
    <row r="1134" spans="1:6">
      <c r="A1134">
        <v>0</v>
      </c>
      <c r="B1134">
        <v>0</v>
      </c>
      <c r="C1134">
        <v>0</v>
      </c>
      <c r="D1134">
        <v>0</v>
      </c>
      <c r="E1134">
        <v>0</v>
      </c>
      <c r="F1134" s="13">
        <v>42917</v>
      </c>
    </row>
    <row r="1135" spans="1:6">
      <c r="A1135">
        <v>0</v>
      </c>
      <c r="B1135">
        <v>0</v>
      </c>
      <c r="C1135">
        <v>0</v>
      </c>
      <c r="D1135">
        <v>0</v>
      </c>
      <c r="E1135">
        <v>0</v>
      </c>
      <c r="F1135" s="13">
        <v>42948</v>
      </c>
    </row>
    <row r="1136" spans="1:6">
      <c r="A1136">
        <v>0</v>
      </c>
      <c r="B1136">
        <v>0</v>
      </c>
      <c r="C1136">
        <v>0</v>
      </c>
      <c r="D1136">
        <v>0</v>
      </c>
      <c r="E1136">
        <v>0</v>
      </c>
      <c r="F1136" s="13">
        <v>42979</v>
      </c>
    </row>
    <row r="1137" spans="1:6">
      <c r="A1137">
        <v>0</v>
      </c>
      <c r="B1137">
        <v>0</v>
      </c>
      <c r="C1137">
        <v>0</v>
      </c>
      <c r="D1137">
        <v>0</v>
      </c>
      <c r="E1137">
        <v>0</v>
      </c>
      <c r="F1137" s="13">
        <v>43009</v>
      </c>
    </row>
    <row r="1138" spans="1:6">
      <c r="A1138">
        <v>0</v>
      </c>
      <c r="B1138">
        <v>0</v>
      </c>
      <c r="C1138">
        <v>0</v>
      </c>
      <c r="D1138">
        <v>0</v>
      </c>
      <c r="E1138">
        <v>0</v>
      </c>
      <c r="F1138" s="13">
        <v>43040</v>
      </c>
    </row>
    <row r="1139" spans="1:6">
      <c r="A1139">
        <v>0</v>
      </c>
      <c r="B1139">
        <v>0</v>
      </c>
      <c r="C1139">
        <v>0</v>
      </c>
      <c r="D1139">
        <v>0</v>
      </c>
      <c r="E1139">
        <v>0</v>
      </c>
      <c r="F1139" s="13">
        <v>43070</v>
      </c>
    </row>
    <row r="1140" spans="1:6">
      <c r="A1140">
        <v>0</v>
      </c>
      <c r="B1140">
        <v>0</v>
      </c>
      <c r="C1140">
        <v>0</v>
      </c>
      <c r="D1140">
        <v>0</v>
      </c>
      <c r="E1140">
        <v>0</v>
      </c>
      <c r="F1140" s="13">
        <v>43101</v>
      </c>
    </row>
    <row r="1141" spans="1:6">
      <c r="A1141">
        <v>0</v>
      </c>
      <c r="B1141">
        <v>0</v>
      </c>
      <c r="C1141">
        <v>0</v>
      </c>
      <c r="D1141">
        <v>0</v>
      </c>
      <c r="E1141">
        <v>0</v>
      </c>
      <c r="F1141" s="13">
        <v>43132</v>
      </c>
    </row>
    <row r="1142" spans="1:6">
      <c r="A1142">
        <v>0</v>
      </c>
      <c r="B1142">
        <v>0</v>
      </c>
      <c r="C1142">
        <v>0</v>
      </c>
      <c r="D1142">
        <v>0</v>
      </c>
      <c r="E1142">
        <v>0</v>
      </c>
      <c r="F1142" s="13">
        <v>43160</v>
      </c>
    </row>
    <row r="1143" spans="1:6">
      <c r="A1143">
        <v>0</v>
      </c>
      <c r="B1143">
        <v>0</v>
      </c>
      <c r="C1143">
        <v>0</v>
      </c>
      <c r="D1143">
        <v>0</v>
      </c>
      <c r="E1143">
        <v>0</v>
      </c>
      <c r="F1143" s="13">
        <v>43191</v>
      </c>
    </row>
    <row r="1144" spans="1:6">
      <c r="A1144">
        <v>0</v>
      </c>
      <c r="B1144">
        <v>0</v>
      </c>
      <c r="C1144">
        <v>0</v>
      </c>
      <c r="D1144">
        <v>0</v>
      </c>
      <c r="E1144">
        <v>0</v>
      </c>
      <c r="F1144" s="13">
        <v>43221</v>
      </c>
    </row>
    <row r="1145" spans="1:6">
      <c r="A1145">
        <v>0</v>
      </c>
      <c r="B1145">
        <v>0</v>
      </c>
      <c r="C1145">
        <v>0</v>
      </c>
      <c r="D1145">
        <v>0</v>
      </c>
      <c r="E1145">
        <v>0</v>
      </c>
      <c r="F1145" s="13">
        <v>43252</v>
      </c>
    </row>
    <row r="1146" spans="1:6">
      <c r="A1146">
        <v>0</v>
      </c>
      <c r="B1146">
        <v>0</v>
      </c>
      <c r="C1146">
        <v>0</v>
      </c>
      <c r="D1146">
        <v>0</v>
      </c>
      <c r="E1146">
        <v>0</v>
      </c>
      <c r="F1146" s="13">
        <v>43282</v>
      </c>
    </row>
    <row r="1147" spans="1:6">
      <c r="A1147">
        <v>0</v>
      </c>
      <c r="B1147">
        <v>0</v>
      </c>
      <c r="C1147">
        <v>0</v>
      </c>
      <c r="D1147">
        <v>0</v>
      </c>
      <c r="E1147">
        <v>0</v>
      </c>
      <c r="F1147" s="13">
        <v>43313</v>
      </c>
    </row>
    <row r="1148" spans="1:6">
      <c r="A1148">
        <v>0</v>
      </c>
      <c r="B1148">
        <v>0</v>
      </c>
      <c r="C1148">
        <v>0</v>
      </c>
      <c r="D1148">
        <v>0</v>
      </c>
      <c r="E1148">
        <v>0</v>
      </c>
      <c r="F1148" s="13">
        <v>43344</v>
      </c>
    </row>
    <row r="1149" spans="1:6">
      <c r="A1149">
        <v>0</v>
      </c>
      <c r="B1149">
        <v>0</v>
      </c>
      <c r="C1149">
        <v>0</v>
      </c>
      <c r="D1149">
        <v>0</v>
      </c>
      <c r="E1149">
        <v>0</v>
      </c>
      <c r="F1149" s="13">
        <v>43374</v>
      </c>
    </row>
    <row r="1150" spans="1:6">
      <c r="A1150">
        <v>0</v>
      </c>
      <c r="B1150">
        <v>0</v>
      </c>
      <c r="C1150">
        <v>0</v>
      </c>
      <c r="D1150">
        <v>0</v>
      </c>
      <c r="E1150">
        <v>0</v>
      </c>
      <c r="F1150" s="13">
        <v>43405</v>
      </c>
    </row>
    <row r="1151" spans="1:6">
      <c r="A1151">
        <v>0</v>
      </c>
      <c r="B1151">
        <v>0</v>
      </c>
      <c r="C1151">
        <v>0</v>
      </c>
      <c r="D1151">
        <v>0</v>
      </c>
      <c r="E1151">
        <v>0</v>
      </c>
      <c r="F1151" s="13">
        <v>43435</v>
      </c>
    </row>
    <row r="1152" spans="1:6">
      <c r="A1152">
        <v>0</v>
      </c>
      <c r="B1152">
        <v>0</v>
      </c>
      <c r="C1152">
        <v>0</v>
      </c>
      <c r="D1152">
        <v>0</v>
      </c>
      <c r="E1152">
        <v>0</v>
      </c>
      <c r="F1152" s="13">
        <v>43466</v>
      </c>
    </row>
    <row r="1153" spans="1:6">
      <c r="A1153">
        <v>0</v>
      </c>
      <c r="B1153">
        <v>0</v>
      </c>
      <c r="C1153">
        <v>0</v>
      </c>
      <c r="D1153">
        <v>0</v>
      </c>
      <c r="E1153">
        <v>0</v>
      </c>
      <c r="F1153" s="13">
        <v>43497</v>
      </c>
    </row>
    <row r="1154" spans="1:6">
      <c r="A1154">
        <v>0</v>
      </c>
      <c r="B1154">
        <v>0</v>
      </c>
      <c r="C1154">
        <v>0</v>
      </c>
      <c r="D1154">
        <v>0</v>
      </c>
      <c r="E1154">
        <v>0</v>
      </c>
      <c r="F1154" s="13">
        <v>43525</v>
      </c>
    </row>
    <row r="1155" spans="1:6">
      <c r="A1155">
        <v>0</v>
      </c>
      <c r="B1155">
        <v>0</v>
      </c>
      <c r="C1155">
        <v>0</v>
      </c>
      <c r="D1155">
        <v>0</v>
      </c>
      <c r="E1155">
        <v>0</v>
      </c>
      <c r="F1155" s="13">
        <v>43556</v>
      </c>
    </row>
    <row r="1156" spans="1:6">
      <c r="A1156">
        <v>0</v>
      </c>
      <c r="B1156">
        <v>0</v>
      </c>
      <c r="C1156">
        <v>0</v>
      </c>
      <c r="D1156">
        <v>0</v>
      </c>
      <c r="E1156">
        <v>0</v>
      </c>
      <c r="F1156" s="13">
        <v>43586</v>
      </c>
    </row>
    <row r="1157" spans="1:6">
      <c r="A1157">
        <v>0</v>
      </c>
      <c r="B1157">
        <v>0</v>
      </c>
      <c r="C1157">
        <v>0</v>
      </c>
      <c r="D1157">
        <v>0</v>
      </c>
      <c r="E1157">
        <v>0</v>
      </c>
      <c r="F1157" s="13">
        <v>43617</v>
      </c>
    </row>
    <row r="1158" spans="1:6">
      <c r="A1158">
        <v>0</v>
      </c>
      <c r="B1158">
        <v>0</v>
      </c>
      <c r="C1158">
        <v>0</v>
      </c>
      <c r="D1158">
        <v>0</v>
      </c>
      <c r="E1158">
        <v>0</v>
      </c>
      <c r="F1158" s="13">
        <v>43647</v>
      </c>
    </row>
    <row r="1159" spans="1:6">
      <c r="A1159">
        <v>0</v>
      </c>
      <c r="B1159">
        <v>0</v>
      </c>
      <c r="C1159">
        <v>0</v>
      </c>
      <c r="D1159">
        <v>0</v>
      </c>
      <c r="E1159">
        <v>0</v>
      </c>
      <c r="F1159" s="13">
        <v>43678</v>
      </c>
    </row>
    <row r="1160" spans="1:6">
      <c r="A1160">
        <v>0</v>
      </c>
      <c r="B1160">
        <v>0</v>
      </c>
      <c r="C1160">
        <v>0</v>
      </c>
      <c r="D1160">
        <v>0</v>
      </c>
      <c r="E1160">
        <v>0</v>
      </c>
      <c r="F1160" s="13">
        <v>43709</v>
      </c>
    </row>
    <row r="1161" spans="1:6">
      <c r="A1161">
        <v>0</v>
      </c>
      <c r="B1161">
        <v>0</v>
      </c>
      <c r="C1161">
        <v>0</v>
      </c>
      <c r="D1161">
        <v>0</v>
      </c>
      <c r="E1161">
        <v>0</v>
      </c>
      <c r="F1161" s="13">
        <v>43739</v>
      </c>
    </row>
    <row r="1162" spans="1:6">
      <c r="A1162">
        <v>0</v>
      </c>
      <c r="B1162">
        <v>0</v>
      </c>
      <c r="C1162">
        <v>0</v>
      </c>
      <c r="D1162">
        <v>0</v>
      </c>
      <c r="E1162">
        <v>0</v>
      </c>
      <c r="F1162" s="13">
        <v>43770</v>
      </c>
    </row>
    <row r="1163" spans="1:6">
      <c r="A1163">
        <v>0</v>
      </c>
      <c r="B1163">
        <v>0</v>
      </c>
      <c r="C1163">
        <v>0</v>
      </c>
      <c r="D1163">
        <v>0</v>
      </c>
      <c r="E1163">
        <v>0</v>
      </c>
      <c r="F1163" s="13">
        <v>43800</v>
      </c>
    </row>
    <row r="1164" spans="1:6">
      <c r="A1164">
        <v>0</v>
      </c>
      <c r="B1164">
        <v>0</v>
      </c>
      <c r="C1164">
        <v>0</v>
      </c>
      <c r="D1164">
        <v>0</v>
      </c>
      <c r="E1164">
        <v>0</v>
      </c>
      <c r="F1164" s="13">
        <v>43831</v>
      </c>
    </row>
    <row r="1165" spans="1:6">
      <c r="A1165">
        <v>0</v>
      </c>
      <c r="B1165">
        <v>0</v>
      </c>
      <c r="C1165">
        <v>0</v>
      </c>
      <c r="D1165">
        <v>0</v>
      </c>
      <c r="E1165">
        <v>0</v>
      </c>
      <c r="F1165" s="13">
        <v>43862</v>
      </c>
    </row>
    <row r="1166" spans="1:6">
      <c r="A1166">
        <v>0</v>
      </c>
      <c r="B1166">
        <v>0</v>
      </c>
      <c r="C1166">
        <v>0</v>
      </c>
      <c r="D1166">
        <v>0</v>
      </c>
      <c r="E1166">
        <v>0</v>
      </c>
      <c r="F1166" s="13">
        <v>43891</v>
      </c>
    </row>
    <row r="1167" spans="1:6">
      <c r="A1167">
        <v>0</v>
      </c>
      <c r="B1167">
        <v>0</v>
      </c>
      <c r="C1167">
        <v>0</v>
      </c>
      <c r="D1167">
        <v>0</v>
      </c>
      <c r="E1167">
        <v>0</v>
      </c>
      <c r="F1167" s="13">
        <v>43922</v>
      </c>
    </row>
    <row r="1168" spans="1:6">
      <c r="A1168">
        <v>0</v>
      </c>
      <c r="B1168">
        <v>0</v>
      </c>
      <c r="C1168">
        <v>0</v>
      </c>
      <c r="D1168">
        <v>0</v>
      </c>
      <c r="E1168">
        <v>0</v>
      </c>
      <c r="F1168" s="13">
        <v>43952</v>
      </c>
    </row>
    <row r="1169" spans="1:6">
      <c r="A1169">
        <v>0</v>
      </c>
      <c r="B1169">
        <v>0</v>
      </c>
      <c r="C1169">
        <v>0</v>
      </c>
      <c r="D1169">
        <v>0</v>
      </c>
      <c r="E1169">
        <v>0</v>
      </c>
      <c r="F1169" s="13">
        <v>43983</v>
      </c>
    </row>
    <row r="1170" spans="1:6">
      <c r="A1170">
        <v>0</v>
      </c>
      <c r="B1170">
        <v>0</v>
      </c>
      <c r="C1170">
        <v>0</v>
      </c>
      <c r="D1170">
        <v>0</v>
      </c>
      <c r="E1170">
        <v>0</v>
      </c>
      <c r="F1170" s="13">
        <v>44013</v>
      </c>
    </row>
    <row r="1171" spans="1:6">
      <c r="A1171">
        <v>0</v>
      </c>
      <c r="B1171">
        <v>0</v>
      </c>
      <c r="C1171">
        <v>0</v>
      </c>
      <c r="D1171">
        <v>0</v>
      </c>
      <c r="E1171">
        <v>0</v>
      </c>
      <c r="F1171" s="13">
        <v>44044</v>
      </c>
    </row>
    <row r="1172" spans="1:6">
      <c r="A1172">
        <v>0</v>
      </c>
      <c r="B1172">
        <v>0</v>
      </c>
      <c r="C1172">
        <v>0</v>
      </c>
      <c r="D1172">
        <v>0</v>
      </c>
      <c r="E1172">
        <v>0</v>
      </c>
      <c r="F1172" s="13">
        <v>44075</v>
      </c>
    </row>
    <row r="1173" spans="1:6">
      <c r="A1173">
        <v>0</v>
      </c>
      <c r="B1173">
        <v>0</v>
      </c>
      <c r="C1173">
        <v>0</v>
      </c>
      <c r="D1173">
        <v>0</v>
      </c>
      <c r="E1173">
        <v>0</v>
      </c>
      <c r="F1173" s="13">
        <v>44105</v>
      </c>
    </row>
    <row r="1174" spans="1:6">
      <c r="A1174">
        <v>0</v>
      </c>
      <c r="B1174">
        <v>0</v>
      </c>
      <c r="C1174">
        <v>0</v>
      </c>
      <c r="D1174">
        <v>0</v>
      </c>
      <c r="E1174">
        <v>0</v>
      </c>
      <c r="F1174" s="13">
        <v>44136</v>
      </c>
    </row>
    <row r="1175" spans="1:6">
      <c r="A1175">
        <v>0</v>
      </c>
      <c r="B1175">
        <v>0</v>
      </c>
      <c r="C1175">
        <v>0</v>
      </c>
      <c r="D1175">
        <v>0</v>
      </c>
      <c r="E1175">
        <v>0</v>
      </c>
      <c r="F1175" s="13">
        <v>44166</v>
      </c>
    </row>
    <row r="1176" spans="1:6">
      <c r="A1176">
        <v>0</v>
      </c>
      <c r="B1176">
        <v>0</v>
      </c>
      <c r="C1176">
        <v>0</v>
      </c>
      <c r="D1176">
        <v>0</v>
      </c>
      <c r="E1176">
        <v>0</v>
      </c>
      <c r="F1176" s="13">
        <v>44197</v>
      </c>
    </row>
    <row r="1177" spans="1:6">
      <c r="A1177">
        <v>0</v>
      </c>
      <c r="B1177">
        <v>0</v>
      </c>
      <c r="C1177">
        <v>0</v>
      </c>
      <c r="D1177">
        <v>0</v>
      </c>
      <c r="E1177">
        <v>0</v>
      </c>
      <c r="F1177" s="13">
        <v>44228</v>
      </c>
    </row>
    <row r="1178" spans="1:6">
      <c r="A1178">
        <v>0</v>
      </c>
      <c r="B1178">
        <v>0</v>
      </c>
      <c r="C1178">
        <v>0</v>
      </c>
      <c r="D1178">
        <v>0</v>
      </c>
      <c r="E1178">
        <v>0</v>
      </c>
      <c r="F1178" s="13">
        <v>44256</v>
      </c>
    </row>
    <row r="1179" spans="1:6">
      <c r="A1179">
        <v>0</v>
      </c>
      <c r="B1179">
        <v>0</v>
      </c>
      <c r="C1179">
        <v>0</v>
      </c>
      <c r="D1179">
        <v>0</v>
      </c>
      <c r="E1179">
        <v>0</v>
      </c>
      <c r="F1179" s="13">
        <v>44287</v>
      </c>
    </row>
    <row r="1180" spans="1:6">
      <c r="A1180">
        <v>0</v>
      </c>
      <c r="B1180">
        <v>0</v>
      </c>
      <c r="C1180">
        <v>0</v>
      </c>
      <c r="D1180">
        <v>0</v>
      </c>
      <c r="E1180">
        <v>0</v>
      </c>
      <c r="F1180" s="13">
        <v>44317</v>
      </c>
    </row>
    <row r="1181" spans="1:6">
      <c r="A1181">
        <v>0</v>
      </c>
      <c r="B1181">
        <v>0</v>
      </c>
      <c r="C1181">
        <v>0</v>
      </c>
      <c r="D1181">
        <v>0</v>
      </c>
      <c r="E1181">
        <v>0</v>
      </c>
      <c r="F1181" s="13">
        <v>44348</v>
      </c>
    </row>
    <row r="1182" spans="1:6">
      <c r="A1182">
        <v>0</v>
      </c>
      <c r="B1182">
        <v>0</v>
      </c>
      <c r="C1182">
        <v>0</v>
      </c>
      <c r="D1182">
        <v>0</v>
      </c>
      <c r="E1182">
        <v>0</v>
      </c>
      <c r="F1182" s="13">
        <v>44378</v>
      </c>
    </row>
    <row r="1183" spans="1:6">
      <c r="A1183">
        <v>0</v>
      </c>
      <c r="B1183">
        <v>0</v>
      </c>
      <c r="C1183">
        <v>0</v>
      </c>
      <c r="D1183">
        <v>0</v>
      </c>
      <c r="E1183">
        <v>0</v>
      </c>
      <c r="F1183" s="13">
        <v>44409</v>
      </c>
    </row>
    <row r="1184" spans="1:6">
      <c r="A1184">
        <v>0</v>
      </c>
      <c r="B1184">
        <v>0</v>
      </c>
      <c r="C1184">
        <v>0</v>
      </c>
      <c r="D1184">
        <v>0</v>
      </c>
      <c r="E1184">
        <v>0</v>
      </c>
      <c r="F1184" s="13">
        <v>44440</v>
      </c>
    </row>
    <row r="1185" spans="1:6">
      <c r="A1185">
        <v>0</v>
      </c>
      <c r="B1185">
        <v>0</v>
      </c>
      <c r="C1185">
        <v>0</v>
      </c>
      <c r="D1185">
        <v>0</v>
      </c>
      <c r="E1185">
        <v>0</v>
      </c>
      <c r="F1185" s="13">
        <v>44470</v>
      </c>
    </row>
    <row r="1186" spans="1:6">
      <c r="A1186">
        <v>0</v>
      </c>
      <c r="B1186">
        <v>0</v>
      </c>
      <c r="C1186">
        <v>0</v>
      </c>
      <c r="D1186">
        <v>0</v>
      </c>
      <c r="E1186">
        <v>0</v>
      </c>
      <c r="F1186" s="13">
        <v>44501</v>
      </c>
    </row>
    <row r="1187" spans="1:6">
      <c r="A1187">
        <v>0</v>
      </c>
      <c r="B1187">
        <v>0</v>
      </c>
      <c r="C1187">
        <v>0</v>
      </c>
      <c r="D1187">
        <v>0</v>
      </c>
      <c r="E1187">
        <v>0</v>
      </c>
      <c r="F1187" s="13">
        <v>44531</v>
      </c>
    </row>
    <row r="1188" spans="1:6">
      <c r="A1188">
        <v>0</v>
      </c>
      <c r="B1188">
        <v>0</v>
      </c>
      <c r="C1188">
        <v>0</v>
      </c>
      <c r="D1188">
        <v>0</v>
      </c>
      <c r="E1188">
        <v>0</v>
      </c>
      <c r="F1188" s="13">
        <v>44562</v>
      </c>
    </row>
    <row r="1189" spans="1:6">
      <c r="A1189">
        <v>0</v>
      </c>
      <c r="B1189">
        <v>0</v>
      </c>
      <c r="C1189">
        <v>0</v>
      </c>
      <c r="D1189">
        <v>0</v>
      </c>
      <c r="E1189">
        <v>0</v>
      </c>
      <c r="F1189" s="13">
        <v>44593</v>
      </c>
    </row>
    <row r="1190" spans="1:6">
      <c r="A1190">
        <v>0</v>
      </c>
      <c r="B1190">
        <v>0</v>
      </c>
      <c r="C1190">
        <v>0</v>
      </c>
      <c r="D1190">
        <v>0</v>
      </c>
      <c r="E1190">
        <v>0</v>
      </c>
      <c r="F1190" s="13">
        <v>42614</v>
      </c>
    </row>
    <row r="1191" spans="1:6">
      <c r="A1191">
        <v>0</v>
      </c>
      <c r="B1191">
        <v>0</v>
      </c>
      <c r="C1191">
        <v>0</v>
      </c>
      <c r="D1191">
        <v>0</v>
      </c>
      <c r="E1191">
        <v>0</v>
      </c>
      <c r="F1191" s="13">
        <v>42644</v>
      </c>
    </row>
    <row r="1192" spans="1:6">
      <c r="A1192">
        <v>0</v>
      </c>
      <c r="B1192">
        <v>0</v>
      </c>
      <c r="C1192">
        <v>0</v>
      </c>
      <c r="D1192">
        <v>0</v>
      </c>
      <c r="E1192">
        <v>0</v>
      </c>
      <c r="F1192" s="13">
        <v>42675</v>
      </c>
    </row>
    <row r="1193" spans="1:6">
      <c r="A1193">
        <v>0</v>
      </c>
      <c r="B1193">
        <v>0</v>
      </c>
      <c r="C1193">
        <v>0</v>
      </c>
      <c r="D1193">
        <v>0</v>
      </c>
      <c r="E1193">
        <v>0</v>
      </c>
      <c r="F1193" s="13">
        <v>42705</v>
      </c>
    </row>
    <row r="1194" spans="1:6">
      <c r="A1194">
        <v>0</v>
      </c>
      <c r="B1194">
        <v>0</v>
      </c>
      <c r="C1194">
        <v>0</v>
      </c>
      <c r="D1194">
        <v>0</v>
      </c>
      <c r="E1194">
        <v>0</v>
      </c>
      <c r="F1194" s="13">
        <v>42736</v>
      </c>
    </row>
    <row r="1195" spans="1:6">
      <c r="A1195">
        <v>0</v>
      </c>
      <c r="B1195">
        <v>0</v>
      </c>
      <c r="C1195">
        <v>0</v>
      </c>
      <c r="D1195">
        <v>0</v>
      </c>
      <c r="E1195">
        <v>0</v>
      </c>
      <c r="F1195" s="13">
        <v>42767</v>
      </c>
    </row>
    <row r="1196" spans="1:6">
      <c r="A1196">
        <v>0</v>
      </c>
      <c r="B1196">
        <v>0</v>
      </c>
      <c r="C1196">
        <v>0</v>
      </c>
      <c r="D1196">
        <v>0</v>
      </c>
      <c r="E1196">
        <v>0</v>
      </c>
      <c r="F1196" s="13">
        <v>42795</v>
      </c>
    </row>
    <row r="1197" spans="1:6">
      <c r="A1197">
        <v>0</v>
      </c>
      <c r="B1197">
        <v>0</v>
      </c>
      <c r="C1197">
        <v>0</v>
      </c>
      <c r="D1197">
        <v>0</v>
      </c>
      <c r="E1197">
        <v>0</v>
      </c>
      <c r="F1197" s="13">
        <v>42826</v>
      </c>
    </row>
    <row r="1198" spans="1:6">
      <c r="A1198">
        <v>0</v>
      </c>
      <c r="B1198">
        <v>0</v>
      </c>
      <c r="C1198">
        <v>0</v>
      </c>
      <c r="D1198">
        <v>0</v>
      </c>
      <c r="E1198">
        <v>0</v>
      </c>
      <c r="F1198" s="13">
        <v>42856</v>
      </c>
    </row>
    <row r="1199" spans="1:6">
      <c r="A1199">
        <v>0</v>
      </c>
      <c r="B1199">
        <v>0</v>
      </c>
      <c r="C1199">
        <v>0</v>
      </c>
      <c r="D1199">
        <v>0</v>
      </c>
      <c r="E1199">
        <v>0</v>
      </c>
      <c r="F1199" s="13">
        <v>42887</v>
      </c>
    </row>
    <row r="1200" spans="1:6">
      <c r="A1200">
        <v>0</v>
      </c>
      <c r="B1200">
        <v>0</v>
      </c>
      <c r="C1200">
        <v>0</v>
      </c>
      <c r="D1200">
        <v>0</v>
      </c>
      <c r="E1200">
        <v>0</v>
      </c>
      <c r="F1200" s="13">
        <v>42917</v>
      </c>
    </row>
    <row r="1201" spans="1:6">
      <c r="A1201">
        <v>0</v>
      </c>
      <c r="B1201">
        <v>0</v>
      </c>
      <c r="C1201">
        <v>0</v>
      </c>
      <c r="D1201">
        <v>0</v>
      </c>
      <c r="E1201">
        <v>0</v>
      </c>
      <c r="F1201" s="13">
        <v>42948</v>
      </c>
    </row>
    <row r="1202" spans="1:6">
      <c r="A1202">
        <v>0</v>
      </c>
      <c r="B1202">
        <v>0</v>
      </c>
      <c r="C1202">
        <v>0</v>
      </c>
      <c r="D1202">
        <v>0</v>
      </c>
      <c r="E1202">
        <v>0</v>
      </c>
      <c r="F1202" s="13">
        <v>42979</v>
      </c>
    </row>
    <row r="1203" spans="1:6">
      <c r="A1203">
        <v>0</v>
      </c>
      <c r="B1203">
        <v>0</v>
      </c>
      <c r="C1203">
        <v>0</v>
      </c>
      <c r="D1203">
        <v>0</v>
      </c>
      <c r="E1203">
        <v>0</v>
      </c>
      <c r="F1203" s="13">
        <v>43009</v>
      </c>
    </row>
    <row r="1204" spans="1:6">
      <c r="A1204">
        <v>0</v>
      </c>
      <c r="B1204">
        <v>0</v>
      </c>
      <c r="C1204">
        <v>0</v>
      </c>
      <c r="D1204">
        <v>0</v>
      </c>
      <c r="E1204">
        <v>0</v>
      </c>
      <c r="F1204" s="13">
        <v>43040</v>
      </c>
    </row>
    <row r="1205" spans="1:6">
      <c r="A1205">
        <v>0</v>
      </c>
      <c r="B1205">
        <v>0</v>
      </c>
      <c r="C1205">
        <v>0</v>
      </c>
      <c r="D1205">
        <v>0</v>
      </c>
      <c r="E1205">
        <v>0</v>
      </c>
      <c r="F1205" s="13">
        <v>43070</v>
      </c>
    </row>
    <row r="1206" spans="1:6">
      <c r="A1206">
        <v>0</v>
      </c>
      <c r="B1206">
        <v>0</v>
      </c>
      <c r="C1206">
        <v>0</v>
      </c>
      <c r="D1206">
        <v>0</v>
      </c>
      <c r="E1206">
        <v>0</v>
      </c>
      <c r="F1206" s="13">
        <v>43101</v>
      </c>
    </row>
    <row r="1207" spans="1:6">
      <c r="A1207">
        <v>0</v>
      </c>
      <c r="B1207">
        <v>0</v>
      </c>
      <c r="C1207">
        <v>0</v>
      </c>
      <c r="D1207">
        <v>0</v>
      </c>
      <c r="E1207">
        <v>0</v>
      </c>
      <c r="F1207" s="13">
        <v>43132</v>
      </c>
    </row>
    <row r="1208" spans="1:6">
      <c r="A1208">
        <v>0</v>
      </c>
      <c r="B1208">
        <v>0</v>
      </c>
      <c r="C1208">
        <v>0</v>
      </c>
      <c r="D1208">
        <v>0</v>
      </c>
      <c r="E1208">
        <v>0</v>
      </c>
      <c r="F1208" s="13">
        <v>43160</v>
      </c>
    </row>
    <row r="1209" spans="1:6">
      <c r="A1209">
        <v>0</v>
      </c>
      <c r="B1209">
        <v>0</v>
      </c>
      <c r="C1209">
        <v>0</v>
      </c>
      <c r="D1209">
        <v>0</v>
      </c>
      <c r="E1209">
        <v>0</v>
      </c>
      <c r="F1209" s="13">
        <v>43191</v>
      </c>
    </row>
    <row r="1210" spans="1:6">
      <c r="A1210">
        <v>0</v>
      </c>
      <c r="B1210">
        <v>0</v>
      </c>
      <c r="C1210">
        <v>0</v>
      </c>
      <c r="D1210">
        <v>0</v>
      </c>
      <c r="E1210">
        <v>0</v>
      </c>
      <c r="F1210" s="13">
        <v>43221</v>
      </c>
    </row>
    <row r="1211" spans="1:6">
      <c r="A1211">
        <v>0</v>
      </c>
      <c r="B1211">
        <v>0</v>
      </c>
      <c r="C1211">
        <v>0</v>
      </c>
      <c r="D1211">
        <v>0</v>
      </c>
      <c r="E1211">
        <v>0</v>
      </c>
      <c r="F1211" s="13">
        <v>43252</v>
      </c>
    </row>
    <row r="1212" spans="1:6">
      <c r="A1212">
        <v>0</v>
      </c>
      <c r="B1212">
        <v>0</v>
      </c>
      <c r="C1212">
        <v>0</v>
      </c>
      <c r="D1212">
        <v>0</v>
      </c>
      <c r="E1212">
        <v>0</v>
      </c>
      <c r="F1212" s="13">
        <v>43282</v>
      </c>
    </row>
    <row r="1213" spans="1:6">
      <c r="A1213">
        <v>0</v>
      </c>
      <c r="B1213">
        <v>0</v>
      </c>
      <c r="C1213">
        <v>0</v>
      </c>
      <c r="D1213">
        <v>0</v>
      </c>
      <c r="E1213">
        <v>0</v>
      </c>
      <c r="F1213" s="13">
        <v>43313</v>
      </c>
    </row>
    <row r="1214" spans="1:6">
      <c r="A1214">
        <v>0</v>
      </c>
      <c r="B1214">
        <v>0</v>
      </c>
      <c r="C1214">
        <v>0</v>
      </c>
      <c r="D1214">
        <v>0</v>
      </c>
      <c r="E1214">
        <v>0</v>
      </c>
      <c r="F1214" s="13">
        <v>43344</v>
      </c>
    </row>
    <row r="1215" spans="1:6">
      <c r="A1215">
        <v>0</v>
      </c>
      <c r="B1215">
        <v>0</v>
      </c>
      <c r="C1215">
        <v>0</v>
      </c>
      <c r="D1215">
        <v>0</v>
      </c>
      <c r="E1215">
        <v>0</v>
      </c>
      <c r="F1215" s="13">
        <v>43374</v>
      </c>
    </row>
    <row r="1216" spans="1:6">
      <c r="A1216">
        <v>0</v>
      </c>
      <c r="B1216">
        <v>0</v>
      </c>
      <c r="C1216">
        <v>0</v>
      </c>
      <c r="D1216">
        <v>0</v>
      </c>
      <c r="E1216">
        <v>0</v>
      </c>
      <c r="F1216" s="13">
        <v>43405</v>
      </c>
    </row>
    <row r="1217" spans="1:6">
      <c r="A1217">
        <v>0</v>
      </c>
      <c r="B1217">
        <v>0</v>
      </c>
      <c r="C1217">
        <v>0</v>
      </c>
      <c r="D1217">
        <v>0</v>
      </c>
      <c r="E1217">
        <v>0</v>
      </c>
      <c r="F1217" s="13">
        <v>43435</v>
      </c>
    </row>
    <row r="1218" spans="1:6">
      <c r="A1218">
        <v>0</v>
      </c>
      <c r="B1218">
        <v>0</v>
      </c>
      <c r="C1218">
        <v>0</v>
      </c>
      <c r="D1218">
        <v>0</v>
      </c>
      <c r="E1218">
        <v>0</v>
      </c>
      <c r="F1218" s="13">
        <v>43466</v>
      </c>
    </row>
    <row r="1219" spans="1:6">
      <c r="A1219">
        <v>0</v>
      </c>
      <c r="B1219">
        <v>0</v>
      </c>
      <c r="C1219">
        <v>0</v>
      </c>
      <c r="D1219">
        <v>0</v>
      </c>
      <c r="E1219">
        <v>0</v>
      </c>
      <c r="F1219" s="13">
        <v>43497</v>
      </c>
    </row>
    <row r="1220" spans="1:6">
      <c r="A1220">
        <v>0</v>
      </c>
      <c r="B1220">
        <v>0</v>
      </c>
      <c r="C1220">
        <v>0</v>
      </c>
      <c r="D1220">
        <v>0</v>
      </c>
      <c r="E1220">
        <v>0</v>
      </c>
      <c r="F1220" s="13">
        <v>43525</v>
      </c>
    </row>
    <row r="1221" spans="1:6">
      <c r="A1221">
        <v>0</v>
      </c>
      <c r="B1221">
        <v>0</v>
      </c>
      <c r="C1221">
        <v>0</v>
      </c>
      <c r="D1221">
        <v>0</v>
      </c>
      <c r="E1221">
        <v>0</v>
      </c>
      <c r="F1221" s="13">
        <v>43556</v>
      </c>
    </row>
    <row r="1222" spans="1:6">
      <c r="A1222">
        <v>0</v>
      </c>
      <c r="B1222">
        <v>0</v>
      </c>
      <c r="C1222">
        <v>0</v>
      </c>
      <c r="D1222">
        <v>0</v>
      </c>
      <c r="E1222">
        <v>0</v>
      </c>
      <c r="F1222" s="13">
        <v>43586</v>
      </c>
    </row>
    <row r="1223" spans="1:6">
      <c r="A1223">
        <v>0</v>
      </c>
      <c r="B1223">
        <v>0</v>
      </c>
      <c r="C1223">
        <v>0</v>
      </c>
      <c r="D1223">
        <v>0</v>
      </c>
      <c r="E1223">
        <v>0</v>
      </c>
      <c r="F1223" s="13">
        <v>43617</v>
      </c>
    </row>
    <row r="1224" spans="1:6">
      <c r="A1224">
        <v>0</v>
      </c>
      <c r="B1224">
        <v>0</v>
      </c>
      <c r="C1224">
        <v>0</v>
      </c>
      <c r="D1224">
        <v>0</v>
      </c>
      <c r="E1224">
        <v>0</v>
      </c>
      <c r="F1224" s="13">
        <v>43647</v>
      </c>
    </row>
    <row r="1225" spans="1:6">
      <c r="A1225">
        <v>0</v>
      </c>
      <c r="B1225">
        <v>0</v>
      </c>
      <c r="C1225">
        <v>0</v>
      </c>
      <c r="D1225">
        <v>0</v>
      </c>
      <c r="E1225">
        <v>0</v>
      </c>
      <c r="F1225" s="13">
        <v>43678</v>
      </c>
    </row>
    <row r="1226" spans="1:6">
      <c r="A1226">
        <v>0</v>
      </c>
      <c r="B1226">
        <v>0</v>
      </c>
      <c r="C1226">
        <v>0</v>
      </c>
      <c r="D1226">
        <v>0</v>
      </c>
      <c r="E1226">
        <v>0</v>
      </c>
      <c r="F1226" s="13">
        <v>43709</v>
      </c>
    </row>
    <row r="1227" spans="1:6">
      <c r="A1227">
        <v>0</v>
      </c>
      <c r="B1227">
        <v>0</v>
      </c>
      <c r="C1227">
        <v>0</v>
      </c>
      <c r="D1227">
        <v>0</v>
      </c>
      <c r="E1227">
        <v>0</v>
      </c>
      <c r="F1227" s="13">
        <v>43739</v>
      </c>
    </row>
    <row r="1228" spans="1:6">
      <c r="A1228">
        <v>0</v>
      </c>
      <c r="B1228">
        <v>0</v>
      </c>
      <c r="C1228">
        <v>0</v>
      </c>
      <c r="D1228">
        <v>0</v>
      </c>
      <c r="E1228">
        <v>0</v>
      </c>
      <c r="F1228" s="13">
        <v>43770</v>
      </c>
    </row>
    <row r="1229" spans="1:6">
      <c r="A1229">
        <v>0</v>
      </c>
      <c r="B1229">
        <v>0</v>
      </c>
      <c r="C1229">
        <v>0</v>
      </c>
      <c r="D1229">
        <v>0</v>
      </c>
      <c r="E1229">
        <v>0</v>
      </c>
      <c r="F1229" s="13">
        <v>43800</v>
      </c>
    </row>
    <row r="1230" spans="1:6">
      <c r="A1230">
        <v>0</v>
      </c>
      <c r="B1230">
        <v>0</v>
      </c>
      <c r="C1230">
        <v>0</v>
      </c>
      <c r="D1230">
        <v>0</v>
      </c>
      <c r="E1230">
        <v>0</v>
      </c>
      <c r="F1230" s="13">
        <v>43831</v>
      </c>
    </row>
    <row r="1231" spans="1:6">
      <c r="A1231">
        <v>0</v>
      </c>
      <c r="B1231">
        <v>0</v>
      </c>
      <c r="C1231">
        <v>0</v>
      </c>
      <c r="D1231">
        <v>0</v>
      </c>
      <c r="E1231">
        <v>0</v>
      </c>
      <c r="F1231" s="13">
        <v>43862</v>
      </c>
    </row>
    <row r="1232" spans="1:6">
      <c r="A1232">
        <v>0</v>
      </c>
      <c r="B1232">
        <v>0</v>
      </c>
      <c r="C1232">
        <v>0</v>
      </c>
      <c r="D1232">
        <v>0</v>
      </c>
      <c r="E1232">
        <v>0</v>
      </c>
      <c r="F1232" s="13">
        <v>43891</v>
      </c>
    </row>
    <row r="1233" spans="1:6">
      <c r="A1233">
        <v>0</v>
      </c>
      <c r="B1233">
        <v>0</v>
      </c>
      <c r="C1233">
        <v>0</v>
      </c>
      <c r="D1233">
        <v>0</v>
      </c>
      <c r="E1233">
        <v>0</v>
      </c>
      <c r="F1233" s="13">
        <v>43922</v>
      </c>
    </row>
    <row r="1234" spans="1:6">
      <c r="A1234">
        <v>0</v>
      </c>
      <c r="B1234">
        <v>0</v>
      </c>
      <c r="C1234">
        <v>0</v>
      </c>
      <c r="D1234">
        <v>0</v>
      </c>
      <c r="E1234">
        <v>0</v>
      </c>
      <c r="F1234" s="13">
        <v>43952</v>
      </c>
    </row>
    <row r="1235" spans="1:6">
      <c r="A1235">
        <v>0</v>
      </c>
      <c r="B1235">
        <v>0</v>
      </c>
      <c r="C1235">
        <v>0</v>
      </c>
      <c r="D1235">
        <v>0</v>
      </c>
      <c r="E1235">
        <v>0</v>
      </c>
      <c r="F1235" s="13">
        <v>43983</v>
      </c>
    </row>
    <row r="1236" spans="1:6">
      <c r="A1236">
        <v>0</v>
      </c>
      <c r="B1236">
        <v>0</v>
      </c>
      <c r="C1236">
        <v>0</v>
      </c>
      <c r="D1236">
        <v>0</v>
      </c>
      <c r="E1236">
        <v>0</v>
      </c>
      <c r="F1236" s="13">
        <v>44013</v>
      </c>
    </row>
    <row r="1237" spans="1:6">
      <c r="A1237">
        <v>0</v>
      </c>
      <c r="B1237">
        <v>0</v>
      </c>
      <c r="C1237">
        <v>0</v>
      </c>
      <c r="D1237">
        <v>0</v>
      </c>
      <c r="E1237">
        <v>0</v>
      </c>
      <c r="F1237" s="13">
        <v>44044</v>
      </c>
    </row>
    <row r="1238" spans="1:6">
      <c r="A1238">
        <v>0</v>
      </c>
      <c r="B1238">
        <v>0</v>
      </c>
      <c r="C1238">
        <v>0</v>
      </c>
      <c r="D1238">
        <v>0</v>
      </c>
      <c r="E1238">
        <v>0</v>
      </c>
      <c r="F1238" s="13">
        <v>44075</v>
      </c>
    </row>
    <row r="1239" spans="1:6">
      <c r="A1239">
        <v>0</v>
      </c>
      <c r="B1239">
        <v>0</v>
      </c>
      <c r="C1239">
        <v>0</v>
      </c>
      <c r="D1239">
        <v>0</v>
      </c>
      <c r="E1239">
        <v>0</v>
      </c>
      <c r="F1239" s="13">
        <v>44105</v>
      </c>
    </row>
    <row r="1240" spans="1:6">
      <c r="A1240">
        <v>0</v>
      </c>
      <c r="B1240">
        <v>0</v>
      </c>
      <c r="C1240">
        <v>0</v>
      </c>
      <c r="D1240">
        <v>0</v>
      </c>
      <c r="E1240">
        <v>0</v>
      </c>
      <c r="F1240" s="13">
        <v>44136</v>
      </c>
    </row>
    <row r="1241" spans="1:6">
      <c r="A1241">
        <v>0</v>
      </c>
      <c r="B1241">
        <v>0</v>
      </c>
      <c r="C1241">
        <v>0</v>
      </c>
      <c r="D1241">
        <v>0</v>
      </c>
      <c r="E1241">
        <v>0</v>
      </c>
      <c r="F1241" s="13">
        <v>44166</v>
      </c>
    </row>
    <row r="1242" spans="1:6">
      <c r="A1242">
        <v>0</v>
      </c>
      <c r="B1242">
        <v>0</v>
      </c>
      <c r="C1242">
        <v>0</v>
      </c>
      <c r="D1242">
        <v>0</v>
      </c>
      <c r="E1242">
        <v>0</v>
      </c>
      <c r="F1242" s="13">
        <v>44197</v>
      </c>
    </row>
    <row r="1243" spans="1:6">
      <c r="A1243">
        <v>0</v>
      </c>
      <c r="B1243">
        <v>0</v>
      </c>
      <c r="C1243">
        <v>0</v>
      </c>
      <c r="D1243">
        <v>0</v>
      </c>
      <c r="E1243">
        <v>0</v>
      </c>
      <c r="F1243" s="13">
        <v>44228</v>
      </c>
    </row>
    <row r="1244" spans="1:6">
      <c r="A1244">
        <v>0</v>
      </c>
      <c r="B1244">
        <v>0</v>
      </c>
      <c r="C1244">
        <v>0</v>
      </c>
      <c r="D1244">
        <v>0</v>
      </c>
      <c r="E1244">
        <v>0</v>
      </c>
      <c r="F1244" s="13">
        <v>44256</v>
      </c>
    </row>
    <row r="1245" spans="1:6">
      <c r="A1245">
        <v>0</v>
      </c>
      <c r="B1245">
        <v>0</v>
      </c>
      <c r="C1245">
        <v>0</v>
      </c>
      <c r="D1245">
        <v>0</v>
      </c>
      <c r="E1245">
        <v>0</v>
      </c>
      <c r="F1245" s="13">
        <v>44287</v>
      </c>
    </row>
    <row r="1246" spans="1:6">
      <c r="A1246">
        <v>0</v>
      </c>
      <c r="B1246">
        <v>0</v>
      </c>
      <c r="C1246">
        <v>0</v>
      </c>
      <c r="D1246">
        <v>0</v>
      </c>
      <c r="E1246">
        <v>0</v>
      </c>
      <c r="F1246" s="13">
        <v>44317</v>
      </c>
    </row>
    <row r="1247" spans="1:6">
      <c r="A1247">
        <v>0</v>
      </c>
      <c r="B1247">
        <v>0</v>
      </c>
      <c r="C1247">
        <v>0</v>
      </c>
      <c r="D1247">
        <v>0</v>
      </c>
      <c r="E1247">
        <v>0</v>
      </c>
      <c r="F1247" s="13">
        <v>44348</v>
      </c>
    </row>
    <row r="1248" spans="1:6">
      <c r="A1248">
        <v>0</v>
      </c>
      <c r="B1248">
        <v>0</v>
      </c>
      <c r="C1248">
        <v>0</v>
      </c>
      <c r="D1248">
        <v>0</v>
      </c>
      <c r="E1248">
        <v>0</v>
      </c>
      <c r="F1248" s="13">
        <v>44378</v>
      </c>
    </row>
    <row r="1249" spans="1:6">
      <c r="A1249">
        <v>0</v>
      </c>
      <c r="B1249">
        <v>0</v>
      </c>
      <c r="C1249">
        <v>0</v>
      </c>
      <c r="D1249">
        <v>0</v>
      </c>
      <c r="E1249">
        <v>0</v>
      </c>
      <c r="F1249" s="13">
        <v>44409</v>
      </c>
    </row>
    <row r="1250" spans="1:6">
      <c r="A1250">
        <v>0</v>
      </c>
      <c r="B1250">
        <v>0</v>
      </c>
      <c r="C1250">
        <v>0</v>
      </c>
      <c r="D1250">
        <v>0</v>
      </c>
      <c r="E1250">
        <v>0</v>
      </c>
      <c r="F1250" s="13">
        <v>44440</v>
      </c>
    </row>
    <row r="1251" spans="1:6">
      <c r="A1251">
        <v>0</v>
      </c>
      <c r="B1251">
        <v>0</v>
      </c>
      <c r="C1251">
        <v>0</v>
      </c>
      <c r="D1251">
        <v>0</v>
      </c>
      <c r="E1251">
        <v>0</v>
      </c>
      <c r="F1251" s="13">
        <v>44470</v>
      </c>
    </row>
    <row r="1252" spans="1:6">
      <c r="A1252">
        <v>0</v>
      </c>
      <c r="B1252">
        <v>0</v>
      </c>
      <c r="C1252">
        <v>0</v>
      </c>
      <c r="D1252">
        <v>0</v>
      </c>
      <c r="E1252">
        <v>0</v>
      </c>
      <c r="F1252" s="13">
        <v>44501</v>
      </c>
    </row>
    <row r="1253" spans="1:6">
      <c r="A1253">
        <v>0</v>
      </c>
      <c r="B1253">
        <v>0</v>
      </c>
      <c r="C1253">
        <v>0</v>
      </c>
      <c r="D1253">
        <v>0</v>
      </c>
      <c r="E1253">
        <v>0</v>
      </c>
      <c r="F1253" s="13">
        <v>44531</v>
      </c>
    </row>
    <row r="1254" spans="1:6">
      <c r="A1254">
        <v>0</v>
      </c>
      <c r="B1254">
        <v>0</v>
      </c>
      <c r="C1254">
        <v>0</v>
      </c>
      <c r="D1254">
        <v>0</v>
      </c>
      <c r="E1254">
        <v>0</v>
      </c>
      <c r="F1254" s="13">
        <v>44562</v>
      </c>
    </row>
    <row r="1255" spans="1:6">
      <c r="A1255">
        <v>0</v>
      </c>
      <c r="B1255">
        <v>0</v>
      </c>
      <c r="C1255">
        <v>0</v>
      </c>
      <c r="D1255">
        <v>0</v>
      </c>
      <c r="E1255">
        <v>0</v>
      </c>
      <c r="F1255" s="13">
        <v>44593</v>
      </c>
    </row>
    <row r="1256" spans="1:6">
      <c r="A1256">
        <v>0</v>
      </c>
      <c r="B1256">
        <v>0</v>
      </c>
      <c r="C1256">
        <v>0</v>
      </c>
      <c r="D1256">
        <v>0</v>
      </c>
      <c r="E1256">
        <v>0</v>
      </c>
      <c r="F1256" s="13">
        <v>42614</v>
      </c>
    </row>
    <row r="1257" spans="1:6">
      <c r="A1257">
        <v>0</v>
      </c>
      <c r="B1257">
        <v>0</v>
      </c>
      <c r="C1257">
        <v>0</v>
      </c>
      <c r="D1257">
        <v>0</v>
      </c>
      <c r="E1257">
        <v>0</v>
      </c>
      <c r="F1257" s="13">
        <v>42644</v>
      </c>
    </row>
    <row r="1258" spans="1:6">
      <c r="A1258">
        <v>0</v>
      </c>
      <c r="B1258">
        <v>0</v>
      </c>
      <c r="C1258">
        <v>0</v>
      </c>
      <c r="D1258">
        <v>0</v>
      </c>
      <c r="E1258">
        <v>0</v>
      </c>
      <c r="F1258" s="13">
        <v>42675</v>
      </c>
    </row>
    <row r="1259" spans="1:6">
      <c r="A1259">
        <v>0</v>
      </c>
      <c r="B1259">
        <v>0</v>
      </c>
      <c r="C1259">
        <v>0</v>
      </c>
      <c r="D1259">
        <v>0</v>
      </c>
      <c r="E1259">
        <v>0</v>
      </c>
      <c r="F1259" s="13">
        <v>42705</v>
      </c>
    </row>
    <row r="1260" spans="1:6">
      <c r="A1260">
        <v>0</v>
      </c>
      <c r="B1260">
        <v>0</v>
      </c>
      <c r="C1260">
        <v>0</v>
      </c>
      <c r="D1260">
        <v>0</v>
      </c>
      <c r="E1260">
        <v>0</v>
      </c>
      <c r="F1260" s="13">
        <v>42736</v>
      </c>
    </row>
    <row r="1261" spans="1:6">
      <c r="A1261">
        <v>0</v>
      </c>
      <c r="B1261">
        <v>0</v>
      </c>
      <c r="C1261">
        <v>0</v>
      </c>
      <c r="D1261">
        <v>0</v>
      </c>
      <c r="E1261">
        <v>0</v>
      </c>
      <c r="F1261" s="13">
        <v>42767</v>
      </c>
    </row>
    <row r="1262" spans="1:6">
      <c r="A1262">
        <v>0</v>
      </c>
      <c r="B1262">
        <v>0</v>
      </c>
      <c r="C1262">
        <v>0</v>
      </c>
      <c r="D1262">
        <v>0</v>
      </c>
      <c r="E1262">
        <v>0</v>
      </c>
      <c r="F1262" s="13">
        <v>42795</v>
      </c>
    </row>
    <row r="1263" spans="1:6">
      <c r="A1263">
        <v>0</v>
      </c>
      <c r="B1263">
        <v>0</v>
      </c>
      <c r="C1263">
        <v>0</v>
      </c>
      <c r="D1263">
        <v>0</v>
      </c>
      <c r="E1263">
        <v>0</v>
      </c>
      <c r="F1263" s="13">
        <v>42826</v>
      </c>
    </row>
    <row r="1264" spans="1:6">
      <c r="A1264">
        <v>0</v>
      </c>
      <c r="B1264">
        <v>0</v>
      </c>
      <c r="C1264">
        <v>0</v>
      </c>
      <c r="D1264">
        <v>0</v>
      </c>
      <c r="E1264">
        <v>0</v>
      </c>
      <c r="F1264" s="13">
        <v>42856</v>
      </c>
    </row>
    <row r="1265" spans="1:6">
      <c r="A1265">
        <v>0</v>
      </c>
      <c r="B1265">
        <v>0</v>
      </c>
      <c r="C1265">
        <v>0</v>
      </c>
      <c r="D1265">
        <v>0</v>
      </c>
      <c r="E1265">
        <v>0</v>
      </c>
      <c r="F1265" s="13">
        <v>42887</v>
      </c>
    </row>
    <row r="1266" spans="1:6">
      <c r="A1266">
        <v>0</v>
      </c>
      <c r="B1266">
        <v>0</v>
      </c>
      <c r="C1266">
        <v>0</v>
      </c>
      <c r="D1266">
        <v>0</v>
      </c>
      <c r="E1266">
        <v>0</v>
      </c>
      <c r="F1266" s="13">
        <v>42917</v>
      </c>
    </row>
    <row r="1267" spans="1:6">
      <c r="A1267">
        <v>0</v>
      </c>
      <c r="B1267">
        <v>0</v>
      </c>
      <c r="C1267">
        <v>0</v>
      </c>
      <c r="D1267">
        <v>0</v>
      </c>
      <c r="E1267">
        <v>0</v>
      </c>
      <c r="F1267" s="13">
        <v>42948</v>
      </c>
    </row>
    <row r="1268" spans="1:6">
      <c r="A1268">
        <v>0</v>
      </c>
      <c r="B1268">
        <v>0</v>
      </c>
      <c r="C1268">
        <v>0</v>
      </c>
      <c r="D1268">
        <v>0</v>
      </c>
      <c r="E1268">
        <v>0</v>
      </c>
      <c r="F1268" s="13">
        <v>42979</v>
      </c>
    </row>
    <row r="1269" spans="1:6">
      <c r="A1269">
        <v>0</v>
      </c>
      <c r="B1269">
        <v>0</v>
      </c>
      <c r="C1269">
        <v>0</v>
      </c>
      <c r="D1269">
        <v>0</v>
      </c>
      <c r="E1269">
        <v>0</v>
      </c>
      <c r="F1269" s="13">
        <v>43009</v>
      </c>
    </row>
    <row r="1270" spans="1:6">
      <c r="A1270">
        <v>0</v>
      </c>
      <c r="B1270">
        <v>0</v>
      </c>
      <c r="C1270">
        <v>0</v>
      </c>
      <c r="D1270">
        <v>0</v>
      </c>
      <c r="E1270">
        <v>0</v>
      </c>
      <c r="F1270" s="13">
        <v>43040</v>
      </c>
    </row>
    <row r="1271" spans="1:6">
      <c r="A1271">
        <v>0</v>
      </c>
      <c r="B1271">
        <v>0</v>
      </c>
      <c r="C1271">
        <v>0</v>
      </c>
      <c r="D1271">
        <v>0</v>
      </c>
      <c r="E1271">
        <v>0</v>
      </c>
      <c r="F1271" s="13">
        <v>43070</v>
      </c>
    </row>
    <row r="1272" spans="1:6">
      <c r="A1272">
        <v>0</v>
      </c>
      <c r="B1272">
        <v>0</v>
      </c>
      <c r="C1272">
        <v>0</v>
      </c>
      <c r="D1272">
        <v>0</v>
      </c>
      <c r="E1272">
        <v>0</v>
      </c>
      <c r="F1272" s="13">
        <v>43101</v>
      </c>
    </row>
    <row r="1273" spans="1:6">
      <c r="A1273">
        <v>0</v>
      </c>
      <c r="B1273">
        <v>0</v>
      </c>
      <c r="C1273">
        <v>0</v>
      </c>
      <c r="D1273">
        <v>0</v>
      </c>
      <c r="E1273">
        <v>0</v>
      </c>
      <c r="F1273" s="13">
        <v>43132</v>
      </c>
    </row>
    <row r="1274" spans="1:6">
      <c r="A1274">
        <v>0</v>
      </c>
      <c r="B1274">
        <v>0</v>
      </c>
      <c r="C1274">
        <v>0</v>
      </c>
      <c r="D1274">
        <v>0</v>
      </c>
      <c r="E1274">
        <v>0</v>
      </c>
      <c r="F1274" s="13">
        <v>43160</v>
      </c>
    </row>
    <row r="1275" spans="1:6">
      <c r="A1275">
        <v>0</v>
      </c>
      <c r="B1275">
        <v>0</v>
      </c>
      <c r="C1275">
        <v>0</v>
      </c>
      <c r="D1275">
        <v>0</v>
      </c>
      <c r="E1275">
        <v>0</v>
      </c>
      <c r="F1275" s="13">
        <v>43191</v>
      </c>
    </row>
    <row r="1276" spans="1:6">
      <c r="A1276">
        <v>0</v>
      </c>
      <c r="B1276">
        <v>0</v>
      </c>
      <c r="C1276">
        <v>0</v>
      </c>
      <c r="D1276">
        <v>0</v>
      </c>
      <c r="E1276">
        <v>0</v>
      </c>
      <c r="F1276" s="13">
        <v>43221</v>
      </c>
    </row>
    <row r="1277" spans="1:6">
      <c r="A1277">
        <v>0</v>
      </c>
      <c r="B1277">
        <v>0</v>
      </c>
      <c r="C1277">
        <v>0</v>
      </c>
      <c r="D1277">
        <v>0</v>
      </c>
      <c r="E1277">
        <v>0</v>
      </c>
      <c r="F1277" s="13">
        <v>43252</v>
      </c>
    </row>
    <row r="1278" spans="1:6">
      <c r="A1278">
        <v>0</v>
      </c>
      <c r="B1278">
        <v>0</v>
      </c>
      <c r="C1278">
        <v>0</v>
      </c>
      <c r="D1278">
        <v>0</v>
      </c>
      <c r="E1278">
        <v>0</v>
      </c>
      <c r="F1278" s="13">
        <v>43282</v>
      </c>
    </row>
    <row r="1279" spans="1:6">
      <c r="A1279">
        <v>0</v>
      </c>
      <c r="B1279">
        <v>0</v>
      </c>
      <c r="C1279">
        <v>0</v>
      </c>
      <c r="D1279">
        <v>0</v>
      </c>
      <c r="E1279">
        <v>0</v>
      </c>
      <c r="F1279" s="13">
        <v>43313</v>
      </c>
    </row>
    <row r="1280" spans="1:6">
      <c r="A1280">
        <v>0</v>
      </c>
      <c r="B1280">
        <v>0</v>
      </c>
      <c r="C1280">
        <v>0</v>
      </c>
      <c r="D1280">
        <v>0</v>
      </c>
      <c r="E1280">
        <v>0</v>
      </c>
      <c r="F1280" s="13">
        <v>43344</v>
      </c>
    </row>
    <row r="1281" spans="1:6">
      <c r="A1281">
        <v>0</v>
      </c>
      <c r="B1281">
        <v>0</v>
      </c>
      <c r="C1281">
        <v>0</v>
      </c>
      <c r="D1281">
        <v>0</v>
      </c>
      <c r="E1281">
        <v>0</v>
      </c>
      <c r="F1281" s="13">
        <v>43374</v>
      </c>
    </row>
    <row r="1282" spans="1:6">
      <c r="A1282">
        <v>0</v>
      </c>
      <c r="B1282">
        <v>0</v>
      </c>
      <c r="C1282">
        <v>0</v>
      </c>
      <c r="D1282">
        <v>0</v>
      </c>
      <c r="E1282">
        <v>0</v>
      </c>
      <c r="F1282" s="13">
        <v>43405</v>
      </c>
    </row>
    <row r="1283" spans="1:6">
      <c r="A1283">
        <v>0</v>
      </c>
      <c r="B1283">
        <v>0</v>
      </c>
      <c r="C1283">
        <v>0</v>
      </c>
      <c r="D1283">
        <v>0</v>
      </c>
      <c r="E1283">
        <v>0</v>
      </c>
      <c r="F1283" s="13">
        <v>43435</v>
      </c>
    </row>
    <row r="1284" spans="1:6">
      <c r="A1284">
        <v>0</v>
      </c>
      <c r="B1284">
        <v>0</v>
      </c>
      <c r="C1284">
        <v>0</v>
      </c>
      <c r="D1284">
        <v>0</v>
      </c>
      <c r="E1284">
        <v>0</v>
      </c>
      <c r="F1284" s="13">
        <v>43466</v>
      </c>
    </row>
    <row r="1285" spans="1:6">
      <c r="A1285">
        <v>0</v>
      </c>
      <c r="B1285">
        <v>0</v>
      </c>
      <c r="C1285">
        <v>0</v>
      </c>
      <c r="D1285">
        <v>0</v>
      </c>
      <c r="E1285">
        <v>0</v>
      </c>
      <c r="F1285" s="13">
        <v>43497</v>
      </c>
    </row>
    <row r="1286" spans="1:6">
      <c r="A1286">
        <v>0</v>
      </c>
      <c r="B1286">
        <v>0</v>
      </c>
      <c r="C1286">
        <v>0</v>
      </c>
      <c r="D1286">
        <v>0</v>
      </c>
      <c r="E1286">
        <v>0</v>
      </c>
      <c r="F1286" s="13">
        <v>43525</v>
      </c>
    </row>
    <row r="1287" spans="1:6">
      <c r="A1287">
        <v>0</v>
      </c>
      <c r="B1287">
        <v>0</v>
      </c>
      <c r="C1287">
        <v>0</v>
      </c>
      <c r="D1287">
        <v>0</v>
      </c>
      <c r="E1287">
        <v>0</v>
      </c>
      <c r="F1287" s="13">
        <v>43556</v>
      </c>
    </row>
    <row r="1288" spans="1:6">
      <c r="A1288">
        <v>0</v>
      </c>
      <c r="B1288">
        <v>0</v>
      </c>
      <c r="C1288">
        <v>0</v>
      </c>
      <c r="D1288">
        <v>0</v>
      </c>
      <c r="E1288">
        <v>0</v>
      </c>
      <c r="F1288" s="13">
        <v>43586</v>
      </c>
    </row>
    <row r="1289" spans="1:6">
      <c r="A1289">
        <v>0</v>
      </c>
      <c r="B1289">
        <v>0</v>
      </c>
      <c r="C1289">
        <v>0</v>
      </c>
      <c r="D1289">
        <v>0</v>
      </c>
      <c r="E1289">
        <v>0</v>
      </c>
      <c r="F1289" s="13">
        <v>43617</v>
      </c>
    </row>
    <row r="1290" spans="1:6">
      <c r="A1290">
        <v>0</v>
      </c>
      <c r="B1290">
        <v>0</v>
      </c>
      <c r="C1290">
        <v>0</v>
      </c>
      <c r="D1290">
        <v>0</v>
      </c>
      <c r="E1290">
        <v>0</v>
      </c>
      <c r="F1290" s="13">
        <v>43647</v>
      </c>
    </row>
    <row r="1291" spans="1:6">
      <c r="A1291">
        <v>0</v>
      </c>
      <c r="B1291">
        <v>0</v>
      </c>
      <c r="C1291">
        <v>0</v>
      </c>
      <c r="D1291">
        <v>0</v>
      </c>
      <c r="E1291">
        <v>0</v>
      </c>
      <c r="F1291" s="13">
        <v>43678</v>
      </c>
    </row>
    <row r="1292" spans="1:6">
      <c r="A1292">
        <v>0</v>
      </c>
      <c r="B1292">
        <v>0</v>
      </c>
      <c r="C1292">
        <v>0</v>
      </c>
      <c r="D1292">
        <v>0</v>
      </c>
      <c r="E1292">
        <v>0</v>
      </c>
      <c r="F1292" s="13">
        <v>43709</v>
      </c>
    </row>
    <row r="1293" spans="1:6">
      <c r="A1293">
        <v>0</v>
      </c>
      <c r="B1293">
        <v>0</v>
      </c>
      <c r="C1293">
        <v>0</v>
      </c>
      <c r="D1293">
        <v>0</v>
      </c>
      <c r="E1293">
        <v>0</v>
      </c>
      <c r="F1293" s="13">
        <v>43739</v>
      </c>
    </row>
    <row r="1294" spans="1:6">
      <c r="A1294">
        <v>0</v>
      </c>
      <c r="B1294">
        <v>0</v>
      </c>
      <c r="C1294">
        <v>0</v>
      </c>
      <c r="D1294">
        <v>0</v>
      </c>
      <c r="E1294">
        <v>0</v>
      </c>
      <c r="F1294" s="13">
        <v>43770</v>
      </c>
    </row>
    <row r="1295" spans="1:6">
      <c r="A1295">
        <v>0</v>
      </c>
      <c r="B1295">
        <v>0</v>
      </c>
      <c r="C1295">
        <v>0</v>
      </c>
      <c r="D1295">
        <v>0</v>
      </c>
      <c r="E1295">
        <v>0</v>
      </c>
      <c r="F1295" s="13">
        <v>43800</v>
      </c>
    </row>
    <row r="1296" spans="1:6">
      <c r="A1296">
        <v>0</v>
      </c>
      <c r="B1296">
        <v>0</v>
      </c>
      <c r="C1296">
        <v>0</v>
      </c>
      <c r="D1296">
        <v>0</v>
      </c>
      <c r="E1296">
        <v>0</v>
      </c>
      <c r="F1296" s="13">
        <v>43831</v>
      </c>
    </row>
    <row r="1297" spans="1:6">
      <c r="A1297">
        <v>0</v>
      </c>
      <c r="B1297">
        <v>0</v>
      </c>
      <c r="C1297">
        <v>0</v>
      </c>
      <c r="D1297">
        <v>0</v>
      </c>
      <c r="E1297">
        <v>0</v>
      </c>
      <c r="F1297" s="13">
        <v>43862</v>
      </c>
    </row>
    <row r="1298" spans="1:6">
      <c r="A1298">
        <v>0</v>
      </c>
      <c r="B1298">
        <v>0</v>
      </c>
      <c r="C1298">
        <v>0</v>
      </c>
      <c r="D1298">
        <v>0</v>
      </c>
      <c r="E1298">
        <v>0</v>
      </c>
      <c r="F1298" s="13">
        <v>43891</v>
      </c>
    </row>
    <row r="1299" spans="1:6">
      <c r="A1299">
        <v>0</v>
      </c>
      <c r="B1299">
        <v>0</v>
      </c>
      <c r="C1299">
        <v>0</v>
      </c>
      <c r="D1299">
        <v>0</v>
      </c>
      <c r="E1299">
        <v>0</v>
      </c>
      <c r="F1299" s="13">
        <v>43922</v>
      </c>
    </row>
    <row r="1300" spans="1:6">
      <c r="A1300">
        <v>0</v>
      </c>
      <c r="B1300">
        <v>0</v>
      </c>
      <c r="C1300">
        <v>0</v>
      </c>
      <c r="D1300">
        <v>0</v>
      </c>
      <c r="E1300">
        <v>0</v>
      </c>
      <c r="F1300" s="13">
        <v>43952</v>
      </c>
    </row>
    <row r="1301" spans="1:6">
      <c r="A1301">
        <v>0</v>
      </c>
      <c r="B1301">
        <v>0</v>
      </c>
      <c r="C1301">
        <v>0</v>
      </c>
      <c r="D1301">
        <v>0</v>
      </c>
      <c r="E1301">
        <v>0</v>
      </c>
      <c r="F1301" s="13">
        <v>43983</v>
      </c>
    </row>
    <row r="1302" spans="1:6">
      <c r="A1302">
        <v>0</v>
      </c>
      <c r="B1302">
        <v>0</v>
      </c>
      <c r="C1302">
        <v>0</v>
      </c>
      <c r="D1302">
        <v>0</v>
      </c>
      <c r="E1302">
        <v>0</v>
      </c>
      <c r="F1302" s="13">
        <v>44013</v>
      </c>
    </row>
    <row r="1303" spans="1:6">
      <c r="A1303">
        <v>0</v>
      </c>
      <c r="B1303">
        <v>0</v>
      </c>
      <c r="C1303">
        <v>0</v>
      </c>
      <c r="D1303">
        <v>0</v>
      </c>
      <c r="E1303">
        <v>0</v>
      </c>
      <c r="F1303" s="13">
        <v>44044</v>
      </c>
    </row>
    <row r="1304" spans="1:6">
      <c r="A1304">
        <v>0</v>
      </c>
      <c r="B1304">
        <v>0</v>
      </c>
      <c r="C1304">
        <v>0</v>
      </c>
      <c r="D1304">
        <v>0</v>
      </c>
      <c r="E1304">
        <v>0</v>
      </c>
      <c r="F1304" s="13">
        <v>44075</v>
      </c>
    </row>
    <row r="1305" spans="1:6">
      <c r="A1305">
        <v>0</v>
      </c>
      <c r="B1305">
        <v>0</v>
      </c>
      <c r="C1305">
        <v>0</v>
      </c>
      <c r="D1305">
        <v>0</v>
      </c>
      <c r="E1305">
        <v>0</v>
      </c>
      <c r="F1305" s="13">
        <v>44105</v>
      </c>
    </row>
    <row r="1306" spans="1:6">
      <c r="A1306">
        <v>0</v>
      </c>
      <c r="B1306">
        <v>0</v>
      </c>
      <c r="C1306">
        <v>0</v>
      </c>
      <c r="D1306">
        <v>0</v>
      </c>
      <c r="E1306">
        <v>0</v>
      </c>
      <c r="F1306" s="13">
        <v>44136</v>
      </c>
    </row>
    <row r="1307" spans="1:6">
      <c r="A1307">
        <v>0</v>
      </c>
      <c r="B1307">
        <v>0</v>
      </c>
      <c r="C1307">
        <v>0</v>
      </c>
      <c r="D1307">
        <v>0</v>
      </c>
      <c r="E1307">
        <v>0</v>
      </c>
      <c r="F1307" s="13">
        <v>44166</v>
      </c>
    </row>
    <row r="1308" spans="1:6">
      <c r="A1308">
        <v>0</v>
      </c>
      <c r="B1308">
        <v>0</v>
      </c>
      <c r="C1308">
        <v>0</v>
      </c>
      <c r="D1308">
        <v>0</v>
      </c>
      <c r="E1308">
        <v>0</v>
      </c>
      <c r="F1308" s="13">
        <v>44197</v>
      </c>
    </row>
    <row r="1309" spans="1:6">
      <c r="A1309">
        <v>0</v>
      </c>
      <c r="B1309">
        <v>0</v>
      </c>
      <c r="C1309">
        <v>0</v>
      </c>
      <c r="D1309">
        <v>0</v>
      </c>
      <c r="E1309">
        <v>0</v>
      </c>
      <c r="F1309" s="13">
        <v>44228</v>
      </c>
    </row>
    <row r="1310" spans="1:6">
      <c r="A1310">
        <v>0</v>
      </c>
      <c r="B1310">
        <v>0</v>
      </c>
      <c r="C1310">
        <v>0</v>
      </c>
      <c r="D1310">
        <v>0</v>
      </c>
      <c r="E1310">
        <v>0</v>
      </c>
      <c r="F1310" s="13">
        <v>44256</v>
      </c>
    </row>
    <row r="1311" spans="1:6">
      <c r="A1311">
        <v>0</v>
      </c>
      <c r="B1311">
        <v>0</v>
      </c>
      <c r="C1311">
        <v>0</v>
      </c>
      <c r="D1311">
        <v>0</v>
      </c>
      <c r="E1311">
        <v>0</v>
      </c>
      <c r="F1311" s="13">
        <v>44287</v>
      </c>
    </row>
    <row r="1312" spans="1:6">
      <c r="A1312">
        <v>0</v>
      </c>
      <c r="B1312">
        <v>0</v>
      </c>
      <c r="C1312">
        <v>0</v>
      </c>
      <c r="D1312">
        <v>0</v>
      </c>
      <c r="E1312">
        <v>0</v>
      </c>
      <c r="F1312" s="13">
        <v>44317</v>
      </c>
    </row>
    <row r="1313" spans="1:6">
      <c r="A1313">
        <v>0</v>
      </c>
      <c r="B1313">
        <v>0</v>
      </c>
      <c r="C1313">
        <v>0</v>
      </c>
      <c r="D1313">
        <v>0</v>
      </c>
      <c r="E1313">
        <v>0</v>
      </c>
      <c r="F1313" s="13">
        <v>44348</v>
      </c>
    </row>
    <row r="1314" spans="1:6">
      <c r="A1314">
        <v>0</v>
      </c>
      <c r="B1314">
        <v>0</v>
      </c>
      <c r="C1314">
        <v>0</v>
      </c>
      <c r="D1314">
        <v>0</v>
      </c>
      <c r="E1314">
        <v>0</v>
      </c>
      <c r="F1314" s="13">
        <v>44378</v>
      </c>
    </row>
    <row r="1315" spans="1:6">
      <c r="A1315">
        <v>0</v>
      </c>
      <c r="B1315">
        <v>0</v>
      </c>
      <c r="C1315">
        <v>0</v>
      </c>
      <c r="D1315">
        <v>0</v>
      </c>
      <c r="E1315">
        <v>0</v>
      </c>
      <c r="F1315" s="13">
        <v>44409</v>
      </c>
    </row>
    <row r="1316" spans="1:6">
      <c r="A1316">
        <v>0</v>
      </c>
      <c r="B1316">
        <v>0</v>
      </c>
      <c r="C1316">
        <v>0</v>
      </c>
      <c r="D1316">
        <v>0</v>
      </c>
      <c r="E1316">
        <v>0</v>
      </c>
      <c r="F1316" s="13">
        <v>44440</v>
      </c>
    </row>
    <row r="1317" spans="1:6">
      <c r="A1317">
        <v>0</v>
      </c>
      <c r="B1317">
        <v>0</v>
      </c>
      <c r="C1317">
        <v>0</v>
      </c>
      <c r="D1317">
        <v>0</v>
      </c>
      <c r="E1317">
        <v>0</v>
      </c>
      <c r="F1317" s="13">
        <v>44470</v>
      </c>
    </row>
    <row r="1318" spans="1:6">
      <c r="A1318">
        <v>0</v>
      </c>
      <c r="B1318">
        <v>0</v>
      </c>
      <c r="C1318">
        <v>0</v>
      </c>
      <c r="D1318">
        <v>0</v>
      </c>
      <c r="E1318">
        <v>0</v>
      </c>
      <c r="F1318" s="13">
        <v>44501</v>
      </c>
    </row>
    <row r="1319" spans="1:6">
      <c r="A1319">
        <v>0</v>
      </c>
      <c r="B1319">
        <v>0</v>
      </c>
      <c r="C1319">
        <v>0</v>
      </c>
      <c r="D1319">
        <v>0</v>
      </c>
      <c r="E1319">
        <v>0</v>
      </c>
      <c r="F1319" s="13">
        <v>44531</v>
      </c>
    </row>
    <row r="1320" spans="1:6">
      <c r="A1320">
        <v>0</v>
      </c>
      <c r="B1320">
        <v>0</v>
      </c>
      <c r="C1320">
        <v>0</v>
      </c>
      <c r="D1320">
        <v>0</v>
      </c>
      <c r="E1320">
        <v>0</v>
      </c>
      <c r="F1320" s="13">
        <v>44562</v>
      </c>
    </row>
    <row r="1321" spans="1:6">
      <c r="A1321">
        <v>0</v>
      </c>
      <c r="B1321">
        <v>0</v>
      </c>
      <c r="C1321">
        <v>0</v>
      </c>
      <c r="D1321">
        <v>0</v>
      </c>
      <c r="E1321">
        <v>0</v>
      </c>
      <c r="F1321" s="13">
        <v>44593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757"/>
  <sheetViews>
    <sheetView workbookViewId="0">
      <selection sqref="A1:D757"/>
    </sheetView>
  </sheetViews>
  <sheetFormatPr defaultRowHeight="15"/>
  <cols>
    <col min="1" max="1" width="9.7109375" bestFit="1" customWidth="1"/>
    <col min="2" max="2" width="13.5703125" bestFit="1" customWidth="1"/>
    <col min="3" max="3" width="12" bestFit="1" customWidth="1"/>
    <col min="4" max="4" width="19.28515625" bestFit="1" customWidth="1"/>
  </cols>
  <sheetData>
    <row r="1" spans="1:4">
      <c r="A1" t="s">
        <v>0</v>
      </c>
      <c r="B1" t="s">
        <v>270</v>
      </c>
      <c r="C1" t="s">
        <v>285</v>
      </c>
      <c r="D1" t="s">
        <v>34</v>
      </c>
    </row>
    <row r="2" spans="1:4">
      <c r="A2" s="13">
        <v>42644</v>
      </c>
      <c r="B2" t="s">
        <v>24</v>
      </c>
      <c r="C2">
        <v>10.266428571428573</v>
      </c>
      <c r="D2" t="s">
        <v>35</v>
      </c>
    </row>
    <row r="3" spans="1:4">
      <c r="A3" s="13">
        <v>42644</v>
      </c>
      <c r="B3" t="s">
        <v>25</v>
      </c>
      <c r="C3">
        <v>28.395476190476188</v>
      </c>
      <c r="D3" t="s">
        <v>35</v>
      </c>
    </row>
    <row r="4" spans="1:4">
      <c r="A4" s="13">
        <v>42644</v>
      </c>
      <c r="B4" t="s">
        <v>27</v>
      </c>
      <c r="C4">
        <v>4.7321428571428577</v>
      </c>
      <c r="D4" t="s">
        <v>35</v>
      </c>
    </row>
    <row r="5" spans="1:4">
      <c r="A5" s="13">
        <v>42644</v>
      </c>
      <c r="B5" t="s">
        <v>28</v>
      </c>
      <c r="C5">
        <v>1.6639523809523813</v>
      </c>
      <c r="D5" t="s">
        <v>35</v>
      </c>
    </row>
    <row r="6" spans="1:4">
      <c r="A6" s="13">
        <v>42644</v>
      </c>
      <c r="B6" t="s">
        <v>106</v>
      </c>
      <c r="C6">
        <v>103.66248387096773</v>
      </c>
      <c r="D6" t="s">
        <v>35</v>
      </c>
    </row>
    <row r="7" spans="1:4">
      <c r="A7" s="13">
        <v>42644</v>
      </c>
      <c r="B7" t="s">
        <v>39</v>
      </c>
      <c r="C7">
        <v>0</v>
      </c>
      <c r="D7" t="s">
        <v>35</v>
      </c>
    </row>
    <row r="8" spans="1:4">
      <c r="A8" s="13">
        <v>42675</v>
      </c>
      <c r="B8" t="s">
        <v>24</v>
      </c>
      <c r="C8">
        <v>11.142954545454547</v>
      </c>
      <c r="D8" t="s">
        <v>35</v>
      </c>
    </row>
    <row r="9" spans="1:4">
      <c r="A9" s="13">
        <v>42675</v>
      </c>
      <c r="B9" t="s">
        <v>25</v>
      </c>
      <c r="C9">
        <v>29.486363636363638</v>
      </c>
      <c r="D9" t="s">
        <v>35</v>
      </c>
    </row>
    <row r="10" spans="1:4">
      <c r="A10" s="13">
        <v>42675</v>
      </c>
      <c r="B10" t="s">
        <v>27</v>
      </c>
      <c r="C10">
        <v>5.4432499999999999</v>
      </c>
      <c r="D10" t="s">
        <v>35</v>
      </c>
    </row>
    <row r="11" spans="1:4">
      <c r="A11" s="13">
        <v>42675</v>
      </c>
      <c r="B11" t="s">
        <v>28</v>
      </c>
      <c r="C11">
        <v>1.7352954545454544</v>
      </c>
      <c r="D11" t="s">
        <v>35</v>
      </c>
    </row>
    <row r="12" spans="1:4">
      <c r="A12" s="13">
        <v>42675</v>
      </c>
      <c r="B12" t="s">
        <v>106</v>
      </c>
      <c r="C12">
        <v>108.33879999999999</v>
      </c>
      <c r="D12" t="s">
        <v>35</v>
      </c>
    </row>
    <row r="13" spans="1:4">
      <c r="A13" s="13">
        <v>42675</v>
      </c>
      <c r="B13" t="s">
        <v>39</v>
      </c>
      <c r="C13">
        <v>0</v>
      </c>
      <c r="D13" t="s">
        <v>35</v>
      </c>
    </row>
    <row r="14" spans="1:4">
      <c r="A14" s="13">
        <v>42705</v>
      </c>
      <c r="B14" t="s">
        <v>24</v>
      </c>
      <c r="C14">
        <v>11.013249999999998</v>
      </c>
      <c r="D14" t="s">
        <v>35</v>
      </c>
    </row>
    <row r="15" spans="1:4">
      <c r="A15" s="13">
        <v>42705</v>
      </c>
      <c r="B15" t="s">
        <v>25</v>
      </c>
      <c r="C15">
        <v>31.788</v>
      </c>
      <c r="D15" t="s">
        <v>35</v>
      </c>
    </row>
    <row r="16" spans="1:4">
      <c r="A16" s="13">
        <v>42705</v>
      </c>
      <c r="B16" t="s">
        <v>27</v>
      </c>
      <c r="C16">
        <v>5.6662499999999998</v>
      </c>
      <c r="D16" t="s">
        <v>35</v>
      </c>
    </row>
    <row r="17" spans="1:4">
      <c r="A17" s="13">
        <v>42705</v>
      </c>
      <c r="B17" t="s">
        <v>28</v>
      </c>
      <c r="C17">
        <v>1.7306249999999999</v>
      </c>
      <c r="D17" t="s">
        <v>35</v>
      </c>
    </row>
    <row r="18" spans="1:4">
      <c r="A18" s="13">
        <v>42705</v>
      </c>
      <c r="B18" t="s">
        <v>106</v>
      </c>
      <c r="C18">
        <v>116.08109677419353</v>
      </c>
      <c r="D18" t="s">
        <v>35</v>
      </c>
    </row>
    <row r="19" spans="1:4">
      <c r="A19" s="13">
        <v>42705</v>
      </c>
      <c r="B19" t="s">
        <v>39</v>
      </c>
      <c r="C19">
        <v>0</v>
      </c>
      <c r="D19" t="s">
        <v>35</v>
      </c>
    </row>
    <row r="20" spans="1:4">
      <c r="A20" s="13">
        <v>42736</v>
      </c>
      <c r="B20" t="s">
        <v>24</v>
      </c>
      <c r="C20">
        <v>9.9842857142857131</v>
      </c>
      <c r="D20" t="s">
        <v>35</v>
      </c>
    </row>
    <row r="21" spans="1:4">
      <c r="A21" s="13">
        <v>42736</v>
      </c>
      <c r="B21" t="s">
        <v>25</v>
      </c>
      <c r="C21">
        <v>34.961904761904762</v>
      </c>
      <c r="D21" t="s">
        <v>35</v>
      </c>
    </row>
    <row r="22" spans="1:4">
      <c r="A22" s="13">
        <v>42736</v>
      </c>
      <c r="B22" t="s">
        <v>27</v>
      </c>
      <c r="C22">
        <v>5.7374285714285715</v>
      </c>
      <c r="D22" t="s">
        <v>35</v>
      </c>
    </row>
    <row r="23" spans="1:4">
      <c r="A23" s="13">
        <v>42736</v>
      </c>
      <c r="B23" t="s">
        <v>28</v>
      </c>
      <c r="C23">
        <v>1.7907857142857144</v>
      </c>
      <c r="D23" t="s">
        <v>35</v>
      </c>
    </row>
    <row r="24" spans="1:4">
      <c r="A24" s="13">
        <v>42736</v>
      </c>
      <c r="B24" t="s">
        <v>106</v>
      </c>
      <c r="C24">
        <v>115.15183870967743</v>
      </c>
      <c r="D24" t="s">
        <v>35</v>
      </c>
    </row>
    <row r="25" spans="1:4">
      <c r="A25" s="13">
        <v>42736</v>
      </c>
      <c r="B25" t="s">
        <v>39</v>
      </c>
      <c r="C25">
        <v>0</v>
      </c>
      <c r="D25" t="s">
        <v>35</v>
      </c>
    </row>
    <row r="26" spans="1:4">
      <c r="A26" s="13">
        <v>42767</v>
      </c>
      <c r="B26" t="s">
        <v>24</v>
      </c>
      <c r="C26">
        <v>10.6195</v>
      </c>
      <c r="D26" t="s">
        <v>35</v>
      </c>
    </row>
    <row r="27" spans="1:4">
      <c r="A27" s="13">
        <v>42767</v>
      </c>
      <c r="B27" t="s">
        <v>25</v>
      </c>
      <c r="C27">
        <v>43.232500000000002</v>
      </c>
      <c r="D27" t="s">
        <v>35</v>
      </c>
    </row>
    <row r="28" spans="1:4">
      <c r="A28" s="13">
        <v>42767</v>
      </c>
      <c r="B28" t="s">
        <v>27</v>
      </c>
      <c r="C28">
        <v>5.9415500000000012</v>
      </c>
      <c r="D28" t="s">
        <v>35</v>
      </c>
    </row>
    <row r="29" spans="1:4">
      <c r="A29" s="13">
        <v>42767</v>
      </c>
      <c r="B29" t="s">
        <v>28</v>
      </c>
      <c r="C29">
        <v>1.8568000000000005</v>
      </c>
      <c r="D29" t="s">
        <v>35</v>
      </c>
    </row>
    <row r="30" spans="1:4">
      <c r="A30" s="13">
        <v>42767</v>
      </c>
      <c r="B30" t="s">
        <v>106</v>
      </c>
      <c r="C30">
        <v>112.91917857142859</v>
      </c>
      <c r="D30" t="s">
        <v>35</v>
      </c>
    </row>
    <row r="31" spans="1:4">
      <c r="A31" s="13">
        <v>42767</v>
      </c>
      <c r="B31" t="s">
        <v>39</v>
      </c>
      <c r="C31">
        <v>0</v>
      </c>
      <c r="D31" t="s">
        <v>35</v>
      </c>
    </row>
    <row r="32" spans="1:4">
      <c r="A32" s="13">
        <v>42795</v>
      </c>
      <c r="B32" t="s">
        <v>24</v>
      </c>
      <c r="C32">
        <v>10.230434782608693</v>
      </c>
      <c r="D32" t="s">
        <v>35</v>
      </c>
    </row>
    <row r="33" spans="1:4">
      <c r="A33" s="13">
        <v>42795</v>
      </c>
      <c r="B33" t="s">
        <v>25</v>
      </c>
      <c r="C33">
        <v>52.995652173913037</v>
      </c>
      <c r="D33" t="s">
        <v>35</v>
      </c>
    </row>
    <row r="34" spans="1:4">
      <c r="A34" s="13">
        <v>42795</v>
      </c>
      <c r="B34" t="s">
        <v>27</v>
      </c>
      <c r="C34">
        <v>5.8215217391304339</v>
      </c>
      <c r="D34" t="s">
        <v>35</v>
      </c>
    </row>
    <row r="35" spans="1:4">
      <c r="A35" s="13">
        <v>42795</v>
      </c>
      <c r="B35" t="s">
        <v>28</v>
      </c>
      <c r="C35">
        <v>1.901565217391304</v>
      </c>
      <c r="D35" t="s">
        <v>35</v>
      </c>
    </row>
    <row r="36" spans="1:4">
      <c r="A36" s="13">
        <v>42795</v>
      </c>
      <c r="B36" t="s">
        <v>106</v>
      </c>
      <c r="C36">
        <v>113.027475</v>
      </c>
      <c r="D36" t="s">
        <v>35</v>
      </c>
    </row>
    <row r="37" spans="1:4">
      <c r="A37" s="13">
        <v>42795</v>
      </c>
      <c r="B37" t="s">
        <v>39</v>
      </c>
      <c r="C37">
        <v>0</v>
      </c>
      <c r="D37" t="s">
        <v>35</v>
      </c>
    </row>
    <row r="38" spans="1:4">
      <c r="A38" s="13">
        <v>42826</v>
      </c>
      <c r="B38" t="s">
        <v>24</v>
      </c>
      <c r="C38">
        <v>9.6686111111111099</v>
      </c>
      <c r="D38" t="s">
        <v>35</v>
      </c>
    </row>
    <row r="39" spans="1:4">
      <c r="A39" s="13">
        <v>42826</v>
      </c>
      <c r="B39" t="s">
        <v>25</v>
      </c>
      <c r="C39">
        <v>55.555833333333332</v>
      </c>
      <c r="D39" t="s">
        <v>35</v>
      </c>
    </row>
    <row r="40" spans="1:4">
      <c r="A40" s="13">
        <v>42826</v>
      </c>
      <c r="B40" t="s">
        <v>27</v>
      </c>
      <c r="C40">
        <v>5.6976666666666667</v>
      </c>
      <c r="D40" t="s">
        <v>35</v>
      </c>
    </row>
    <row r="41" spans="1:4">
      <c r="A41" s="13">
        <v>42826</v>
      </c>
      <c r="B41" t="s">
        <v>28</v>
      </c>
      <c r="C41">
        <v>1.9309444444444448</v>
      </c>
      <c r="D41" t="s">
        <v>35</v>
      </c>
    </row>
    <row r="42" spans="1:4">
      <c r="A42" s="13">
        <v>42826</v>
      </c>
      <c r="B42" t="s">
        <v>106</v>
      </c>
      <c r="C42">
        <v>110.17842633333333</v>
      </c>
      <c r="D42" t="s">
        <v>35</v>
      </c>
    </row>
    <row r="43" spans="1:4">
      <c r="A43" s="13">
        <v>42826</v>
      </c>
      <c r="B43" t="s">
        <v>39</v>
      </c>
      <c r="C43">
        <v>0</v>
      </c>
      <c r="D43" t="s">
        <v>35</v>
      </c>
    </row>
    <row r="44" spans="1:4">
      <c r="A44" s="13">
        <v>42856</v>
      </c>
      <c r="B44" t="s">
        <v>24</v>
      </c>
      <c r="C44">
        <v>9.154285714285713</v>
      </c>
      <c r="D44" t="s">
        <v>35</v>
      </c>
    </row>
    <row r="45" spans="1:4">
      <c r="A45" s="13">
        <v>42856</v>
      </c>
      <c r="B45" t="s">
        <v>25</v>
      </c>
      <c r="C45">
        <v>54.916904761904767</v>
      </c>
      <c r="D45" t="s">
        <v>35</v>
      </c>
    </row>
    <row r="46" spans="1:4">
      <c r="A46" s="13">
        <v>42856</v>
      </c>
      <c r="B46" t="s">
        <v>27</v>
      </c>
      <c r="C46">
        <v>5.5915000000000008</v>
      </c>
      <c r="D46" t="s">
        <v>35</v>
      </c>
    </row>
    <row r="47" spans="1:4">
      <c r="A47" s="13">
        <v>42856</v>
      </c>
      <c r="B47" t="s">
        <v>28</v>
      </c>
      <c r="C47">
        <v>1.9141428571428574</v>
      </c>
      <c r="D47" t="s">
        <v>35</v>
      </c>
    </row>
    <row r="48" spans="1:4">
      <c r="A48" s="13">
        <v>42856</v>
      </c>
      <c r="B48" t="s">
        <v>106</v>
      </c>
      <c r="C48">
        <v>112.20565032258067</v>
      </c>
      <c r="D48" t="s">
        <v>35</v>
      </c>
    </row>
    <row r="49" spans="1:4">
      <c r="A49" s="13">
        <v>42856</v>
      </c>
      <c r="B49" t="s">
        <v>39</v>
      </c>
      <c r="C49">
        <v>0</v>
      </c>
      <c r="D49" t="s">
        <v>35</v>
      </c>
    </row>
    <row r="50" spans="1:4">
      <c r="A50" s="13">
        <v>42887</v>
      </c>
      <c r="B50" t="s">
        <v>24</v>
      </c>
      <c r="C50">
        <v>8.9306818181818173</v>
      </c>
      <c r="D50" t="s">
        <v>35</v>
      </c>
    </row>
    <row r="51" spans="1:4">
      <c r="A51" s="13">
        <v>42887</v>
      </c>
      <c r="B51" t="s">
        <v>25</v>
      </c>
      <c r="C51">
        <v>57.69113636363636</v>
      </c>
      <c r="D51" t="s">
        <v>35</v>
      </c>
    </row>
    <row r="52" spans="1:4">
      <c r="A52" s="13">
        <v>42887</v>
      </c>
      <c r="B52" t="s">
        <v>27</v>
      </c>
      <c r="C52">
        <v>5.6994772727272736</v>
      </c>
      <c r="D52" t="s">
        <v>35</v>
      </c>
    </row>
    <row r="53" spans="1:4">
      <c r="A53" s="13">
        <v>42887</v>
      </c>
      <c r="B53" t="s">
        <v>28</v>
      </c>
      <c r="C53">
        <v>1.8866136363636363</v>
      </c>
      <c r="D53" t="s">
        <v>35</v>
      </c>
    </row>
    <row r="54" spans="1:4">
      <c r="A54" s="13">
        <v>42887</v>
      </c>
      <c r="B54" t="s">
        <v>106</v>
      </c>
      <c r="C54">
        <v>110.85708433333333</v>
      </c>
      <c r="D54" t="s">
        <v>35</v>
      </c>
    </row>
    <row r="55" spans="1:4">
      <c r="A55" s="13">
        <v>42887</v>
      </c>
      <c r="B55" t="s">
        <v>39</v>
      </c>
      <c r="C55">
        <v>9.58</v>
      </c>
      <c r="D55" t="s">
        <v>35</v>
      </c>
    </row>
    <row r="56" spans="1:4">
      <c r="A56" s="13">
        <v>42917</v>
      </c>
      <c r="B56" t="s">
        <v>24</v>
      </c>
      <c r="C56">
        <v>9.4816666666666638</v>
      </c>
      <c r="D56" t="s">
        <v>35</v>
      </c>
    </row>
    <row r="57" spans="1:4">
      <c r="A57" s="13">
        <v>42917</v>
      </c>
      <c r="B57" t="s">
        <v>25</v>
      </c>
      <c r="C57">
        <v>58.916666666666664</v>
      </c>
      <c r="D57" t="s">
        <v>35</v>
      </c>
    </row>
    <row r="58" spans="1:4">
      <c r="A58" s="13">
        <v>42917</v>
      </c>
      <c r="B58" t="s">
        <v>27</v>
      </c>
      <c r="C58">
        <v>5.9785952380952372</v>
      </c>
      <c r="D58" t="s">
        <v>35</v>
      </c>
    </row>
    <row r="59" spans="1:4">
      <c r="A59" s="13">
        <v>42917</v>
      </c>
      <c r="B59" t="s">
        <v>28</v>
      </c>
      <c r="C59">
        <v>1.9036190476190475</v>
      </c>
      <c r="D59" t="s">
        <v>35</v>
      </c>
    </row>
    <row r="60" spans="1:4">
      <c r="A60" s="13">
        <v>42917</v>
      </c>
      <c r="B60" t="s">
        <v>106</v>
      </c>
      <c r="C60">
        <v>112.32489296774196</v>
      </c>
      <c r="D60" t="s">
        <v>35</v>
      </c>
    </row>
    <row r="61" spans="1:4">
      <c r="A61" s="13">
        <v>42917</v>
      </c>
      <c r="B61" t="s">
        <v>39</v>
      </c>
      <c r="C61">
        <v>10.84</v>
      </c>
      <c r="D61" t="s">
        <v>35</v>
      </c>
    </row>
    <row r="62" spans="1:4">
      <c r="A62" s="13">
        <v>42948</v>
      </c>
      <c r="B62" t="s">
        <v>24</v>
      </c>
      <c r="C62">
        <v>10.852954545454548</v>
      </c>
      <c r="D62" t="s">
        <v>35</v>
      </c>
    </row>
    <row r="63" spans="1:4">
      <c r="A63" s="13">
        <v>42948</v>
      </c>
      <c r="B63" t="s">
        <v>25</v>
      </c>
      <c r="C63">
        <v>58.213636363636368</v>
      </c>
      <c r="D63" t="s">
        <v>35</v>
      </c>
    </row>
    <row r="64" spans="1:4">
      <c r="A64" s="13">
        <v>42948</v>
      </c>
      <c r="B64" t="s">
        <v>27</v>
      </c>
      <c r="C64">
        <v>6.4781818181818176</v>
      </c>
      <c r="D64" t="s">
        <v>35</v>
      </c>
    </row>
    <row r="65" spans="1:4">
      <c r="A65" s="13">
        <v>42948</v>
      </c>
      <c r="B65" t="s">
        <v>28</v>
      </c>
      <c r="C65">
        <v>2.0300909090909092</v>
      </c>
      <c r="D65" t="s">
        <v>35</v>
      </c>
    </row>
    <row r="66" spans="1:4">
      <c r="A66" s="13">
        <v>42948</v>
      </c>
      <c r="B66" t="s">
        <v>106</v>
      </c>
      <c r="C66">
        <v>109.78416861290327</v>
      </c>
      <c r="D66" t="s">
        <v>35</v>
      </c>
    </row>
    <row r="67" spans="1:4">
      <c r="A67" s="13">
        <v>42948</v>
      </c>
      <c r="B67" t="s">
        <v>39</v>
      </c>
      <c r="C67">
        <v>8.4499999999999993</v>
      </c>
      <c r="D67" t="s">
        <v>35</v>
      </c>
    </row>
    <row r="68" spans="1:4">
      <c r="A68" s="13">
        <v>42979</v>
      </c>
      <c r="B68" t="s">
        <v>24</v>
      </c>
      <c r="C68">
        <v>11.23357142857143</v>
      </c>
      <c r="D68" t="s">
        <v>35</v>
      </c>
    </row>
    <row r="69" spans="1:4">
      <c r="A69" s="13">
        <v>42979</v>
      </c>
      <c r="B69" t="s">
        <v>25</v>
      </c>
      <c r="C69">
        <v>60.295238095238098</v>
      </c>
      <c r="D69" t="s">
        <v>35</v>
      </c>
    </row>
    <row r="70" spans="1:4">
      <c r="A70" s="13">
        <v>42979</v>
      </c>
      <c r="B70" t="s">
        <v>27</v>
      </c>
      <c r="C70">
        <v>6.5831904761904765</v>
      </c>
      <c r="D70" t="s">
        <v>35</v>
      </c>
    </row>
    <row r="71" spans="1:4">
      <c r="A71" s="13">
        <v>42979</v>
      </c>
      <c r="B71" t="s">
        <v>28</v>
      </c>
      <c r="C71">
        <v>2.1004761904761904</v>
      </c>
      <c r="D71" t="s">
        <v>35</v>
      </c>
    </row>
    <row r="72" spans="1:4">
      <c r="A72" s="13">
        <v>42979</v>
      </c>
      <c r="B72" t="s">
        <v>106</v>
      </c>
      <c r="C72">
        <v>110.6759204</v>
      </c>
      <c r="D72" t="s">
        <v>35</v>
      </c>
    </row>
    <row r="73" spans="1:4">
      <c r="A73" s="13">
        <v>42979</v>
      </c>
      <c r="B73" t="s">
        <v>39</v>
      </c>
      <c r="C73">
        <v>10.23</v>
      </c>
      <c r="D73" t="s">
        <v>35</v>
      </c>
    </row>
    <row r="74" spans="1:4">
      <c r="A74" s="13">
        <v>43009</v>
      </c>
      <c r="B74" t="s">
        <v>24</v>
      </c>
      <c r="C74">
        <v>11.325000000000001</v>
      </c>
      <c r="D74" t="s">
        <v>35</v>
      </c>
    </row>
    <row r="75" spans="1:4">
      <c r="A75" s="13">
        <v>43009</v>
      </c>
      <c r="B75" t="s">
        <v>25</v>
      </c>
      <c r="C75">
        <v>59.954545454545453</v>
      </c>
      <c r="D75" t="s">
        <v>35</v>
      </c>
    </row>
    <row r="76" spans="1:4">
      <c r="A76" s="13">
        <v>43009</v>
      </c>
      <c r="B76" t="s">
        <v>27</v>
      </c>
      <c r="C76">
        <v>6.7973863636363641</v>
      </c>
      <c r="D76" t="s">
        <v>35</v>
      </c>
    </row>
    <row r="77" spans="1:4">
      <c r="A77" s="13">
        <v>43009</v>
      </c>
      <c r="B77" t="s">
        <v>28</v>
      </c>
      <c r="C77">
        <v>2.1304090909090907</v>
      </c>
      <c r="D77" t="s">
        <v>35</v>
      </c>
    </row>
    <row r="78" spans="1:4">
      <c r="A78" s="13">
        <v>43009</v>
      </c>
      <c r="B78" t="s">
        <v>106</v>
      </c>
      <c r="C78">
        <v>112.92220329032257</v>
      </c>
      <c r="D78" t="s">
        <v>35</v>
      </c>
    </row>
    <row r="79" spans="1:4">
      <c r="A79" s="13">
        <v>43009</v>
      </c>
      <c r="B79" t="s">
        <v>39</v>
      </c>
      <c r="C79">
        <v>9.8000000000000007</v>
      </c>
      <c r="D79" t="s">
        <v>35</v>
      </c>
    </row>
    <row r="80" spans="1:4">
      <c r="A80" s="13">
        <v>43040</v>
      </c>
      <c r="B80" t="s">
        <v>24</v>
      </c>
      <c r="C80">
        <v>11.992727272727272</v>
      </c>
      <c r="D80" t="s">
        <v>35</v>
      </c>
    </row>
    <row r="81" spans="1:4">
      <c r="A81" s="13">
        <v>43040</v>
      </c>
      <c r="B81" t="s">
        <v>25</v>
      </c>
      <c r="C81">
        <v>62.272727272727273</v>
      </c>
      <c r="D81" t="s">
        <v>35</v>
      </c>
    </row>
    <row r="82" spans="1:4">
      <c r="A82" s="13">
        <v>43040</v>
      </c>
      <c r="B82" t="s">
        <v>27</v>
      </c>
      <c r="C82">
        <v>6.8255681818181815</v>
      </c>
      <c r="D82" t="s">
        <v>35</v>
      </c>
    </row>
    <row r="83" spans="1:4">
      <c r="A83" s="13">
        <v>43040</v>
      </c>
      <c r="B83" t="s">
        <v>28</v>
      </c>
      <c r="C83">
        <v>2.1010227272727273</v>
      </c>
      <c r="D83" t="s">
        <v>35</v>
      </c>
    </row>
    <row r="84" spans="1:4">
      <c r="A84" s="13">
        <v>43040</v>
      </c>
      <c r="B84" t="s">
        <v>106</v>
      </c>
      <c r="C84">
        <v>112.81841936666669</v>
      </c>
      <c r="D84" t="s">
        <v>35</v>
      </c>
    </row>
    <row r="85" spans="1:4">
      <c r="A85" s="13">
        <v>43040</v>
      </c>
      <c r="B85" t="s">
        <v>39</v>
      </c>
      <c r="C85">
        <v>9.8000000000000007</v>
      </c>
      <c r="D85" t="s">
        <v>35</v>
      </c>
    </row>
    <row r="86" spans="1:4">
      <c r="A86" s="13">
        <v>43070</v>
      </c>
      <c r="B86" t="s">
        <v>24</v>
      </c>
      <c r="C86">
        <v>11.409210526315789</v>
      </c>
      <c r="D86" t="s">
        <v>35</v>
      </c>
    </row>
    <row r="87" spans="1:4">
      <c r="A87" s="13">
        <v>43070</v>
      </c>
      <c r="B87" t="s">
        <v>25</v>
      </c>
      <c r="C87">
        <v>72.589473684210532</v>
      </c>
      <c r="D87" t="s">
        <v>35</v>
      </c>
    </row>
    <row r="88" spans="1:4">
      <c r="A88" s="13">
        <v>43070</v>
      </c>
      <c r="B88" t="s">
        <v>27</v>
      </c>
      <c r="C88">
        <v>6.8011578947368427</v>
      </c>
      <c r="D88" t="s">
        <v>35</v>
      </c>
    </row>
    <row r="89" spans="1:4">
      <c r="A89" s="13">
        <v>43070</v>
      </c>
      <c r="B89" t="s">
        <v>28</v>
      </c>
      <c r="C89">
        <v>2.0707368421052634</v>
      </c>
      <c r="D89" t="s">
        <v>35</v>
      </c>
    </row>
    <row r="90" spans="1:4">
      <c r="A90" s="13">
        <v>43070</v>
      </c>
      <c r="B90" t="s">
        <v>106</v>
      </c>
      <c r="C90">
        <v>112.90627016129035</v>
      </c>
      <c r="D90" t="s">
        <v>35</v>
      </c>
    </row>
    <row r="91" spans="1:4">
      <c r="A91" s="13">
        <v>43070</v>
      </c>
      <c r="B91" t="s">
        <v>39</v>
      </c>
      <c r="C91">
        <v>9.8000000000000007</v>
      </c>
      <c r="D91" t="s">
        <v>35</v>
      </c>
    </row>
    <row r="92" spans="1:4">
      <c r="A92" s="13">
        <v>43101</v>
      </c>
      <c r="B92" t="s">
        <v>24</v>
      </c>
      <c r="C92">
        <v>12.88022727272727</v>
      </c>
      <c r="D92" t="s">
        <v>35</v>
      </c>
    </row>
    <row r="93" spans="1:4">
      <c r="A93" s="13">
        <v>43101</v>
      </c>
      <c r="B93" t="s">
        <v>25</v>
      </c>
      <c r="C93">
        <v>77.75</v>
      </c>
      <c r="D93" t="s">
        <v>35</v>
      </c>
    </row>
    <row r="94" spans="1:4">
      <c r="A94" s="13">
        <v>43101</v>
      </c>
      <c r="B94" t="s">
        <v>27</v>
      </c>
      <c r="C94">
        <v>7.0802954545454551</v>
      </c>
      <c r="D94" t="s">
        <v>35</v>
      </c>
    </row>
    <row r="95" spans="1:4">
      <c r="A95" s="13">
        <v>43101</v>
      </c>
      <c r="B95" t="s">
        <v>28</v>
      </c>
      <c r="C95">
        <v>2.2145000000000001</v>
      </c>
      <c r="D95" t="s">
        <v>35</v>
      </c>
    </row>
    <row r="96" spans="1:4">
      <c r="A96" s="13">
        <v>43101</v>
      </c>
      <c r="B96" t="s">
        <v>106</v>
      </c>
      <c r="C96">
        <v>110.98200632258065</v>
      </c>
      <c r="D96" t="s">
        <v>35</v>
      </c>
    </row>
    <row r="97" spans="1:4">
      <c r="A97" s="13">
        <v>43101</v>
      </c>
      <c r="B97" t="s">
        <v>39</v>
      </c>
      <c r="C97">
        <v>10.46</v>
      </c>
      <c r="D97" t="s">
        <v>35</v>
      </c>
    </row>
    <row r="98" spans="1:4">
      <c r="A98" s="13">
        <v>43132</v>
      </c>
      <c r="B98" t="s">
        <v>24</v>
      </c>
      <c r="C98">
        <v>13.576750000000001</v>
      </c>
      <c r="D98" t="s">
        <v>35</v>
      </c>
    </row>
    <row r="99" spans="1:4">
      <c r="A99" s="13">
        <v>43132</v>
      </c>
      <c r="B99" t="s">
        <v>25</v>
      </c>
      <c r="C99">
        <v>81.125</v>
      </c>
      <c r="D99" t="s">
        <v>35</v>
      </c>
    </row>
    <row r="100" spans="1:4">
      <c r="A100" s="13">
        <v>43132</v>
      </c>
      <c r="B100" t="s">
        <v>27</v>
      </c>
      <c r="C100">
        <v>7.0018000000000011</v>
      </c>
      <c r="D100" t="s">
        <v>35</v>
      </c>
    </row>
    <row r="101" spans="1:4">
      <c r="A101" s="13">
        <v>43132</v>
      </c>
      <c r="B101" t="s">
        <v>28</v>
      </c>
      <c r="C101">
        <v>2.1849250000000007</v>
      </c>
      <c r="D101" t="s">
        <v>35</v>
      </c>
    </row>
    <row r="102" spans="1:4">
      <c r="A102" s="13">
        <v>43132</v>
      </c>
      <c r="B102" t="s">
        <v>106</v>
      </c>
      <c r="C102">
        <v>107.94505882142857</v>
      </c>
      <c r="D102" t="s">
        <v>35</v>
      </c>
    </row>
    <row r="103" spans="1:4">
      <c r="A103" s="13">
        <v>43132</v>
      </c>
      <c r="B103" t="s">
        <v>39</v>
      </c>
      <c r="C103">
        <v>10.46</v>
      </c>
      <c r="D103" t="s">
        <v>35</v>
      </c>
    </row>
    <row r="104" spans="1:4">
      <c r="A104" s="13">
        <v>43160</v>
      </c>
      <c r="B104" t="s">
        <v>24</v>
      </c>
      <c r="C104">
        <v>13.40357142857143</v>
      </c>
      <c r="D104" t="s">
        <v>35</v>
      </c>
    </row>
    <row r="105" spans="1:4">
      <c r="A105" s="13">
        <v>43160</v>
      </c>
      <c r="B105" t="s">
        <v>25</v>
      </c>
      <c r="C105">
        <v>88</v>
      </c>
      <c r="D105" t="s">
        <v>35</v>
      </c>
    </row>
    <row r="106" spans="1:4">
      <c r="A106" s="13">
        <v>43160</v>
      </c>
      <c r="B106" t="s">
        <v>27</v>
      </c>
      <c r="C106">
        <v>6.7957619047619042</v>
      </c>
      <c r="D106" t="s">
        <v>35</v>
      </c>
    </row>
    <row r="107" spans="1:4">
      <c r="A107" s="13">
        <v>43160</v>
      </c>
      <c r="B107" t="s">
        <v>28</v>
      </c>
      <c r="C107">
        <v>2.0765238095238097</v>
      </c>
      <c r="D107" t="s">
        <v>35</v>
      </c>
    </row>
    <row r="108" spans="1:4">
      <c r="A108" s="13">
        <v>43160</v>
      </c>
      <c r="B108" t="s">
        <v>106</v>
      </c>
      <c r="C108">
        <v>106.00851612903223</v>
      </c>
      <c r="D108" t="s">
        <v>35</v>
      </c>
    </row>
    <row r="109" spans="1:4">
      <c r="A109" s="13">
        <v>43160</v>
      </c>
      <c r="B109" t="s">
        <v>39</v>
      </c>
      <c r="C109">
        <v>10.46</v>
      </c>
      <c r="D109" t="s">
        <v>35</v>
      </c>
    </row>
    <row r="110" spans="1:4">
      <c r="A110" s="13">
        <v>43191</v>
      </c>
      <c r="B110" t="s">
        <v>24</v>
      </c>
      <c r="C110">
        <v>13.934500000000003</v>
      </c>
      <c r="D110" t="s">
        <v>35</v>
      </c>
    </row>
    <row r="111" spans="1:4">
      <c r="A111" s="13">
        <v>43191</v>
      </c>
      <c r="B111" t="s">
        <v>25</v>
      </c>
      <c r="C111">
        <v>90.862499999999997</v>
      </c>
      <c r="D111" t="s">
        <v>35</v>
      </c>
    </row>
    <row r="112" spans="1:4">
      <c r="A112" s="13">
        <v>43191</v>
      </c>
      <c r="B112" t="s">
        <v>27</v>
      </c>
      <c r="C112">
        <v>6.8385499999999997</v>
      </c>
      <c r="D112" t="s">
        <v>35</v>
      </c>
    </row>
    <row r="113" spans="1:4">
      <c r="A113" s="13">
        <v>43191</v>
      </c>
      <c r="B113" t="s">
        <v>28</v>
      </c>
      <c r="C113">
        <v>2.2464</v>
      </c>
      <c r="D113" t="s">
        <v>35</v>
      </c>
    </row>
    <row r="114" spans="1:4">
      <c r="A114" s="13">
        <v>43191</v>
      </c>
      <c r="B114" t="s">
        <v>106</v>
      </c>
      <c r="C114">
        <v>107.58726666666666</v>
      </c>
      <c r="D114" t="s">
        <v>35</v>
      </c>
    </row>
    <row r="115" spans="1:4">
      <c r="A115" s="13">
        <v>43191</v>
      </c>
      <c r="B115" t="s">
        <v>39</v>
      </c>
      <c r="C115">
        <v>9.8699999999999992</v>
      </c>
      <c r="D115" t="s">
        <v>35</v>
      </c>
    </row>
    <row r="116" spans="1:4">
      <c r="A116" s="13">
        <v>43221</v>
      </c>
      <c r="B116" t="s">
        <v>24</v>
      </c>
      <c r="C116">
        <v>14.35642857142857</v>
      </c>
      <c r="D116" t="s">
        <v>35</v>
      </c>
    </row>
    <row r="117" spans="1:4">
      <c r="A117" s="13">
        <v>43221</v>
      </c>
      <c r="B117" t="s">
        <v>25</v>
      </c>
      <c r="C117">
        <v>90.44047619047619</v>
      </c>
      <c r="D117" t="s">
        <v>35</v>
      </c>
    </row>
    <row r="118" spans="1:4">
      <c r="A118" s="13">
        <v>43221</v>
      </c>
      <c r="B118" t="s">
        <v>27</v>
      </c>
      <c r="C118">
        <v>6.821761904761904</v>
      </c>
      <c r="D118" t="s">
        <v>35</v>
      </c>
    </row>
    <row r="119" spans="1:4">
      <c r="A119" s="13">
        <v>43221</v>
      </c>
      <c r="B119" t="s">
        <v>28</v>
      </c>
      <c r="C119">
        <v>2.2905476190476186</v>
      </c>
      <c r="D119" t="s">
        <v>35</v>
      </c>
    </row>
    <row r="120" spans="1:4">
      <c r="A120" s="13">
        <v>43221</v>
      </c>
      <c r="B120" t="s">
        <v>106</v>
      </c>
      <c r="C120">
        <v>109.68180351612902</v>
      </c>
      <c r="D120" t="s">
        <v>35</v>
      </c>
    </row>
    <row r="121" spans="1:4">
      <c r="A121" s="13">
        <v>43221</v>
      </c>
      <c r="B121" t="s">
        <v>39</v>
      </c>
      <c r="C121">
        <v>9.8699999999999992</v>
      </c>
      <c r="D121" t="s">
        <v>35</v>
      </c>
    </row>
    <row r="122" spans="1:4">
      <c r="A122" s="13">
        <v>43252</v>
      </c>
      <c r="B122" t="s">
        <v>24</v>
      </c>
      <c r="C122">
        <v>15.11095238095238</v>
      </c>
      <c r="D122" t="s">
        <v>35</v>
      </c>
    </row>
    <row r="123" spans="1:4">
      <c r="A123" s="13">
        <v>43252</v>
      </c>
      <c r="B123" t="s">
        <v>25</v>
      </c>
      <c r="C123">
        <v>81.849999999999994</v>
      </c>
      <c r="D123" t="s">
        <v>35</v>
      </c>
    </row>
    <row r="124" spans="1:4">
      <c r="A124" s="13">
        <v>43252</v>
      </c>
      <c r="B124" t="s">
        <v>27</v>
      </c>
      <c r="C124">
        <v>6.9547857142857143</v>
      </c>
      <c r="D124" t="s">
        <v>35</v>
      </c>
    </row>
    <row r="125" spans="1:4">
      <c r="A125" s="13">
        <v>43252</v>
      </c>
      <c r="B125" t="s">
        <v>28</v>
      </c>
      <c r="C125">
        <v>2.2402857142857138</v>
      </c>
      <c r="D125" t="s">
        <v>35</v>
      </c>
    </row>
    <row r="126" spans="1:4">
      <c r="A126" s="13">
        <v>43252</v>
      </c>
      <c r="B126" t="s">
        <v>106</v>
      </c>
      <c r="C126">
        <v>110.04283153333331</v>
      </c>
      <c r="D126" t="s">
        <v>35</v>
      </c>
    </row>
    <row r="127" spans="1:4">
      <c r="A127" s="13">
        <v>43252</v>
      </c>
      <c r="B127" t="s">
        <v>39</v>
      </c>
      <c r="C127">
        <v>9.8699999999999992</v>
      </c>
      <c r="D127" t="s">
        <v>35</v>
      </c>
    </row>
    <row r="128" spans="1:4">
      <c r="A128" s="13">
        <v>43282</v>
      </c>
      <c r="B128" t="s">
        <v>24</v>
      </c>
      <c r="C128">
        <v>13.772045454545456</v>
      </c>
      <c r="D128" t="s">
        <v>35</v>
      </c>
    </row>
    <row r="129" spans="1:4">
      <c r="A129" s="13">
        <v>43282</v>
      </c>
      <c r="B129" t="s">
        <v>25</v>
      </c>
      <c r="C129">
        <v>70.943181818181813</v>
      </c>
      <c r="D129" t="s">
        <v>35</v>
      </c>
    </row>
    <row r="130" spans="1:4">
      <c r="A130" s="13">
        <v>43282</v>
      </c>
      <c r="B130" t="s">
        <v>27</v>
      </c>
      <c r="C130">
        <v>6.2481818181818172</v>
      </c>
      <c r="D130" t="s">
        <v>35</v>
      </c>
    </row>
    <row r="131" spans="1:4">
      <c r="A131" s="13">
        <v>43282</v>
      </c>
      <c r="B131" t="s">
        <v>28</v>
      </c>
      <c r="C131">
        <v>2.0989318181818182</v>
      </c>
      <c r="D131" t="s">
        <v>35</v>
      </c>
    </row>
    <row r="132" spans="1:4">
      <c r="A132" s="13">
        <v>43282</v>
      </c>
      <c r="B132" t="s">
        <v>106</v>
      </c>
      <c r="C132">
        <v>111.39520116129033</v>
      </c>
      <c r="D132" t="s">
        <v>35</v>
      </c>
    </row>
    <row r="133" spans="1:4">
      <c r="A133" s="13">
        <v>43282</v>
      </c>
      <c r="B133" t="s">
        <v>39</v>
      </c>
      <c r="C133">
        <v>10.56</v>
      </c>
      <c r="D133" t="s">
        <v>35</v>
      </c>
    </row>
    <row r="134" spans="1:4">
      <c r="A134" s="13">
        <v>43313</v>
      </c>
      <c r="B134" t="s">
        <v>24</v>
      </c>
      <c r="C134">
        <v>13.432954545454548</v>
      </c>
      <c r="D134" t="s">
        <v>35</v>
      </c>
    </row>
    <row r="135" spans="1:4">
      <c r="A135" s="13">
        <v>43313</v>
      </c>
      <c r="B135" t="s">
        <v>25</v>
      </c>
      <c r="C135">
        <v>63.413636363636357</v>
      </c>
      <c r="D135" t="s">
        <v>35</v>
      </c>
    </row>
    <row r="136" spans="1:4">
      <c r="A136" s="13">
        <v>43313</v>
      </c>
      <c r="B136" t="s">
        <v>27</v>
      </c>
      <c r="C136">
        <v>6.0397499999999988</v>
      </c>
      <c r="D136" t="s">
        <v>35</v>
      </c>
    </row>
    <row r="137" spans="1:4">
      <c r="A137" s="13">
        <v>43313</v>
      </c>
      <c r="B137" t="s">
        <v>28</v>
      </c>
      <c r="C137">
        <v>2.0455000000000005</v>
      </c>
      <c r="D137" t="s">
        <v>35</v>
      </c>
    </row>
    <row r="138" spans="1:4">
      <c r="A138" s="13">
        <v>43313</v>
      </c>
      <c r="B138" t="s">
        <v>106</v>
      </c>
      <c r="C138">
        <v>111.01637293548387</v>
      </c>
      <c r="D138" t="s">
        <v>35</v>
      </c>
    </row>
    <row r="139" spans="1:4">
      <c r="A139" s="13">
        <v>43313</v>
      </c>
      <c r="B139" t="s">
        <v>39</v>
      </c>
      <c r="C139">
        <v>11.705792645717157</v>
      </c>
      <c r="D139" t="s">
        <v>35</v>
      </c>
    </row>
    <row r="140" spans="1:4">
      <c r="A140" s="13">
        <v>43344</v>
      </c>
      <c r="B140" t="s">
        <v>24</v>
      </c>
      <c r="C140">
        <v>12.527249999999999</v>
      </c>
      <c r="D140" t="s">
        <v>35</v>
      </c>
    </row>
    <row r="141" spans="1:4">
      <c r="A141" s="13">
        <v>43344</v>
      </c>
      <c r="B141" t="s">
        <v>25</v>
      </c>
      <c r="C141">
        <v>62.524999999999999</v>
      </c>
      <c r="D141" t="s">
        <v>35</v>
      </c>
    </row>
    <row r="142" spans="1:4">
      <c r="A142" s="13">
        <v>43344</v>
      </c>
      <c r="B142" t="s">
        <v>27</v>
      </c>
      <c r="C142">
        <v>6.0200249999999995</v>
      </c>
      <c r="D142" t="s">
        <v>35</v>
      </c>
    </row>
    <row r="143" spans="1:4">
      <c r="A143" s="13">
        <v>43344</v>
      </c>
      <c r="B143" t="s">
        <v>28</v>
      </c>
      <c r="C143">
        <v>2.0230000000000001</v>
      </c>
      <c r="D143" t="s">
        <v>35</v>
      </c>
    </row>
    <row r="144" spans="1:4">
      <c r="A144" s="13">
        <v>43344</v>
      </c>
      <c r="B144" t="s">
        <v>106</v>
      </c>
      <c r="C144">
        <v>112.01632839999999</v>
      </c>
      <c r="D144" t="s">
        <v>35</v>
      </c>
    </row>
    <row r="145" spans="1:4">
      <c r="A145" s="13">
        <v>43344</v>
      </c>
      <c r="B145" t="s">
        <v>39</v>
      </c>
      <c r="C145">
        <v>11.508774922588485</v>
      </c>
      <c r="D145" t="s">
        <v>35</v>
      </c>
    </row>
    <row r="146" spans="1:4">
      <c r="A146" s="13">
        <v>43374</v>
      </c>
      <c r="B146" t="s">
        <v>24</v>
      </c>
      <c r="C146">
        <v>12.327173913043477</v>
      </c>
      <c r="D146" t="s">
        <v>35</v>
      </c>
    </row>
    <row r="147" spans="1:4">
      <c r="A147" s="13">
        <v>43374</v>
      </c>
      <c r="B147" t="s">
        <v>25</v>
      </c>
      <c r="C147">
        <v>59.109130434782607</v>
      </c>
      <c r="D147" t="s">
        <v>35</v>
      </c>
    </row>
    <row r="148" spans="1:4">
      <c r="A148" s="13">
        <v>43374</v>
      </c>
      <c r="B148" t="s">
        <v>27</v>
      </c>
      <c r="C148">
        <v>6.215891304347827</v>
      </c>
      <c r="D148" t="s">
        <v>35</v>
      </c>
    </row>
    <row r="149" spans="1:4">
      <c r="A149" s="13">
        <v>43374</v>
      </c>
      <c r="B149" t="s">
        <v>28</v>
      </c>
      <c r="C149">
        <v>2.0341739130434782</v>
      </c>
      <c r="D149" t="s">
        <v>35</v>
      </c>
    </row>
    <row r="150" spans="1:4">
      <c r="A150" s="13">
        <v>43374</v>
      </c>
      <c r="B150" t="s">
        <v>106</v>
      </c>
      <c r="C150">
        <v>112.75046122580646</v>
      </c>
      <c r="D150" t="s">
        <v>35</v>
      </c>
    </row>
    <row r="151" spans="1:4">
      <c r="A151" s="13">
        <v>43374</v>
      </c>
      <c r="B151" t="s">
        <v>39</v>
      </c>
      <c r="C151">
        <v>11.814869695917162</v>
      </c>
      <c r="D151" t="s">
        <v>35</v>
      </c>
    </row>
    <row r="152" spans="1:4">
      <c r="A152" s="13">
        <v>43405</v>
      </c>
      <c r="B152" t="s">
        <v>24</v>
      </c>
      <c r="C152">
        <v>11.253409090909091</v>
      </c>
      <c r="D152" t="s">
        <v>35</v>
      </c>
    </row>
    <row r="153" spans="1:4">
      <c r="A153" s="13">
        <v>43405</v>
      </c>
      <c r="B153" t="s">
        <v>25</v>
      </c>
      <c r="C153">
        <v>53.261363636363633</v>
      </c>
      <c r="D153" t="s">
        <v>35</v>
      </c>
    </row>
    <row r="154" spans="1:4">
      <c r="A154" s="13">
        <v>43405</v>
      </c>
      <c r="B154" t="s">
        <v>27</v>
      </c>
      <c r="C154">
        <v>6.1930000000000005</v>
      </c>
      <c r="D154" t="s">
        <v>35</v>
      </c>
    </row>
    <row r="155" spans="1:4">
      <c r="A155" s="13">
        <v>43405</v>
      </c>
      <c r="B155" t="s">
        <v>28</v>
      </c>
      <c r="C155">
        <v>1.9377500000000003</v>
      </c>
      <c r="D155" t="s">
        <v>35</v>
      </c>
    </row>
    <row r="156" spans="1:4">
      <c r="A156" s="13">
        <v>43405</v>
      </c>
      <c r="B156" t="s">
        <v>106</v>
      </c>
      <c r="C156">
        <v>113.28775479999999</v>
      </c>
      <c r="D156" t="s">
        <v>35</v>
      </c>
    </row>
    <row r="157" spans="1:4">
      <c r="A157" s="13">
        <v>43405</v>
      </c>
      <c r="B157" t="s">
        <v>39</v>
      </c>
      <c r="C157">
        <v>11.835795204826399</v>
      </c>
      <c r="D157" t="s">
        <v>35</v>
      </c>
    </row>
    <row r="158" spans="1:4">
      <c r="A158" s="13">
        <v>43435</v>
      </c>
      <c r="B158" t="s">
        <v>24</v>
      </c>
      <c r="C158">
        <v>10.836842105263157</v>
      </c>
      <c r="D158" t="s">
        <v>35</v>
      </c>
    </row>
    <row r="159" spans="1:4">
      <c r="A159" s="13">
        <v>43435</v>
      </c>
      <c r="B159" t="s">
        <v>25</v>
      </c>
      <c r="C159">
        <v>55.289473684210527</v>
      </c>
      <c r="D159" t="s">
        <v>35</v>
      </c>
    </row>
    <row r="160" spans="1:4">
      <c r="A160" s="13">
        <v>43435</v>
      </c>
      <c r="B160" t="s">
        <v>27</v>
      </c>
      <c r="C160">
        <v>6.0942105263157886</v>
      </c>
      <c r="D160" t="s">
        <v>35</v>
      </c>
    </row>
    <row r="161" spans="1:4">
      <c r="A161" s="13">
        <v>43435</v>
      </c>
      <c r="B161" t="s">
        <v>28</v>
      </c>
      <c r="C161">
        <v>1.9314473684210534</v>
      </c>
      <c r="D161" t="s">
        <v>35</v>
      </c>
    </row>
    <row r="162" spans="1:4">
      <c r="A162" s="13">
        <v>43435</v>
      </c>
      <c r="B162" t="s">
        <v>106</v>
      </c>
      <c r="C162">
        <v>112.18902029032259</v>
      </c>
      <c r="D162" t="s">
        <v>35</v>
      </c>
    </row>
    <row r="163" spans="1:4">
      <c r="A163" s="13">
        <v>43435</v>
      </c>
      <c r="B163" t="s">
        <v>39</v>
      </c>
      <c r="C163">
        <v>11.790992152779996</v>
      </c>
      <c r="D163" t="s">
        <v>35</v>
      </c>
    </row>
    <row r="164" spans="1:4">
      <c r="A164" s="13">
        <v>43466</v>
      </c>
      <c r="B164" t="s">
        <v>24</v>
      </c>
      <c r="C164">
        <v>11.454545454545455</v>
      </c>
      <c r="D164" t="s">
        <v>35</v>
      </c>
    </row>
    <row r="165" spans="1:4">
      <c r="A165" s="13">
        <v>43466</v>
      </c>
      <c r="B165" t="s">
        <v>25</v>
      </c>
      <c r="C165">
        <v>39.340909090909093</v>
      </c>
      <c r="D165" t="s">
        <v>35</v>
      </c>
    </row>
    <row r="166" spans="1:4">
      <c r="A166" s="13">
        <v>43466</v>
      </c>
      <c r="B166" t="s">
        <v>27</v>
      </c>
      <c r="C166">
        <v>5.9320227272727273</v>
      </c>
      <c r="D166" t="s">
        <v>35</v>
      </c>
    </row>
    <row r="167" spans="1:4">
      <c r="A167" s="13">
        <v>43466</v>
      </c>
      <c r="B167" t="s">
        <v>28</v>
      </c>
      <c r="C167">
        <v>1.8458863636363638</v>
      </c>
      <c r="D167" t="s">
        <v>35</v>
      </c>
    </row>
    <row r="168" spans="1:4">
      <c r="A168" s="13">
        <v>43466</v>
      </c>
      <c r="B168" t="s">
        <v>106</v>
      </c>
      <c r="C168">
        <v>108.97810396774196</v>
      </c>
      <c r="D168" t="s">
        <v>35</v>
      </c>
    </row>
    <row r="169" spans="1:4">
      <c r="A169" s="13">
        <v>43466</v>
      </c>
      <c r="B169" t="s">
        <v>39</v>
      </c>
      <c r="C169">
        <v>12.280491188129552</v>
      </c>
      <c r="D169" t="s">
        <v>35</v>
      </c>
    </row>
    <row r="170" spans="1:4">
      <c r="A170" s="13">
        <v>43497</v>
      </c>
      <c r="B170" t="s">
        <v>24</v>
      </c>
      <c r="C170">
        <v>12.649749999999999</v>
      </c>
      <c r="D170" t="s">
        <v>35</v>
      </c>
    </row>
    <row r="171" spans="1:4">
      <c r="A171" s="13">
        <v>43497</v>
      </c>
      <c r="B171" t="s">
        <v>25</v>
      </c>
      <c r="C171">
        <v>32.4</v>
      </c>
      <c r="D171" t="s">
        <v>35</v>
      </c>
    </row>
    <row r="172" spans="1:4">
      <c r="A172" s="13">
        <v>43497</v>
      </c>
      <c r="B172" t="s">
        <v>27</v>
      </c>
      <c r="C172">
        <v>6.2782000000000009</v>
      </c>
      <c r="D172" t="s">
        <v>35</v>
      </c>
    </row>
    <row r="173" spans="1:4">
      <c r="A173" s="13">
        <v>43497</v>
      </c>
      <c r="B173" t="s">
        <v>28</v>
      </c>
      <c r="C173">
        <v>1.85955</v>
      </c>
      <c r="D173" t="s">
        <v>35</v>
      </c>
    </row>
    <row r="174" spans="1:4">
      <c r="A174" s="13">
        <v>43497</v>
      </c>
      <c r="B174" t="s">
        <v>106</v>
      </c>
      <c r="C174">
        <v>110.30898582142858</v>
      </c>
      <c r="D174" t="s">
        <v>35</v>
      </c>
    </row>
    <row r="175" spans="1:4">
      <c r="A175" s="13">
        <v>43497</v>
      </c>
      <c r="B175" t="s">
        <v>39</v>
      </c>
      <c r="C175">
        <v>12.292064114258476</v>
      </c>
      <c r="D175" t="s">
        <v>35</v>
      </c>
    </row>
    <row r="176" spans="1:4">
      <c r="A176" s="13">
        <v>43525</v>
      </c>
      <c r="B176" t="s">
        <v>24</v>
      </c>
      <c r="C176">
        <v>13.060714285714285</v>
      </c>
      <c r="D176" t="s">
        <v>35</v>
      </c>
    </row>
    <row r="177" spans="1:4">
      <c r="A177" s="13">
        <v>43525</v>
      </c>
      <c r="B177" t="s">
        <v>25</v>
      </c>
      <c r="C177">
        <v>31.333333333333332</v>
      </c>
      <c r="D177" t="s">
        <v>35</v>
      </c>
    </row>
    <row r="178" spans="1:4">
      <c r="A178" s="13">
        <v>43525</v>
      </c>
      <c r="B178" t="s">
        <v>27</v>
      </c>
      <c r="C178">
        <v>6.4510238095238108</v>
      </c>
      <c r="D178" t="s">
        <v>35</v>
      </c>
    </row>
    <row r="179" spans="1:4">
      <c r="A179" s="13">
        <v>43525</v>
      </c>
      <c r="B179" t="s">
        <v>28</v>
      </c>
      <c r="C179">
        <v>1.8722380952380955</v>
      </c>
      <c r="D179" t="s">
        <v>35</v>
      </c>
    </row>
    <row r="180" spans="1:4">
      <c r="A180" s="13">
        <v>43525</v>
      </c>
      <c r="B180" t="s">
        <v>106</v>
      </c>
      <c r="C180">
        <v>111.1329492580645</v>
      </c>
      <c r="D180" t="s">
        <v>35</v>
      </c>
    </row>
    <row r="181" spans="1:4">
      <c r="A181" s="13">
        <v>43525</v>
      </c>
      <c r="B181" t="s">
        <v>39</v>
      </c>
      <c r="C181">
        <v>12.28050927853058</v>
      </c>
      <c r="D181" t="s">
        <v>35</v>
      </c>
    </row>
    <row r="182" spans="1:4">
      <c r="A182" s="13">
        <v>43556</v>
      </c>
      <c r="B182" t="s">
        <v>24</v>
      </c>
      <c r="C182">
        <v>12.819000000000003</v>
      </c>
      <c r="D182" t="s">
        <v>35</v>
      </c>
    </row>
    <row r="183" spans="1:4">
      <c r="A183" s="13">
        <v>43556</v>
      </c>
      <c r="B183" t="s">
        <v>25</v>
      </c>
      <c r="C183">
        <v>33.977499999999999</v>
      </c>
      <c r="D183" t="s">
        <v>35</v>
      </c>
    </row>
    <row r="184" spans="1:4">
      <c r="A184" s="13">
        <v>43556</v>
      </c>
      <c r="B184" t="s">
        <v>27</v>
      </c>
      <c r="C184">
        <v>6.4450999999999992</v>
      </c>
      <c r="D184" t="s">
        <v>35</v>
      </c>
    </row>
    <row r="185" spans="1:4">
      <c r="A185" s="13">
        <v>43556</v>
      </c>
      <c r="B185" t="s">
        <v>28</v>
      </c>
      <c r="C185">
        <v>1.8489749999999998</v>
      </c>
      <c r="D185" t="s">
        <v>35</v>
      </c>
    </row>
    <row r="186" spans="1:4">
      <c r="A186" s="13">
        <v>43556</v>
      </c>
      <c r="B186" t="s">
        <v>106</v>
      </c>
      <c r="C186">
        <v>111.68893143333338</v>
      </c>
      <c r="D186" t="s">
        <v>35</v>
      </c>
    </row>
    <row r="187" spans="1:4">
      <c r="A187" s="13">
        <v>43556</v>
      </c>
      <c r="B187" t="s">
        <v>39</v>
      </c>
      <c r="C187">
        <v>12.216817849275712</v>
      </c>
      <c r="D187" t="s">
        <v>35</v>
      </c>
    </row>
    <row r="188" spans="1:4">
      <c r="A188" s="13">
        <v>43586</v>
      </c>
      <c r="B188" t="s">
        <v>24</v>
      </c>
      <c r="C188">
        <v>11.998333333333333</v>
      </c>
      <c r="D188" t="s">
        <v>35</v>
      </c>
    </row>
    <row r="189" spans="1:4">
      <c r="A189" s="13">
        <v>43586</v>
      </c>
      <c r="B189" t="s">
        <v>25</v>
      </c>
      <c r="C189">
        <v>34.547619047619051</v>
      </c>
      <c r="D189" t="s">
        <v>35</v>
      </c>
    </row>
    <row r="190" spans="1:4">
      <c r="A190" s="13">
        <v>43586</v>
      </c>
      <c r="B190" t="s">
        <v>27</v>
      </c>
      <c r="C190">
        <v>6.0283095238095248</v>
      </c>
      <c r="D190" t="s">
        <v>35</v>
      </c>
    </row>
    <row r="191" spans="1:4">
      <c r="A191" s="13">
        <v>43586</v>
      </c>
      <c r="B191" t="s">
        <v>28</v>
      </c>
      <c r="C191">
        <v>1.7753333333333334</v>
      </c>
      <c r="D191" t="s">
        <v>35</v>
      </c>
    </row>
    <row r="192" spans="1:4">
      <c r="A192" s="13">
        <v>43586</v>
      </c>
      <c r="B192" t="s">
        <v>106</v>
      </c>
      <c r="C192">
        <v>110.03369251612904</v>
      </c>
      <c r="D192" t="s">
        <v>35</v>
      </c>
    </row>
    <row r="193" spans="1:4">
      <c r="A193" s="13">
        <v>43586</v>
      </c>
      <c r="B193" t="s">
        <v>39</v>
      </c>
      <c r="C193">
        <v>12.243878802698479</v>
      </c>
      <c r="D193" t="s">
        <v>35</v>
      </c>
    </row>
    <row r="194" spans="1:4">
      <c r="A194" s="13">
        <v>43617</v>
      </c>
      <c r="B194" t="s">
        <v>24</v>
      </c>
      <c r="C194">
        <v>11.97</v>
      </c>
      <c r="D194" t="s">
        <v>35</v>
      </c>
    </row>
    <row r="195" spans="1:4">
      <c r="A195" s="13">
        <v>43617</v>
      </c>
      <c r="B195" t="s">
        <v>25</v>
      </c>
      <c r="C195">
        <v>28.955000000000002</v>
      </c>
      <c r="D195" t="s">
        <v>35</v>
      </c>
    </row>
    <row r="196" spans="1:4">
      <c r="A196" s="13">
        <v>43617</v>
      </c>
      <c r="B196" t="s">
        <v>27</v>
      </c>
      <c r="C196">
        <v>5.8684250000000002</v>
      </c>
      <c r="D196" t="s">
        <v>35</v>
      </c>
    </row>
    <row r="197" spans="1:4">
      <c r="A197" s="13">
        <v>43617</v>
      </c>
      <c r="B197" t="s">
        <v>28</v>
      </c>
      <c r="C197">
        <v>1.7540749999999998</v>
      </c>
      <c r="D197" t="s">
        <v>35</v>
      </c>
    </row>
    <row r="198" spans="1:4">
      <c r="A198" s="13">
        <v>43617</v>
      </c>
      <c r="B198" t="s">
        <v>106</v>
      </c>
      <c r="C198">
        <v>108.06387083333334</v>
      </c>
      <c r="D198" t="s">
        <v>35</v>
      </c>
    </row>
    <row r="199" spans="1:4">
      <c r="A199" s="13">
        <v>43617</v>
      </c>
      <c r="B199" t="s">
        <v>39</v>
      </c>
      <c r="C199">
        <v>12.273055108217692</v>
      </c>
      <c r="D199" t="s">
        <v>35</v>
      </c>
    </row>
    <row r="200" spans="1:4">
      <c r="A200" s="13">
        <v>43647</v>
      </c>
      <c r="B200" t="s">
        <v>24</v>
      </c>
      <c r="C200">
        <v>13.462391304347825</v>
      </c>
      <c r="D200" t="s">
        <v>35</v>
      </c>
    </row>
    <row r="201" spans="1:4">
      <c r="A201" s="13">
        <v>43647</v>
      </c>
      <c r="B201" t="s">
        <v>25</v>
      </c>
      <c r="C201">
        <v>28.195652173913043</v>
      </c>
      <c r="D201" t="s">
        <v>35</v>
      </c>
    </row>
    <row r="202" spans="1:4">
      <c r="A202" s="13">
        <v>43647</v>
      </c>
      <c r="B202" t="s">
        <v>27</v>
      </c>
      <c r="C202">
        <v>5.9398478260869565</v>
      </c>
      <c r="D202" t="s">
        <v>35</v>
      </c>
    </row>
    <row r="203" spans="1:4">
      <c r="A203" s="13">
        <v>43647</v>
      </c>
      <c r="B203" t="s">
        <v>28</v>
      </c>
      <c r="C203">
        <v>1.7928260869565213</v>
      </c>
      <c r="D203" t="s">
        <v>35</v>
      </c>
    </row>
    <row r="204" spans="1:4">
      <c r="A204" s="13">
        <v>43647</v>
      </c>
      <c r="B204" t="s">
        <v>106</v>
      </c>
      <c r="C204">
        <v>108.22319703225804</v>
      </c>
      <c r="D204" t="s">
        <v>35</v>
      </c>
    </row>
    <row r="205" spans="1:4">
      <c r="A205" s="13">
        <v>43647</v>
      </c>
      <c r="B205" t="s">
        <v>39</v>
      </c>
      <c r="C205">
        <v>12.456402224937078</v>
      </c>
      <c r="D205" t="s">
        <v>35</v>
      </c>
    </row>
    <row r="206" spans="1:4">
      <c r="A206" s="13">
        <v>43678</v>
      </c>
      <c r="B206" t="s">
        <v>24</v>
      </c>
      <c r="C206">
        <v>15.682142857142859</v>
      </c>
      <c r="D206" t="s">
        <v>35</v>
      </c>
    </row>
    <row r="207" spans="1:4">
      <c r="A207" s="13">
        <v>43678</v>
      </c>
      <c r="B207" t="s">
        <v>25</v>
      </c>
      <c r="C207">
        <v>30.004761904761907</v>
      </c>
      <c r="D207" t="s">
        <v>35</v>
      </c>
    </row>
    <row r="208" spans="1:4">
      <c r="A208" s="13">
        <v>43678</v>
      </c>
      <c r="B208" t="s">
        <v>27</v>
      </c>
      <c r="C208">
        <v>5.7079761904761908</v>
      </c>
      <c r="D208" t="s">
        <v>35</v>
      </c>
    </row>
    <row r="209" spans="1:4">
      <c r="A209" s="13">
        <v>43678</v>
      </c>
      <c r="B209" t="s">
        <v>28</v>
      </c>
      <c r="C209">
        <v>1.7409285714285714</v>
      </c>
      <c r="D209" t="s">
        <v>35</v>
      </c>
    </row>
    <row r="210" spans="1:4">
      <c r="A210" s="13">
        <v>43678</v>
      </c>
      <c r="B210" t="s">
        <v>106</v>
      </c>
      <c r="C210">
        <v>106.21709354838707</v>
      </c>
      <c r="D210" t="s">
        <v>35</v>
      </c>
    </row>
    <row r="211" spans="1:4">
      <c r="A211" s="13">
        <v>43678</v>
      </c>
      <c r="B211" t="s">
        <v>39</v>
      </c>
      <c r="C211">
        <v>12.488863538866823</v>
      </c>
      <c r="D211" t="s">
        <v>35</v>
      </c>
    </row>
    <row r="212" spans="1:4">
      <c r="A212" s="13">
        <v>43709</v>
      </c>
      <c r="B212" t="s">
        <v>24</v>
      </c>
      <c r="C212">
        <v>15.644065393518506</v>
      </c>
      <c r="D212" t="s">
        <v>35</v>
      </c>
    </row>
    <row r="213" spans="1:4">
      <c r="A213" s="13">
        <v>43709</v>
      </c>
      <c r="B213" t="s">
        <v>25</v>
      </c>
      <c r="C213">
        <v>31.711670524691343</v>
      </c>
      <c r="D213" t="s">
        <v>35</v>
      </c>
    </row>
    <row r="214" spans="1:4">
      <c r="A214" s="13">
        <v>43709</v>
      </c>
      <c r="B214" t="s">
        <v>27</v>
      </c>
      <c r="C214">
        <v>5.7960872878086418</v>
      </c>
      <c r="D214" t="s">
        <v>35</v>
      </c>
    </row>
    <row r="215" spans="1:4">
      <c r="A215" s="13">
        <v>43709</v>
      </c>
      <c r="B215" t="s">
        <v>28</v>
      </c>
      <c r="C215">
        <v>1.7610879629629619</v>
      </c>
      <c r="D215" t="s">
        <v>35</v>
      </c>
    </row>
    <row r="216" spans="1:4">
      <c r="A216" s="13">
        <v>43709</v>
      </c>
      <c r="B216" t="s">
        <v>106</v>
      </c>
      <c r="C216">
        <v>107.10196843626368</v>
      </c>
      <c r="D216" t="s">
        <v>35</v>
      </c>
    </row>
    <row r="217" spans="1:4">
      <c r="A217" s="13">
        <v>43709</v>
      </c>
      <c r="B217" t="s">
        <v>39</v>
      </c>
      <c r="C217">
        <v>12.500581203776038</v>
      </c>
      <c r="D217" t="s">
        <v>35</v>
      </c>
    </row>
    <row r="218" spans="1:4">
      <c r="A218" s="13">
        <v>43739</v>
      </c>
      <c r="B218" t="s">
        <v>24</v>
      </c>
      <c r="C218">
        <v>14.60226562499999</v>
      </c>
      <c r="D218" t="s">
        <v>35</v>
      </c>
    </row>
    <row r="219" spans="1:4">
      <c r="A219" s="13">
        <v>43739</v>
      </c>
      <c r="B219" t="s">
        <v>25</v>
      </c>
      <c r="C219">
        <v>29.823437499999983</v>
      </c>
      <c r="D219" t="s">
        <v>35</v>
      </c>
    </row>
    <row r="220" spans="1:4">
      <c r="A220" s="13">
        <v>43739</v>
      </c>
      <c r="B220" t="s">
        <v>27</v>
      </c>
      <c r="C220">
        <v>5.8283984374999989</v>
      </c>
      <c r="D220" t="s">
        <v>35</v>
      </c>
    </row>
    <row r="221" spans="1:4">
      <c r="A221" s="13">
        <v>43739</v>
      </c>
      <c r="B221" t="s">
        <v>28</v>
      </c>
      <c r="C221">
        <v>1.7644999999999988</v>
      </c>
      <c r="D221" t="s">
        <v>35</v>
      </c>
    </row>
    <row r="222" spans="1:4">
      <c r="A222" s="13">
        <v>43739</v>
      </c>
      <c r="B222" t="s">
        <v>106</v>
      </c>
      <c r="C222">
        <v>107.29976410989006</v>
      </c>
      <c r="D222" t="s">
        <v>35</v>
      </c>
    </row>
    <row r="223" spans="1:4">
      <c r="A223" s="13">
        <v>43739</v>
      </c>
      <c r="B223" t="s">
        <v>39</v>
      </c>
      <c r="C223">
        <v>12.457250392562159</v>
      </c>
      <c r="D223" t="s">
        <v>35</v>
      </c>
    </row>
    <row r="224" spans="1:4">
      <c r="A224" s="13">
        <v>43770</v>
      </c>
      <c r="B224" t="s">
        <v>24</v>
      </c>
      <c r="C224">
        <v>14.602265624999992</v>
      </c>
      <c r="D224" t="s">
        <v>35</v>
      </c>
    </row>
    <row r="225" spans="1:4">
      <c r="A225" s="13">
        <v>43770</v>
      </c>
      <c r="B225" t="s">
        <v>25</v>
      </c>
      <c r="C225">
        <v>29.823437499999986</v>
      </c>
      <c r="D225" t="s">
        <v>35</v>
      </c>
    </row>
    <row r="226" spans="1:4">
      <c r="A226" s="13">
        <v>43770</v>
      </c>
      <c r="B226" t="s">
        <v>27</v>
      </c>
      <c r="C226">
        <v>5.8283984374999989</v>
      </c>
      <c r="D226" t="s">
        <v>35</v>
      </c>
    </row>
    <row r="227" spans="1:4">
      <c r="A227" s="13">
        <v>43770</v>
      </c>
      <c r="B227" t="s">
        <v>28</v>
      </c>
      <c r="C227">
        <v>1.7644999999999988</v>
      </c>
      <c r="D227" t="s">
        <v>35</v>
      </c>
    </row>
    <row r="228" spans="1:4">
      <c r="A228" s="13">
        <v>43770</v>
      </c>
      <c r="B228" t="s">
        <v>106</v>
      </c>
      <c r="C228">
        <v>107.29976410989006</v>
      </c>
      <c r="D228" t="s">
        <v>35</v>
      </c>
    </row>
    <row r="229" spans="1:4">
      <c r="A229" s="13">
        <v>43770</v>
      </c>
      <c r="B229" t="s">
        <v>39</v>
      </c>
      <c r="C229">
        <v>12.509022842526383</v>
      </c>
      <c r="D229" t="s">
        <v>35</v>
      </c>
    </row>
    <row r="230" spans="1:4">
      <c r="A230" s="13">
        <v>43800</v>
      </c>
      <c r="B230" t="s">
        <v>24</v>
      </c>
      <c r="C230">
        <v>14.60226562499999</v>
      </c>
      <c r="D230" t="s">
        <v>35</v>
      </c>
    </row>
    <row r="231" spans="1:4">
      <c r="A231" s="13">
        <v>43800</v>
      </c>
      <c r="B231" t="s">
        <v>25</v>
      </c>
      <c r="C231">
        <v>29.823437499999983</v>
      </c>
      <c r="D231" t="s">
        <v>35</v>
      </c>
    </row>
    <row r="232" spans="1:4">
      <c r="A232" s="13">
        <v>43800</v>
      </c>
      <c r="B232" t="s">
        <v>27</v>
      </c>
      <c r="C232">
        <v>5.8283984374999989</v>
      </c>
      <c r="D232" t="s">
        <v>35</v>
      </c>
    </row>
    <row r="233" spans="1:4">
      <c r="A233" s="13">
        <v>43800</v>
      </c>
      <c r="B233" t="s">
        <v>28</v>
      </c>
      <c r="C233">
        <v>1.7644999999999988</v>
      </c>
      <c r="D233" t="s">
        <v>35</v>
      </c>
    </row>
    <row r="234" spans="1:4">
      <c r="A234" s="13">
        <v>43800</v>
      </c>
      <c r="B234" t="s">
        <v>106</v>
      </c>
      <c r="C234">
        <v>107.29976410989006</v>
      </c>
      <c r="D234" t="s">
        <v>35</v>
      </c>
    </row>
    <row r="235" spans="1:4">
      <c r="A235" s="13">
        <v>43800</v>
      </c>
      <c r="B235" t="s">
        <v>39</v>
      </c>
      <c r="C235">
        <v>12.506104778504024</v>
      </c>
      <c r="D235" t="s">
        <v>35</v>
      </c>
    </row>
    <row r="236" spans="1:4">
      <c r="A236" s="13">
        <v>43831</v>
      </c>
      <c r="B236" t="s">
        <v>24</v>
      </c>
      <c r="C236">
        <v>14.60226562499999</v>
      </c>
      <c r="D236" t="s">
        <v>35</v>
      </c>
    </row>
    <row r="237" spans="1:4">
      <c r="A237" s="13">
        <v>43831</v>
      </c>
      <c r="B237" t="s">
        <v>25</v>
      </c>
      <c r="C237">
        <v>29.823437499999983</v>
      </c>
      <c r="D237" t="s">
        <v>35</v>
      </c>
    </row>
    <row r="238" spans="1:4">
      <c r="A238" s="13">
        <v>43831</v>
      </c>
      <c r="B238" t="s">
        <v>27</v>
      </c>
      <c r="C238">
        <v>5.8283984374999989</v>
      </c>
      <c r="D238" t="s">
        <v>35</v>
      </c>
    </row>
    <row r="239" spans="1:4">
      <c r="A239" s="13">
        <v>43831</v>
      </c>
      <c r="B239" t="s">
        <v>28</v>
      </c>
      <c r="C239">
        <v>1.7644999999999988</v>
      </c>
      <c r="D239" t="s">
        <v>35</v>
      </c>
    </row>
    <row r="240" spans="1:4">
      <c r="A240" s="13">
        <v>43831</v>
      </c>
      <c r="B240" t="s">
        <v>106</v>
      </c>
      <c r="C240">
        <v>107.29976410989006</v>
      </c>
      <c r="D240" t="s">
        <v>35</v>
      </c>
    </row>
    <row r="241" spans="1:4">
      <c r="A241" s="13">
        <v>43831</v>
      </c>
      <c r="B241" t="s">
        <v>39</v>
      </c>
      <c r="C241">
        <v>11.83816752935995</v>
      </c>
      <c r="D241" t="s">
        <v>35</v>
      </c>
    </row>
    <row r="242" spans="1:4">
      <c r="A242" s="13">
        <v>43862</v>
      </c>
      <c r="B242" t="s">
        <v>24</v>
      </c>
      <c r="C242">
        <v>14.602265624999992</v>
      </c>
      <c r="D242" t="s">
        <v>35</v>
      </c>
    </row>
    <row r="243" spans="1:4">
      <c r="A243" s="13">
        <v>43862</v>
      </c>
      <c r="B243" t="s">
        <v>25</v>
      </c>
      <c r="C243">
        <v>29.823437499999986</v>
      </c>
      <c r="D243" t="s">
        <v>35</v>
      </c>
    </row>
    <row r="244" spans="1:4">
      <c r="A244" s="13">
        <v>43862</v>
      </c>
      <c r="B244" t="s">
        <v>27</v>
      </c>
      <c r="C244">
        <v>5.8283984374999989</v>
      </c>
      <c r="D244" t="s">
        <v>35</v>
      </c>
    </row>
    <row r="245" spans="1:4">
      <c r="A245" s="13">
        <v>43862</v>
      </c>
      <c r="B245" t="s">
        <v>28</v>
      </c>
      <c r="C245">
        <v>1.7644999999999988</v>
      </c>
      <c r="D245" t="s">
        <v>35</v>
      </c>
    </row>
    <row r="246" spans="1:4">
      <c r="A246" s="13">
        <v>43862</v>
      </c>
      <c r="B246" t="s">
        <v>106</v>
      </c>
      <c r="C246">
        <v>107.29976410989006</v>
      </c>
      <c r="D246" t="s">
        <v>35</v>
      </c>
    </row>
    <row r="247" spans="1:4">
      <c r="A247" s="13">
        <v>43862</v>
      </c>
      <c r="B247" t="s">
        <v>39</v>
      </c>
      <c r="C247">
        <v>12.136510369618886</v>
      </c>
      <c r="D247" t="s">
        <v>35</v>
      </c>
    </row>
    <row r="248" spans="1:4">
      <c r="A248" s="13">
        <v>43891</v>
      </c>
      <c r="B248" t="s">
        <v>24</v>
      </c>
      <c r="C248">
        <v>14.60226562499999</v>
      </c>
      <c r="D248" t="s">
        <v>35</v>
      </c>
    </row>
    <row r="249" spans="1:4">
      <c r="A249" s="13">
        <v>43891</v>
      </c>
      <c r="B249" t="s">
        <v>25</v>
      </c>
      <c r="C249">
        <v>29.823437499999983</v>
      </c>
      <c r="D249" t="s">
        <v>35</v>
      </c>
    </row>
    <row r="250" spans="1:4">
      <c r="A250" s="13">
        <v>43891</v>
      </c>
      <c r="B250" t="s">
        <v>27</v>
      </c>
      <c r="C250">
        <v>5.8283984374999989</v>
      </c>
      <c r="D250" t="s">
        <v>35</v>
      </c>
    </row>
    <row r="251" spans="1:4">
      <c r="A251" s="13">
        <v>43891</v>
      </c>
      <c r="B251" t="s">
        <v>28</v>
      </c>
      <c r="C251">
        <v>1.7644999999999988</v>
      </c>
      <c r="D251" t="s">
        <v>35</v>
      </c>
    </row>
    <row r="252" spans="1:4">
      <c r="A252" s="13">
        <v>43891</v>
      </c>
      <c r="B252" t="s">
        <v>106</v>
      </c>
      <c r="C252">
        <v>107.29976410989006</v>
      </c>
      <c r="D252" t="s">
        <v>35</v>
      </c>
    </row>
    <row r="253" spans="1:4">
      <c r="A253" s="13">
        <v>43891</v>
      </c>
      <c r="B253" t="s">
        <v>39</v>
      </c>
      <c r="C253">
        <v>12.344260865692524</v>
      </c>
      <c r="D253" t="s">
        <v>35</v>
      </c>
    </row>
    <row r="254" spans="1:4">
      <c r="A254" s="13">
        <v>43922</v>
      </c>
      <c r="B254" t="s">
        <v>24</v>
      </c>
      <c r="C254">
        <v>14.602265624999992</v>
      </c>
      <c r="D254" t="s">
        <v>35</v>
      </c>
    </row>
    <row r="255" spans="1:4">
      <c r="A255" s="13">
        <v>43922</v>
      </c>
      <c r="B255" t="s">
        <v>25</v>
      </c>
      <c r="C255">
        <v>29.823437499999986</v>
      </c>
      <c r="D255" t="s">
        <v>35</v>
      </c>
    </row>
    <row r="256" spans="1:4">
      <c r="A256" s="13">
        <v>43922</v>
      </c>
      <c r="B256" t="s">
        <v>27</v>
      </c>
      <c r="C256">
        <v>5.8283984374999989</v>
      </c>
      <c r="D256" t="s">
        <v>35</v>
      </c>
    </row>
    <row r="257" spans="1:4">
      <c r="A257" s="13">
        <v>43922</v>
      </c>
      <c r="B257" t="s">
        <v>28</v>
      </c>
      <c r="C257">
        <v>1.7644999999999988</v>
      </c>
      <c r="D257" t="s">
        <v>35</v>
      </c>
    </row>
    <row r="258" spans="1:4">
      <c r="A258" s="13">
        <v>43922</v>
      </c>
      <c r="B258" t="s">
        <v>106</v>
      </c>
      <c r="C258">
        <v>107.29976410989006</v>
      </c>
      <c r="D258" t="s">
        <v>35</v>
      </c>
    </row>
    <row r="259" spans="1:4">
      <c r="A259" s="13">
        <v>43922</v>
      </c>
      <c r="B259" t="s">
        <v>39</v>
      </c>
      <c r="C259">
        <v>12.358855758076649</v>
      </c>
      <c r="D259" t="s">
        <v>35</v>
      </c>
    </row>
    <row r="260" spans="1:4">
      <c r="A260" s="13">
        <v>43952</v>
      </c>
      <c r="B260" t="s">
        <v>24</v>
      </c>
      <c r="C260">
        <v>14.60226562499999</v>
      </c>
      <c r="D260" t="s">
        <v>35</v>
      </c>
    </row>
    <row r="261" spans="1:4">
      <c r="A261" s="13">
        <v>43952</v>
      </c>
      <c r="B261" t="s">
        <v>25</v>
      </c>
      <c r="C261">
        <v>29.823437499999983</v>
      </c>
      <c r="D261" t="s">
        <v>35</v>
      </c>
    </row>
    <row r="262" spans="1:4">
      <c r="A262" s="13">
        <v>43952</v>
      </c>
      <c r="B262" t="s">
        <v>27</v>
      </c>
      <c r="C262">
        <v>5.8283984374999989</v>
      </c>
      <c r="D262" t="s">
        <v>35</v>
      </c>
    </row>
    <row r="263" spans="1:4">
      <c r="A263" s="13">
        <v>43952</v>
      </c>
      <c r="B263" t="s">
        <v>28</v>
      </c>
      <c r="C263">
        <v>1.7644999999999988</v>
      </c>
      <c r="D263" t="s">
        <v>35</v>
      </c>
    </row>
    <row r="264" spans="1:4">
      <c r="A264" s="13">
        <v>43952</v>
      </c>
      <c r="B264" t="s">
        <v>106</v>
      </c>
      <c r="C264">
        <v>107.29976410989006</v>
      </c>
      <c r="D264" t="s">
        <v>35</v>
      </c>
    </row>
    <row r="265" spans="1:4">
      <c r="A265" s="13">
        <v>43952</v>
      </c>
      <c r="B265" t="s">
        <v>39</v>
      </c>
      <c r="C265">
        <v>12.409738711638848</v>
      </c>
      <c r="D265" t="s">
        <v>35</v>
      </c>
    </row>
    <row r="266" spans="1:4">
      <c r="A266" s="13">
        <v>43983</v>
      </c>
      <c r="B266" t="s">
        <v>24</v>
      </c>
      <c r="C266">
        <v>14.602265624999992</v>
      </c>
      <c r="D266" t="s">
        <v>35</v>
      </c>
    </row>
    <row r="267" spans="1:4">
      <c r="A267" s="13">
        <v>43983</v>
      </c>
      <c r="B267" t="s">
        <v>25</v>
      </c>
      <c r="C267">
        <v>29.823437499999986</v>
      </c>
      <c r="D267" t="s">
        <v>35</v>
      </c>
    </row>
    <row r="268" spans="1:4">
      <c r="A268" s="13">
        <v>43983</v>
      </c>
      <c r="B268" t="s">
        <v>27</v>
      </c>
      <c r="C268">
        <v>5.8283984374999989</v>
      </c>
      <c r="D268" t="s">
        <v>35</v>
      </c>
    </row>
    <row r="269" spans="1:4">
      <c r="A269" s="13">
        <v>43983</v>
      </c>
      <c r="B269" t="s">
        <v>28</v>
      </c>
      <c r="C269">
        <v>1.7644999999999988</v>
      </c>
      <c r="D269" t="s">
        <v>35</v>
      </c>
    </row>
    <row r="270" spans="1:4">
      <c r="A270" s="13">
        <v>43983</v>
      </c>
      <c r="B270" t="s">
        <v>106</v>
      </c>
      <c r="C270">
        <v>107.29976410989006</v>
      </c>
      <c r="D270" t="s">
        <v>35</v>
      </c>
    </row>
    <row r="271" spans="1:4">
      <c r="A271" s="13">
        <v>43983</v>
      </c>
      <c r="B271" t="s">
        <v>39</v>
      </c>
      <c r="C271">
        <v>12.800970915341207</v>
      </c>
      <c r="D271" t="s">
        <v>35</v>
      </c>
    </row>
    <row r="272" spans="1:4">
      <c r="A272" s="13">
        <v>44013</v>
      </c>
      <c r="B272" t="s">
        <v>24</v>
      </c>
      <c r="C272">
        <v>14.60226562499999</v>
      </c>
      <c r="D272" t="s">
        <v>35</v>
      </c>
    </row>
    <row r="273" spans="1:4">
      <c r="A273" s="13">
        <v>44013</v>
      </c>
      <c r="B273" t="s">
        <v>25</v>
      </c>
      <c r="C273">
        <v>29.823437499999983</v>
      </c>
      <c r="D273" t="s">
        <v>35</v>
      </c>
    </row>
    <row r="274" spans="1:4">
      <c r="A274" s="13">
        <v>44013</v>
      </c>
      <c r="B274" t="s">
        <v>27</v>
      </c>
      <c r="C274">
        <v>5.8283984374999989</v>
      </c>
      <c r="D274" t="s">
        <v>35</v>
      </c>
    </row>
    <row r="275" spans="1:4">
      <c r="A275" s="13">
        <v>44013</v>
      </c>
      <c r="B275" t="s">
        <v>28</v>
      </c>
      <c r="C275">
        <v>1.7644999999999988</v>
      </c>
      <c r="D275" t="s">
        <v>35</v>
      </c>
    </row>
    <row r="276" spans="1:4">
      <c r="A276" s="13">
        <v>44013</v>
      </c>
      <c r="B276" t="s">
        <v>106</v>
      </c>
      <c r="C276">
        <v>107.29976410989006</v>
      </c>
      <c r="D276" t="s">
        <v>35</v>
      </c>
    </row>
    <row r="277" spans="1:4">
      <c r="A277" s="13">
        <v>44013</v>
      </c>
      <c r="B277" t="s">
        <v>39</v>
      </c>
      <c r="C277">
        <v>12.436792009817211</v>
      </c>
      <c r="D277" t="s">
        <v>35</v>
      </c>
    </row>
    <row r="278" spans="1:4">
      <c r="A278" s="13">
        <v>44044</v>
      </c>
      <c r="B278" t="s">
        <v>24</v>
      </c>
      <c r="C278">
        <v>14.602265625000001</v>
      </c>
      <c r="D278" t="s">
        <v>35</v>
      </c>
    </row>
    <row r="279" spans="1:4">
      <c r="A279" s="13">
        <v>44044</v>
      </c>
      <c r="B279" t="s">
        <v>25</v>
      </c>
      <c r="C279">
        <v>29.823437500000004</v>
      </c>
      <c r="D279" t="s">
        <v>35</v>
      </c>
    </row>
    <row r="280" spans="1:4">
      <c r="A280" s="13">
        <v>44044</v>
      </c>
      <c r="B280" t="s">
        <v>27</v>
      </c>
      <c r="C280">
        <v>5.8283984374999989</v>
      </c>
      <c r="D280" t="s">
        <v>35</v>
      </c>
    </row>
    <row r="281" spans="1:4">
      <c r="A281" s="13">
        <v>44044</v>
      </c>
      <c r="B281" t="s">
        <v>28</v>
      </c>
      <c r="C281">
        <v>1.7645</v>
      </c>
      <c r="D281" t="s">
        <v>35</v>
      </c>
    </row>
    <row r="282" spans="1:4">
      <c r="A282" s="13">
        <v>44044</v>
      </c>
      <c r="B282" t="s">
        <v>106</v>
      </c>
      <c r="C282">
        <v>107.29976410989006</v>
      </c>
      <c r="D282" t="s">
        <v>35</v>
      </c>
    </row>
    <row r="283" spans="1:4">
      <c r="A283" s="13">
        <v>44044</v>
      </c>
      <c r="B283" t="s">
        <v>39</v>
      </c>
      <c r="C283">
        <v>12.397364445004223</v>
      </c>
      <c r="D283" t="s">
        <v>35</v>
      </c>
    </row>
    <row r="284" spans="1:4">
      <c r="A284" s="13">
        <v>44075</v>
      </c>
      <c r="B284" t="s">
        <v>24</v>
      </c>
      <c r="C284">
        <v>14.596085838607587</v>
      </c>
      <c r="D284" t="s">
        <v>35</v>
      </c>
    </row>
    <row r="285" spans="1:4">
      <c r="A285" s="13">
        <v>44075</v>
      </c>
      <c r="B285" t="s">
        <v>25</v>
      </c>
      <c r="C285">
        <v>29.819369725738266</v>
      </c>
      <c r="D285" t="s">
        <v>35</v>
      </c>
    </row>
    <row r="286" spans="1:4">
      <c r="A286" s="13">
        <v>44075</v>
      </c>
      <c r="B286" t="s">
        <v>27</v>
      </c>
      <c r="C286">
        <v>5.8286305511603347</v>
      </c>
      <c r="D286" t="s">
        <v>35</v>
      </c>
    </row>
    <row r="287" spans="1:4">
      <c r="A287" s="13">
        <v>44075</v>
      </c>
      <c r="B287" t="s">
        <v>28</v>
      </c>
      <c r="C287">
        <v>1.7644882911392392</v>
      </c>
      <c r="D287" t="s">
        <v>35</v>
      </c>
    </row>
    <row r="288" spans="1:4">
      <c r="A288" s="13">
        <v>44075</v>
      </c>
      <c r="B288" t="s">
        <v>106</v>
      </c>
      <c r="C288">
        <v>107.29976410989006</v>
      </c>
      <c r="D288" t="s">
        <v>35</v>
      </c>
    </row>
    <row r="289" spans="1:4">
      <c r="A289" s="13">
        <v>44075</v>
      </c>
      <c r="B289" t="s">
        <v>39</v>
      </c>
      <c r="C289">
        <v>12.482845341883404</v>
      </c>
      <c r="D289" t="s">
        <v>35</v>
      </c>
    </row>
    <row r="290" spans="1:4">
      <c r="A290" s="13">
        <v>44105</v>
      </c>
      <c r="B290" t="s">
        <v>24</v>
      </c>
      <c r="C290">
        <v>14.596085838607587</v>
      </c>
      <c r="D290" t="s">
        <v>35</v>
      </c>
    </row>
    <row r="291" spans="1:4">
      <c r="A291" s="13">
        <v>44105</v>
      </c>
      <c r="B291" t="s">
        <v>25</v>
      </c>
      <c r="C291">
        <v>29.819369725738266</v>
      </c>
      <c r="D291" t="s">
        <v>35</v>
      </c>
    </row>
    <row r="292" spans="1:4">
      <c r="A292" s="13">
        <v>44105</v>
      </c>
      <c r="B292" t="s">
        <v>27</v>
      </c>
      <c r="C292">
        <v>5.8286305511603347</v>
      </c>
      <c r="D292" t="s">
        <v>35</v>
      </c>
    </row>
    <row r="293" spans="1:4">
      <c r="A293" s="13">
        <v>44105</v>
      </c>
      <c r="B293" t="s">
        <v>28</v>
      </c>
      <c r="C293">
        <v>1.7644882911392392</v>
      </c>
      <c r="D293" t="s">
        <v>35</v>
      </c>
    </row>
    <row r="294" spans="1:4">
      <c r="A294" s="13">
        <v>44105</v>
      </c>
      <c r="B294" t="s">
        <v>106</v>
      </c>
      <c r="C294">
        <v>107.29976410989006</v>
      </c>
      <c r="D294" t="s">
        <v>35</v>
      </c>
    </row>
    <row r="295" spans="1:4">
      <c r="A295" s="13">
        <v>44105</v>
      </c>
      <c r="B295" t="s">
        <v>39</v>
      </c>
      <c r="C295">
        <v>12.460735319941707</v>
      </c>
      <c r="D295" t="s">
        <v>35</v>
      </c>
    </row>
    <row r="296" spans="1:4">
      <c r="A296" s="13">
        <v>44136</v>
      </c>
      <c r="B296" t="s">
        <v>24</v>
      </c>
      <c r="C296">
        <v>14.596085838607587</v>
      </c>
      <c r="D296" t="s">
        <v>35</v>
      </c>
    </row>
    <row r="297" spans="1:4">
      <c r="A297" s="13">
        <v>44136</v>
      </c>
      <c r="B297" t="s">
        <v>25</v>
      </c>
      <c r="C297">
        <v>29.819369725738266</v>
      </c>
      <c r="D297" t="s">
        <v>35</v>
      </c>
    </row>
    <row r="298" spans="1:4">
      <c r="A298" s="13">
        <v>44136</v>
      </c>
      <c r="B298" t="s">
        <v>27</v>
      </c>
      <c r="C298">
        <v>5.8286305511603347</v>
      </c>
      <c r="D298" t="s">
        <v>35</v>
      </c>
    </row>
    <row r="299" spans="1:4">
      <c r="A299" s="13">
        <v>44136</v>
      </c>
      <c r="B299" t="s">
        <v>28</v>
      </c>
      <c r="C299">
        <v>1.7644882911392392</v>
      </c>
      <c r="D299" t="s">
        <v>35</v>
      </c>
    </row>
    <row r="300" spans="1:4">
      <c r="A300" s="13">
        <v>44136</v>
      </c>
      <c r="B300" t="s">
        <v>106</v>
      </c>
      <c r="C300">
        <v>107.29976410989006</v>
      </c>
      <c r="D300" t="s">
        <v>35</v>
      </c>
    </row>
    <row r="301" spans="1:4">
      <c r="A301" s="13">
        <v>44136</v>
      </c>
      <c r="B301" t="s">
        <v>39</v>
      </c>
      <c r="C301">
        <v>12.86900598630656</v>
      </c>
      <c r="D301" t="s">
        <v>35</v>
      </c>
    </row>
    <row r="302" spans="1:4">
      <c r="A302" s="13">
        <v>44166</v>
      </c>
      <c r="B302" t="s">
        <v>24</v>
      </c>
      <c r="C302">
        <v>14.596085838607587</v>
      </c>
      <c r="D302" t="s">
        <v>35</v>
      </c>
    </row>
    <row r="303" spans="1:4">
      <c r="A303" s="13">
        <v>44166</v>
      </c>
      <c r="B303" t="s">
        <v>25</v>
      </c>
      <c r="C303">
        <v>29.819369725738266</v>
      </c>
      <c r="D303" t="s">
        <v>35</v>
      </c>
    </row>
    <row r="304" spans="1:4">
      <c r="A304" s="13">
        <v>44166</v>
      </c>
      <c r="B304" t="s">
        <v>27</v>
      </c>
      <c r="C304">
        <v>5.8286305511603347</v>
      </c>
      <c r="D304" t="s">
        <v>35</v>
      </c>
    </row>
    <row r="305" spans="1:4">
      <c r="A305" s="13">
        <v>44166</v>
      </c>
      <c r="B305" t="s">
        <v>28</v>
      </c>
      <c r="C305">
        <v>1.7644882911392392</v>
      </c>
      <c r="D305" t="s">
        <v>35</v>
      </c>
    </row>
    <row r="306" spans="1:4">
      <c r="A306" s="13">
        <v>44166</v>
      </c>
      <c r="B306" t="s">
        <v>106</v>
      </c>
      <c r="C306">
        <v>107.29976410989006</v>
      </c>
      <c r="D306" t="s">
        <v>35</v>
      </c>
    </row>
    <row r="307" spans="1:4">
      <c r="A307" s="13">
        <v>44166</v>
      </c>
      <c r="B307" t="s">
        <v>39</v>
      </c>
      <c r="C307">
        <v>12.808083557522052</v>
      </c>
      <c r="D307" t="s">
        <v>35</v>
      </c>
    </row>
    <row r="308" spans="1:4">
      <c r="A308" s="13">
        <v>44197</v>
      </c>
      <c r="B308" t="s">
        <v>24</v>
      </c>
      <c r="C308">
        <v>14.596085838607587</v>
      </c>
      <c r="D308" t="s">
        <v>35</v>
      </c>
    </row>
    <row r="309" spans="1:4">
      <c r="A309" s="13">
        <v>44197</v>
      </c>
      <c r="B309" t="s">
        <v>25</v>
      </c>
      <c r="C309">
        <v>29.819369725738266</v>
      </c>
      <c r="D309" t="s">
        <v>35</v>
      </c>
    </row>
    <row r="310" spans="1:4">
      <c r="A310" s="13">
        <v>44197</v>
      </c>
      <c r="B310" t="s">
        <v>27</v>
      </c>
      <c r="C310">
        <v>5.8286305511603347</v>
      </c>
      <c r="D310" t="s">
        <v>35</v>
      </c>
    </row>
    <row r="311" spans="1:4">
      <c r="A311" s="13">
        <v>44197</v>
      </c>
      <c r="B311" t="s">
        <v>28</v>
      </c>
      <c r="C311">
        <v>1.7644882911392392</v>
      </c>
      <c r="D311" t="s">
        <v>35</v>
      </c>
    </row>
    <row r="312" spans="1:4">
      <c r="A312" s="13">
        <v>44197</v>
      </c>
      <c r="B312" t="s">
        <v>106</v>
      </c>
      <c r="C312">
        <v>107.29976410989006</v>
      </c>
      <c r="D312" t="s">
        <v>35</v>
      </c>
    </row>
    <row r="313" spans="1:4">
      <c r="A313" s="13">
        <v>44197</v>
      </c>
      <c r="B313" t="s">
        <v>39</v>
      </c>
      <c r="C313">
        <v>13.270967128793943</v>
      </c>
      <c r="D313" t="s">
        <v>35</v>
      </c>
    </row>
    <row r="314" spans="1:4">
      <c r="A314" s="13">
        <v>44228</v>
      </c>
      <c r="B314" t="s">
        <v>24</v>
      </c>
      <c r="C314">
        <v>14.596085838607587</v>
      </c>
      <c r="D314" t="s">
        <v>35</v>
      </c>
    </row>
    <row r="315" spans="1:4">
      <c r="A315" s="13">
        <v>44228</v>
      </c>
      <c r="B315" t="s">
        <v>25</v>
      </c>
      <c r="C315">
        <v>29.819369725738266</v>
      </c>
      <c r="D315" t="s">
        <v>35</v>
      </c>
    </row>
    <row r="316" spans="1:4">
      <c r="A316" s="13">
        <v>44228</v>
      </c>
      <c r="B316" t="s">
        <v>27</v>
      </c>
      <c r="C316">
        <v>5.8286305511603347</v>
      </c>
      <c r="D316" t="s">
        <v>35</v>
      </c>
    </row>
    <row r="317" spans="1:4">
      <c r="A317" s="13">
        <v>44228</v>
      </c>
      <c r="B317" t="s">
        <v>28</v>
      </c>
      <c r="C317">
        <v>1.7644882911392392</v>
      </c>
      <c r="D317" t="s">
        <v>35</v>
      </c>
    </row>
    <row r="318" spans="1:4">
      <c r="A318" s="13">
        <v>44228</v>
      </c>
      <c r="B318" t="s">
        <v>106</v>
      </c>
      <c r="C318">
        <v>107.29976410989006</v>
      </c>
      <c r="D318" t="s">
        <v>35</v>
      </c>
    </row>
    <row r="319" spans="1:4">
      <c r="A319" s="13">
        <v>44228</v>
      </c>
      <c r="B319" t="s">
        <v>39</v>
      </c>
      <c r="C319">
        <v>13.270967128793943</v>
      </c>
      <c r="D319" t="s">
        <v>35</v>
      </c>
    </row>
    <row r="320" spans="1:4">
      <c r="A320" s="13">
        <v>44256</v>
      </c>
      <c r="B320" t="s">
        <v>24</v>
      </c>
      <c r="C320">
        <v>14.596085838607587</v>
      </c>
      <c r="D320" t="s">
        <v>35</v>
      </c>
    </row>
    <row r="321" spans="1:4">
      <c r="A321" s="13">
        <v>44256</v>
      </c>
      <c r="B321" t="s">
        <v>25</v>
      </c>
      <c r="C321">
        <v>29.819369725738266</v>
      </c>
      <c r="D321" t="s">
        <v>35</v>
      </c>
    </row>
    <row r="322" spans="1:4">
      <c r="A322" s="13">
        <v>44256</v>
      </c>
      <c r="B322" t="s">
        <v>27</v>
      </c>
      <c r="C322">
        <v>5.8286305511603347</v>
      </c>
      <c r="D322" t="s">
        <v>35</v>
      </c>
    </row>
    <row r="323" spans="1:4">
      <c r="A323" s="13">
        <v>44256</v>
      </c>
      <c r="B323" t="s">
        <v>28</v>
      </c>
      <c r="C323">
        <v>1.7644882911392392</v>
      </c>
      <c r="D323" t="s">
        <v>35</v>
      </c>
    </row>
    <row r="324" spans="1:4">
      <c r="A324" s="13">
        <v>44256</v>
      </c>
      <c r="B324" t="s">
        <v>106</v>
      </c>
      <c r="C324">
        <v>107.29976410989006</v>
      </c>
      <c r="D324" t="s">
        <v>35</v>
      </c>
    </row>
    <row r="325" spans="1:4">
      <c r="A325" s="13">
        <v>44256</v>
      </c>
      <c r="B325" t="s">
        <v>39</v>
      </c>
      <c r="C325">
        <v>13.270967128793943</v>
      </c>
      <c r="D325" t="s">
        <v>35</v>
      </c>
    </row>
    <row r="326" spans="1:4">
      <c r="A326" s="13">
        <v>44287</v>
      </c>
      <c r="B326" t="s">
        <v>24</v>
      </c>
      <c r="C326">
        <v>14.596085838607587</v>
      </c>
      <c r="D326" t="s">
        <v>35</v>
      </c>
    </row>
    <row r="327" spans="1:4">
      <c r="A327" s="13">
        <v>44287</v>
      </c>
      <c r="B327" t="s">
        <v>25</v>
      </c>
      <c r="C327">
        <v>29.819369725738266</v>
      </c>
      <c r="D327" t="s">
        <v>35</v>
      </c>
    </row>
    <row r="328" spans="1:4">
      <c r="A328" s="13">
        <v>44287</v>
      </c>
      <c r="B328" t="s">
        <v>27</v>
      </c>
      <c r="C328">
        <v>5.8286305511603347</v>
      </c>
      <c r="D328" t="s">
        <v>35</v>
      </c>
    </row>
    <row r="329" spans="1:4">
      <c r="A329" s="13">
        <v>44287</v>
      </c>
      <c r="B329" t="s">
        <v>28</v>
      </c>
      <c r="C329">
        <v>1.7644882911392392</v>
      </c>
      <c r="D329" t="s">
        <v>35</v>
      </c>
    </row>
    <row r="330" spans="1:4">
      <c r="A330" s="13">
        <v>44287</v>
      </c>
      <c r="B330" t="s">
        <v>106</v>
      </c>
      <c r="C330">
        <v>107.29976410989006</v>
      </c>
      <c r="D330" t="s">
        <v>35</v>
      </c>
    </row>
    <row r="331" spans="1:4">
      <c r="A331" s="13">
        <v>44287</v>
      </c>
      <c r="B331" t="s">
        <v>39</v>
      </c>
      <c r="C331">
        <v>13.270967128793943</v>
      </c>
      <c r="D331" t="s">
        <v>35</v>
      </c>
    </row>
    <row r="332" spans="1:4">
      <c r="A332" s="13">
        <v>44317</v>
      </c>
      <c r="B332" t="s">
        <v>24</v>
      </c>
      <c r="C332">
        <v>14.596085838607587</v>
      </c>
      <c r="D332" t="s">
        <v>35</v>
      </c>
    </row>
    <row r="333" spans="1:4">
      <c r="A333" s="13">
        <v>44317</v>
      </c>
      <c r="B333" t="s">
        <v>25</v>
      </c>
      <c r="C333">
        <v>29.819369725738266</v>
      </c>
      <c r="D333" t="s">
        <v>35</v>
      </c>
    </row>
    <row r="334" spans="1:4">
      <c r="A334" s="13">
        <v>44317</v>
      </c>
      <c r="B334" t="s">
        <v>27</v>
      </c>
      <c r="C334">
        <v>5.8286305511603347</v>
      </c>
      <c r="D334" t="s">
        <v>35</v>
      </c>
    </row>
    <row r="335" spans="1:4">
      <c r="A335" s="13">
        <v>44317</v>
      </c>
      <c r="B335" t="s">
        <v>28</v>
      </c>
      <c r="C335">
        <v>1.7644882911392392</v>
      </c>
      <c r="D335" t="s">
        <v>35</v>
      </c>
    </row>
    <row r="336" spans="1:4">
      <c r="A336" s="13">
        <v>44317</v>
      </c>
      <c r="B336" t="s">
        <v>106</v>
      </c>
      <c r="C336">
        <v>107.29976410989006</v>
      </c>
      <c r="D336" t="s">
        <v>35</v>
      </c>
    </row>
    <row r="337" spans="1:4">
      <c r="A337" s="13">
        <v>44317</v>
      </c>
      <c r="B337" t="s">
        <v>39</v>
      </c>
      <c r="C337">
        <v>13.270967128793943</v>
      </c>
      <c r="D337" t="s">
        <v>35</v>
      </c>
    </row>
    <row r="338" spans="1:4">
      <c r="A338" s="13">
        <v>44348</v>
      </c>
      <c r="B338" t="s">
        <v>24</v>
      </c>
      <c r="C338">
        <v>14.596085838607587</v>
      </c>
      <c r="D338" t="s">
        <v>35</v>
      </c>
    </row>
    <row r="339" spans="1:4">
      <c r="A339" s="13">
        <v>44348</v>
      </c>
      <c r="B339" t="s">
        <v>25</v>
      </c>
      <c r="C339">
        <v>29.819369725738266</v>
      </c>
      <c r="D339" t="s">
        <v>35</v>
      </c>
    </row>
    <row r="340" spans="1:4">
      <c r="A340" s="13">
        <v>44348</v>
      </c>
      <c r="B340" t="s">
        <v>27</v>
      </c>
      <c r="C340">
        <v>5.8286305511603347</v>
      </c>
      <c r="D340" t="s">
        <v>35</v>
      </c>
    </row>
    <row r="341" spans="1:4">
      <c r="A341" s="13">
        <v>44348</v>
      </c>
      <c r="B341" t="s">
        <v>28</v>
      </c>
      <c r="C341">
        <v>1.7644882911392392</v>
      </c>
      <c r="D341" t="s">
        <v>35</v>
      </c>
    </row>
    <row r="342" spans="1:4">
      <c r="A342" s="13">
        <v>44348</v>
      </c>
      <c r="B342" t="s">
        <v>106</v>
      </c>
      <c r="C342">
        <v>107.29976410989006</v>
      </c>
      <c r="D342" t="s">
        <v>35</v>
      </c>
    </row>
    <row r="343" spans="1:4">
      <c r="A343" s="13">
        <v>44348</v>
      </c>
      <c r="B343" t="s">
        <v>39</v>
      </c>
      <c r="C343">
        <v>13.270967128793943</v>
      </c>
      <c r="D343" t="s">
        <v>35</v>
      </c>
    </row>
    <row r="344" spans="1:4">
      <c r="A344" s="13">
        <v>44378</v>
      </c>
      <c r="B344" t="s">
        <v>24</v>
      </c>
      <c r="C344">
        <v>14.596085838607587</v>
      </c>
      <c r="D344" t="s">
        <v>35</v>
      </c>
    </row>
    <row r="345" spans="1:4">
      <c r="A345" s="13">
        <v>44378</v>
      </c>
      <c r="B345" t="s">
        <v>25</v>
      </c>
      <c r="C345">
        <v>29.819369725738266</v>
      </c>
      <c r="D345" t="s">
        <v>35</v>
      </c>
    </row>
    <row r="346" spans="1:4">
      <c r="A346" s="13">
        <v>44378</v>
      </c>
      <c r="B346" t="s">
        <v>27</v>
      </c>
      <c r="C346">
        <v>5.8286305511603347</v>
      </c>
      <c r="D346" t="s">
        <v>35</v>
      </c>
    </row>
    <row r="347" spans="1:4">
      <c r="A347" s="13">
        <v>44378</v>
      </c>
      <c r="B347" t="s">
        <v>28</v>
      </c>
      <c r="C347">
        <v>1.7644882911392392</v>
      </c>
      <c r="D347" t="s">
        <v>35</v>
      </c>
    </row>
    <row r="348" spans="1:4">
      <c r="A348" s="13">
        <v>44378</v>
      </c>
      <c r="B348" t="s">
        <v>106</v>
      </c>
      <c r="C348">
        <v>107.29976410989006</v>
      </c>
      <c r="D348" t="s">
        <v>35</v>
      </c>
    </row>
    <row r="349" spans="1:4">
      <c r="A349" s="13">
        <v>44378</v>
      </c>
      <c r="B349" t="s">
        <v>39</v>
      </c>
      <c r="C349">
        <v>13.270967128793943</v>
      </c>
      <c r="D349" t="s">
        <v>35</v>
      </c>
    </row>
    <row r="350" spans="1:4">
      <c r="A350" s="13">
        <v>44409</v>
      </c>
      <c r="B350" t="s">
        <v>24</v>
      </c>
      <c r="C350">
        <v>14.596085838607587</v>
      </c>
      <c r="D350" t="s">
        <v>35</v>
      </c>
    </row>
    <row r="351" spans="1:4">
      <c r="A351" s="13">
        <v>44409</v>
      </c>
      <c r="B351" t="s">
        <v>25</v>
      </c>
      <c r="C351">
        <v>29.819369725738266</v>
      </c>
      <c r="D351" t="s">
        <v>35</v>
      </c>
    </row>
    <row r="352" spans="1:4">
      <c r="A352" s="13">
        <v>44409</v>
      </c>
      <c r="B352" t="s">
        <v>27</v>
      </c>
      <c r="C352">
        <v>5.8286305511603347</v>
      </c>
      <c r="D352" t="s">
        <v>35</v>
      </c>
    </row>
    <row r="353" spans="1:4">
      <c r="A353" s="13">
        <v>44409</v>
      </c>
      <c r="B353" t="s">
        <v>28</v>
      </c>
      <c r="C353">
        <v>1.7644882911392392</v>
      </c>
      <c r="D353" t="s">
        <v>35</v>
      </c>
    </row>
    <row r="354" spans="1:4">
      <c r="A354" s="13">
        <v>44409</v>
      </c>
      <c r="B354" t="s">
        <v>106</v>
      </c>
      <c r="C354">
        <v>107.29976410989006</v>
      </c>
      <c r="D354" t="s">
        <v>35</v>
      </c>
    </row>
    <row r="355" spans="1:4">
      <c r="A355" s="13">
        <v>44409</v>
      </c>
      <c r="B355" t="s">
        <v>39</v>
      </c>
      <c r="C355">
        <v>13.270967128793943</v>
      </c>
      <c r="D355" t="s">
        <v>35</v>
      </c>
    </row>
    <row r="356" spans="1:4">
      <c r="A356" s="13">
        <v>44440</v>
      </c>
      <c r="B356" t="s">
        <v>24</v>
      </c>
      <c r="C356">
        <v>14.596085838607587</v>
      </c>
      <c r="D356" t="s">
        <v>35</v>
      </c>
    </row>
    <row r="357" spans="1:4">
      <c r="A357" s="13">
        <v>44440</v>
      </c>
      <c r="B357" t="s">
        <v>25</v>
      </c>
      <c r="C357">
        <v>29.819369725738266</v>
      </c>
      <c r="D357" t="s">
        <v>35</v>
      </c>
    </row>
    <row r="358" spans="1:4">
      <c r="A358" s="13">
        <v>44440</v>
      </c>
      <c r="B358" t="s">
        <v>27</v>
      </c>
      <c r="C358">
        <v>5.8286305511603347</v>
      </c>
      <c r="D358" t="s">
        <v>35</v>
      </c>
    </row>
    <row r="359" spans="1:4">
      <c r="A359" s="13">
        <v>44440</v>
      </c>
      <c r="B359" t="s">
        <v>28</v>
      </c>
      <c r="C359">
        <v>1.7644882911392392</v>
      </c>
      <c r="D359" t="s">
        <v>35</v>
      </c>
    </row>
    <row r="360" spans="1:4">
      <c r="A360" s="13">
        <v>44440</v>
      </c>
      <c r="B360" t="s">
        <v>106</v>
      </c>
      <c r="C360">
        <v>107.29976410989006</v>
      </c>
      <c r="D360" t="s">
        <v>35</v>
      </c>
    </row>
    <row r="361" spans="1:4">
      <c r="A361" s="13">
        <v>44440</v>
      </c>
      <c r="B361" t="s">
        <v>39</v>
      </c>
      <c r="C361">
        <v>13.270967128793943</v>
      </c>
      <c r="D361" t="s">
        <v>35</v>
      </c>
    </row>
    <row r="362" spans="1:4">
      <c r="A362" s="13">
        <v>44470</v>
      </c>
      <c r="B362" t="s">
        <v>24</v>
      </c>
      <c r="C362">
        <v>14.596085838607587</v>
      </c>
      <c r="D362" t="s">
        <v>35</v>
      </c>
    </row>
    <row r="363" spans="1:4">
      <c r="A363" s="13">
        <v>44470</v>
      </c>
      <c r="B363" t="s">
        <v>25</v>
      </c>
      <c r="C363">
        <v>29.819369725738266</v>
      </c>
      <c r="D363" t="s">
        <v>35</v>
      </c>
    </row>
    <row r="364" spans="1:4">
      <c r="A364" s="13">
        <v>44470</v>
      </c>
      <c r="B364" t="s">
        <v>27</v>
      </c>
      <c r="C364">
        <v>5.8286305511603347</v>
      </c>
      <c r="D364" t="s">
        <v>35</v>
      </c>
    </row>
    <row r="365" spans="1:4">
      <c r="A365" s="13">
        <v>44470</v>
      </c>
      <c r="B365" t="s">
        <v>28</v>
      </c>
      <c r="C365">
        <v>1.7644882911392392</v>
      </c>
      <c r="D365" t="s">
        <v>35</v>
      </c>
    </row>
    <row r="366" spans="1:4">
      <c r="A366" s="13">
        <v>44470</v>
      </c>
      <c r="B366" t="s">
        <v>106</v>
      </c>
      <c r="C366">
        <v>107.29976410989006</v>
      </c>
      <c r="D366" t="s">
        <v>35</v>
      </c>
    </row>
    <row r="367" spans="1:4">
      <c r="A367" s="13">
        <v>44470</v>
      </c>
      <c r="B367" t="s">
        <v>39</v>
      </c>
      <c r="C367">
        <v>13.270967128793943</v>
      </c>
      <c r="D367" t="s">
        <v>35</v>
      </c>
    </row>
    <row r="368" spans="1:4">
      <c r="A368" s="13">
        <v>44501</v>
      </c>
      <c r="B368" t="s">
        <v>24</v>
      </c>
      <c r="C368">
        <v>14.596085838607587</v>
      </c>
      <c r="D368" t="s">
        <v>35</v>
      </c>
    </row>
    <row r="369" spans="1:4">
      <c r="A369" s="13">
        <v>44501</v>
      </c>
      <c r="B369" t="s">
        <v>25</v>
      </c>
      <c r="C369">
        <v>29.819369725738266</v>
      </c>
      <c r="D369" t="s">
        <v>35</v>
      </c>
    </row>
    <row r="370" spans="1:4">
      <c r="A370" s="13">
        <v>44501</v>
      </c>
      <c r="B370" t="s">
        <v>27</v>
      </c>
      <c r="C370">
        <v>5.8286305511603347</v>
      </c>
      <c r="D370" t="s">
        <v>35</v>
      </c>
    </row>
    <row r="371" spans="1:4">
      <c r="A371" s="13">
        <v>44501</v>
      </c>
      <c r="B371" t="s">
        <v>28</v>
      </c>
      <c r="C371">
        <v>1.7644882911392392</v>
      </c>
      <c r="D371" t="s">
        <v>35</v>
      </c>
    </row>
    <row r="372" spans="1:4">
      <c r="A372" s="13">
        <v>44501</v>
      </c>
      <c r="B372" t="s">
        <v>106</v>
      </c>
      <c r="C372">
        <v>107.29976410989006</v>
      </c>
      <c r="D372" t="s">
        <v>35</v>
      </c>
    </row>
    <row r="373" spans="1:4">
      <c r="A373" s="13">
        <v>44501</v>
      </c>
      <c r="B373" t="s">
        <v>39</v>
      </c>
      <c r="C373">
        <v>13.270967128793943</v>
      </c>
      <c r="D373" t="s">
        <v>35</v>
      </c>
    </row>
    <row r="374" spans="1:4">
      <c r="A374" s="13">
        <v>44531</v>
      </c>
      <c r="B374" t="s">
        <v>24</v>
      </c>
      <c r="C374">
        <v>14.596085838607587</v>
      </c>
      <c r="D374" t="s">
        <v>35</v>
      </c>
    </row>
    <row r="375" spans="1:4">
      <c r="A375" s="13">
        <v>44531</v>
      </c>
      <c r="B375" t="s">
        <v>25</v>
      </c>
      <c r="C375">
        <v>29.819369725738266</v>
      </c>
      <c r="D375" t="s">
        <v>35</v>
      </c>
    </row>
    <row r="376" spans="1:4">
      <c r="A376" s="13">
        <v>44531</v>
      </c>
      <c r="B376" t="s">
        <v>27</v>
      </c>
      <c r="C376">
        <v>5.8286305511603347</v>
      </c>
      <c r="D376" t="s">
        <v>35</v>
      </c>
    </row>
    <row r="377" spans="1:4">
      <c r="A377" s="13">
        <v>44531</v>
      </c>
      <c r="B377" t="s">
        <v>28</v>
      </c>
      <c r="C377">
        <v>1.7644882911392392</v>
      </c>
      <c r="D377" t="s">
        <v>35</v>
      </c>
    </row>
    <row r="378" spans="1:4">
      <c r="A378" s="13">
        <v>44531</v>
      </c>
      <c r="B378" t="s">
        <v>106</v>
      </c>
      <c r="C378">
        <v>107.29976410989011</v>
      </c>
      <c r="D378" t="s">
        <v>35</v>
      </c>
    </row>
    <row r="379" spans="1:4">
      <c r="A379" s="13">
        <v>44531</v>
      </c>
      <c r="B379" t="s">
        <v>39</v>
      </c>
      <c r="C379">
        <v>13.270967128793943</v>
      </c>
      <c r="D379" t="s">
        <v>35</v>
      </c>
    </row>
    <row r="380" spans="1:4">
      <c r="A380" s="13">
        <v>42644</v>
      </c>
      <c r="B380" t="s">
        <v>24</v>
      </c>
      <c r="C380">
        <v>11.310766166333332</v>
      </c>
      <c r="D380" t="s">
        <v>67</v>
      </c>
    </row>
    <row r="381" spans="1:4">
      <c r="A381" s="13">
        <v>42644</v>
      </c>
      <c r="B381" t="s">
        <v>25</v>
      </c>
      <c r="C381">
        <v>29.429300727469709</v>
      </c>
      <c r="D381" t="s">
        <v>67</v>
      </c>
    </row>
    <row r="382" spans="1:4">
      <c r="A382" s="13">
        <v>42644</v>
      </c>
      <c r="B382" t="s">
        <v>27</v>
      </c>
      <c r="C382">
        <v>5.3888628969999992</v>
      </c>
      <c r="D382" t="s">
        <v>67</v>
      </c>
    </row>
    <row r="383" spans="1:4">
      <c r="A383" s="13">
        <v>42644</v>
      </c>
      <c r="B383" t="s">
        <v>28</v>
      </c>
      <c r="C383">
        <v>1.6357545526666668</v>
      </c>
      <c r="D383" t="s">
        <v>67</v>
      </c>
    </row>
    <row r="384" spans="1:4">
      <c r="A384" s="13">
        <v>42644</v>
      </c>
      <c r="B384" t="s">
        <v>39</v>
      </c>
      <c r="C384">
        <v>9.75</v>
      </c>
      <c r="D384" t="s">
        <v>67</v>
      </c>
    </row>
    <row r="385" spans="1:4">
      <c r="A385" s="13">
        <v>42644</v>
      </c>
      <c r="B385" t="s">
        <v>106</v>
      </c>
      <c r="C385">
        <v>115</v>
      </c>
      <c r="D385" t="s">
        <v>67</v>
      </c>
    </row>
    <row r="386" spans="1:4">
      <c r="A386" s="13">
        <v>42675</v>
      </c>
      <c r="B386" t="s">
        <v>24</v>
      </c>
      <c r="C386">
        <v>11.310766166333332</v>
      </c>
      <c r="D386" t="s">
        <v>67</v>
      </c>
    </row>
    <row r="387" spans="1:4">
      <c r="A387" s="13">
        <v>42675</v>
      </c>
      <c r="B387" t="s">
        <v>25</v>
      </c>
      <c r="C387">
        <v>29.429300727469709</v>
      </c>
      <c r="D387" t="s">
        <v>67</v>
      </c>
    </row>
    <row r="388" spans="1:4">
      <c r="A388" s="13">
        <v>42675</v>
      </c>
      <c r="B388" t="s">
        <v>27</v>
      </c>
      <c r="C388">
        <v>5.3888628969999992</v>
      </c>
      <c r="D388" t="s">
        <v>67</v>
      </c>
    </row>
    <row r="389" spans="1:4">
      <c r="A389" s="13">
        <v>42675</v>
      </c>
      <c r="B389" t="s">
        <v>28</v>
      </c>
      <c r="C389">
        <v>1.6357545526666668</v>
      </c>
      <c r="D389" t="s">
        <v>67</v>
      </c>
    </row>
    <row r="390" spans="1:4">
      <c r="A390" s="13">
        <v>42675</v>
      </c>
      <c r="B390" t="s">
        <v>39</v>
      </c>
      <c r="C390">
        <v>9.75</v>
      </c>
      <c r="D390" t="s">
        <v>67</v>
      </c>
    </row>
    <row r="391" spans="1:4">
      <c r="A391" s="13">
        <v>42675</v>
      </c>
      <c r="B391" t="s">
        <v>106</v>
      </c>
      <c r="C391">
        <v>115</v>
      </c>
      <c r="D391" t="s">
        <v>67</v>
      </c>
    </row>
    <row r="392" spans="1:4">
      <c r="A392" s="13">
        <v>42705</v>
      </c>
      <c r="B392" t="s">
        <v>24</v>
      </c>
      <c r="C392">
        <v>11.310766166333332</v>
      </c>
      <c r="D392" t="s">
        <v>67</v>
      </c>
    </row>
    <row r="393" spans="1:4">
      <c r="A393" s="13">
        <v>42705</v>
      </c>
      <c r="B393" t="s">
        <v>25</v>
      </c>
      <c r="C393">
        <v>29.429300727469709</v>
      </c>
      <c r="D393" t="s">
        <v>67</v>
      </c>
    </row>
    <row r="394" spans="1:4">
      <c r="A394" s="13">
        <v>42705</v>
      </c>
      <c r="B394" t="s">
        <v>27</v>
      </c>
      <c r="C394">
        <v>5.3888628969999992</v>
      </c>
      <c r="D394" t="s">
        <v>67</v>
      </c>
    </row>
    <row r="395" spans="1:4">
      <c r="A395" s="13">
        <v>42705</v>
      </c>
      <c r="B395" t="s">
        <v>28</v>
      </c>
      <c r="C395">
        <v>1.6357545526666668</v>
      </c>
      <c r="D395" t="s">
        <v>67</v>
      </c>
    </row>
    <row r="396" spans="1:4">
      <c r="A396" s="13">
        <v>42705</v>
      </c>
      <c r="B396" t="s">
        <v>39</v>
      </c>
      <c r="C396">
        <v>9.75</v>
      </c>
      <c r="D396" t="s">
        <v>67</v>
      </c>
    </row>
    <row r="397" spans="1:4">
      <c r="A397" s="13">
        <v>42705</v>
      </c>
      <c r="B397" t="s">
        <v>106</v>
      </c>
      <c r="C397">
        <v>115</v>
      </c>
      <c r="D397" t="s">
        <v>67</v>
      </c>
    </row>
    <row r="398" spans="1:4">
      <c r="A398" s="13">
        <v>42736</v>
      </c>
      <c r="B398" t="s">
        <v>24</v>
      </c>
      <c r="C398">
        <v>11.25173978118767</v>
      </c>
      <c r="D398" t="s">
        <v>67</v>
      </c>
    </row>
    <row r="399" spans="1:4">
      <c r="A399" s="13">
        <v>42736</v>
      </c>
      <c r="B399" t="s">
        <v>25</v>
      </c>
      <c r="C399">
        <v>29.429300727469709</v>
      </c>
      <c r="D399" t="s">
        <v>67</v>
      </c>
    </row>
    <row r="400" spans="1:4">
      <c r="A400" s="13">
        <v>42736</v>
      </c>
      <c r="B400" t="s">
        <v>27</v>
      </c>
      <c r="C400">
        <v>5.3888628969999992</v>
      </c>
      <c r="D400" t="s">
        <v>67</v>
      </c>
    </row>
    <row r="401" spans="1:4">
      <c r="A401" s="13">
        <v>42736</v>
      </c>
      <c r="B401" t="s">
        <v>28</v>
      </c>
      <c r="C401">
        <v>1.6357545526666668</v>
      </c>
      <c r="D401" t="s">
        <v>67</v>
      </c>
    </row>
    <row r="402" spans="1:4">
      <c r="A402" s="13">
        <v>42736</v>
      </c>
      <c r="B402" t="s">
        <v>39</v>
      </c>
      <c r="C402">
        <v>9.25</v>
      </c>
      <c r="D402" t="s">
        <v>67</v>
      </c>
    </row>
    <row r="403" spans="1:4">
      <c r="A403" s="13">
        <v>42736</v>
      </c>
      <c r="B403" t="s">
        <v>106</v>
      </c>
      <c r="C403">
        <v>115</v>
      </c>
      <c r="D403" t="s">
        <v>67</v>
      </c>
    </row>
    <row r="404" spans="1:4">
      <c r="A404" s="13">
        <v>42767</v>
      </c>
      <c r="B404" t="s">
        <v>24</v>
      </c>
      <c r="C404">
        <v>11.25173978118767</v>
      </c>
      <c r="D404" t="s">
        <v>67</v>
      </c>
    </row>
    <row r="405" spans="1:4">
      <c r="A405" s="13">
        <v>42767</v>
      </c>
      <c r="B405" t="s">
        <v>25</v>
      </c>
      <c r="C405">
        <v>29.429300727469709</v>
      </c>
      <c r="D405" t="s">
        <v>67</v>
      </c>
    </row>
    <row r="406" spans="1:4">
      <c r="A406" s="13">
        <v>42767</v>
      </c>
      <c r="B406" t="s">
        <v>27</v>
      </c>
      <c r="C406">
        <v>5.3888628969999992</v>
      </c>
      <c r="D406" t="s">
        <v>67</v>
      </c>
    </row>
    <row r="407" spans="1:4">
      <c r="A407" s="13">
        <v>42767</v>
      </c>
      <c r="B407" t="s">
        <v>28</v>
      </c>
      <c r="C407">
        <v>1.6357545526666668</v>
      </c>
      <c r="D407" t="s">
        <v>67</v>
      </c>
    </row>
    <row r="408" spans="1:4">
      <c r="A408" s="13">
        <v>42767</v>
      </c>
      <c r="B408" t="s">
        <v>39</v>
      </c>
      <c r="C408">
        <v>9.25</v>
      </c>
      <c r="D408" t="s">
        <v>67</v>
      </c>
    </row>
    <row r="409" spans="1:4">
      <c r="A409" s="13">
        <v>42767</v>
      </c>
      <c r="B409" t="s">
        <v>106</v>
      </c>
      <c r="C409">
        <v>115</v>
      </c>
      <c r="D409" t="s">
        <v>67</v>
      </c>
    </row>
    <row r="410" spans="1:4">
      <c r="A410" s="13">
        <v>42795</v>
      </c>
      <c r="B410" t="s">
        <v>24</v>
      </c>
      <c r="C410">
        <v>11.25173978118767</v>
      </c>
      <c r="D410" t="s">
        <v>67</v>
      </c>
    </row>
    <row r="411" spans="1:4">
      <c r="A411" s="13">
        <v>42795</v>
      </c>
      <c r="B411" t="s">
        <v>25</v>
      </c>
      <c r="C411">
        <v>29.429300727469709</v>
      </c>
      <c r="D411" t="s">
        <v>67</v>
      </c>
    </row>
    <row r="412" spans="1:4">
      <c r="A412" s="13">
        <v>42795</v>
      </c>
      <c r="B412" t="s">
        <v>27</v>
      </c>
      <c r="C412">
        <v>5.3888628969999992</v>
      </c>
      <c r="D412" t="s">
        <v>67</v>
      </c>
    </row>
    <row r="413" spans="1:4">
      <c r="A413" s="13">
        <v>42795</v>
      </c>
      <c r="B413" t="s">
        <v>28</v>
      </c>
      <c r="C413">
        <v>1.6357545526666668</v>
      </c>
      <c r="D413" t="s">
        <v>67</v>
      </c>
    </row>
    <row r="414" spans="1:4">
      <c r="A414" s="13">
        <v>42795</v>
      </c>
      <c r="B414" t="s">
        <v>39</v>
      </c>
      <c r="C414">
        <v>9.25</v>
      </c>
      <c r="D414" t="s">
        <v>67</v>
      </c>
    </row>
    <row r="415" spans="1:4">
      <c r="A415" s="13">
        <v>42795</v>
      </c>
      <c r="B415" t="s">
        <v>106</v>
      </c>
      <c r="C415">
        <v>115</v>
      </c>
      <c r="D415" t="s">
        <v>67</v>
      </c>
    </row>
    <row r="416" spans="1:4">
      <c r="A416" s="13">
        <v>42826</v>
      </c>
      <c r="B416" t="s">
        <v>24</v>
      </c>
      <c r="C416">
        <v>11.082276933511416</v>
      </c>
      <c r="D416" t="s">
        <v>67</v>
      </c>
    </row>
    <row r="417" spans="1:4">
      <c r="A417" s="13">
        <v>42826</v>
      </c>
      <c r="B417" t="s">
        <v>25</v>
      </c>
      <c r="C417">
        <v>29.429300727469709</v>
      </c>
      <c r="D417" t="s">
        <v>67</v>
      </c>
    </row>
    <row r="418" spans="1:4">
      <c r="A418" s="13">
        <v>42826</v>
      </c>
      <c r="B418" t="s">
        <v>27</v>
      </c>
      <c r="C418">
        <v>5.3888628969999992</v>
      </c>
      <c r="D418" t="s">
        <v>67</v>
      </c>
    </row>
    <row r="419" spans="1:4">
      <c r="A419" s="13">
        <v>42826</v>
      </c>
      <c r="B419" t="s">
        <v>28</v>
      </c>
      <c r="C419">
        <v>1.6357545526666668</v>
      </c>
      <c r="D419" t="s">
        <v>67</v>
      </c>
    </row>
    <row r="420" spans="1:4">
      <c r="A420" s="13">
        <v>42826</v>
      </c>
      <c r="B420" t="s">
        <v>39</v>
      </c>
      <c r="C420">
        <v>9.25</v>
      </c>
      <c r="D420" t="s">
        <v>67</v>
      </c>
    </row>
    <row r="421" spans="1:4">
      <c r="A421" s="13">
        <v>42826</v>
      </c>
      <c r="B421" t="s">
        <v>106</v>
      </c>
      <c r="C421">
        <v>115</v>
      </c>
      <c r="D421" t="s">
        <v>67</v>
      </c>
    </row>
    <row r="422" spans="1:4">
      <c r="A422" s="13">
        <v>42856</v>
      </c>
      <c r="B422" t="s">
        <v>24</v>
      </c>
      <c r="C422">
        <v>11.082276933511416</v>
      </c>
      <c r="D422" t="s">
        <v>67</v>
      </c>
    </row>
    <row r="423" spans="1:4">
      <c r="A423" s="13">
        <v>42856</v>
      </c>
      <c r="B423" t="s">
        <v>25</v>
      </c>
      <c r="C423">
        <v>29.429300727469709</v>
      </c>
      <c r="D423" t="s">
        <v>67</v>
      </c>
    </row>
    <row r="424" spans="1:4">
      <c r="A424" s="13">
        <v>42856</v>
      </c>
      <c r="B424" t="s">
        <v>27</v>
      </c>
      <c r="C424">
        <v>5.3888628969999992</v>
      </c>
      <c r="D424" t="s">
        <v>67</v>
      </c>
    </row>
    <row r="425" spans="1:4">
      <c r="A425" s="13">
        <v>42856</v>
      </c>
      <c r="B425" t="s">
        <v>28</v>
      </c>
      <c r="C425">
        <v>1.6357545526666668</v>
      </c>
      <c r="D425" t="s">
        <v>67</v>
      </c>
    </row>
    <row r="426" spans="1:4">
      <c r="A426" s="13">
        <v>42856</v>
      </c>
      <c r="B426" t="s">
        <v>39</v>
      </c>
      <c r="C426">
        <v>9.25</v>
      </c>
      <c r="D426" t="s">
        <v>67</v>
      </c>
    </row>
    <row r="427" spans="1:4">
      <c r="A427" s="13">
        <v>42856</v>
      </c>
      <c r="B427" t="s">
        <v>106</v>
      </c>
      <c r="C427">
        <v>115</v>
      </c>
      <c r="D427" t="s">
        <v>67</v>
      </c>
    </row>
    <row r="428" spans="1:4">
      <c r="A428" s="13">
        <v>42887</v>
      </c>
      <c r="B428" t="s">
        <v>24</v>
      </c>
      <c r="C428">
        <v>11.082276933511416</v>
      </c>
      <c r="D428" t="s">
        <v>67</v>
      </c>
    </row>
    <row r="429" spans="1:4">
      <c r="A429" s="13">
        <v>42887</v>
      </c>
      <c r="B429" t="s">
        <v>25</v>
      </c>
      <c r="C429">
        <v>29.429300727469709</v>
      </c>
      <c r="D429" t="s">
        <v>67</v>
      </c>
    </row>
    <row r="430" spans="1:4">
      <c r="A430" s="13">
        <v>42887</v>
      </c>
      <c r="B430" t="s">
        <v>27</v>
      </c>
      <c r="C430">
        <v>5.3888628969999992</v>
      </c>
      <c r="D430" t="s">
        <v>67</v>
      </c>
    </row>
    <row r="431" spans="1:4">
      <c r="A431" s="13">
        <v>42887</v>
      </c>
      <c r="B431" t="s">
        <v>28</v>
      </c>
      <c r="C431">
        <v>1.6357545526666668</v>
      </c>
      <c r="D431" t="s">
        <v>67</v>
      </c>
    </row>
    <row r="432" spans="1:4">
      <c r="A432" s="13">
        <v>42887</v>
      </c>
      <c r="B432" t="s">
        <v>39</v>
      </c>
      <c r="C432">
        <v>9.25</v>
      </c>
      <c r="D432" t="s">
        <v>67</v>
      </c>
    </row>
    <row r="433" spans="1:4">
      <c r="A433" s="13">
        <v>42887</v>
      </c>
      <c r="B433" t="s">
        <v>106</v>
      </c>
      <c r="C433">
        <v>115</v>
      </c>
      <c r="D433" t="s">
        <v>67</v>
      </c>
    </row>
    <row r="434" spans="1:4">
      <c r="A434" s="13">
        <v>42917</v>
      </c>
      <c r="B434" t="s">
        <v>24</v>
      </c>
      <c r="C434">
        <v>10.907101855014611</v>
      </c>
      <c r="D434" t="s">
        <v>67</v>
      </c>
    </row>
    <row r="435" spans="1:4">
      <c r="A435" s="13">
        <v>42917</v>
      </c>
      <c r="B435" t="s">
        <v>25</v>
      </c>
      <c r="C435">
        <v>29.429300727469709</v>
      </c>
      <c r="D435" t="s">
        <v>67</v>
      </c>
    </row>
    <row r="436" spans="1:4">
      <c r="A436" s="13">
        <v>42917</v>
      </c>
      <c r="B436" t="s">
        <v>27</v>
      </c>
      <c r="C436">
        <v>5.3888628969999992</v>
      </c>
      <c r="D436" t="s">
        <v>67</v>
      </c>
    </row>
    <row r="437" spans="1:4">
      <c r="A437" s="13">
        <v>42917</v>
      </c>
      <c r="B437" t="s">
        <v>28</v>
      </c>
      <c r="C437">
        <v>1.6357545526666668</v>
      </c>
      <c r="D437" t="s">
        <v>67</v>
      </c>
    </row>
    <row r="438" spans="1:4">
      <c r="A438" s="13">
        <v>42917</v>
      </c>
      <c r="B438" t="s">
        <v>39</v>
      </c>
      <c r="C438">
        <v>9.25</v>
      </c>
      <c r="D438" t="s">
        <v>67</v>
      </c>
    </row>
    <row r="439" spans="1:4">
      <c r="A439" s="13">
        <v>42917</v>
      </c>
      <c r="B439" t="s">
        <v>106</v>
      </c>
      <c r="C439">
        <v>115</v>
      </c>
      <c r="D439" t="s">
        <v>67</v>
      </c>
    </row>
    <row r="440" spans="1:4">
      <c r="A440" s="13">
        <v>42948</v>
      </c>
      <c r="B440" t="s">
        <v>24</v>
      </c>
      <c r="C440">
        <v>10.907101855014611</v>
      </c>
      <c r="D440" t="s">
        <v>67</v>
      </c>
    </row>
    <row r="441" spans="1:4">
      <c r="A441" s="13">
        <v>42948</v>
      </c>
      <c r="B441" t="s">
        <v>25</v>
      </c>
      <c r="C441">
        <v>29.429300727469709</v>
      </c>
      <c r="D441" t="s">
        <v>67</v>
      </c>
    </row>
    <row r="442" spans="1:4">
      <c r="A442" s="13">
        <v>42948</v>
      </c>
      <c r="B442" t="s">
        <v>27</v>
      </c>
      <c r="C442">
        <v>5.3888628969999992</v>
      </c>
      <c r="D442" t="s">
        <v>67</v>
      </c>
    </row>
    <row r="443" spans="1:4">
      <c r="A443" s="13">
        <v>42948</v>
      </c>
      <c r="B443" t="s">
        <v>28</v>
      </c>
      <c r="C443">
        <v>1.6357545526666668</v>
      </c>
      <c r="D443" t="s">
        <v>67</v>
      </c>
    </row>
    <row r="444" spans="1:4">
      <c r="A444" s="13">
        <v>42948</v>
      </c>
      <c r="B444" t="s">
        <v>39</v>
      </c>
      <c r="C444">
        <v>9.25</v>
      </c>
      <c r="D444" t="s">
        <v>67</v>
      </c>
    </row>
    <row r="445" spans="1:4">
      <c r="A445" s="13">
        <v>42948</v>
      </c>
      <c r="B445" t="s">
        <v>106</v>
      </c>
      <c r="C445">
        <v>115</v>
      </c>
      <c r="D445" t="s">
        <v>67</v>
      </c>
    </row>
    <row r="446" spans="1:4">
      <c r="A446" s="13">
        <v>42979</v>
      </c>
      <c r="B446" t="s">
        <v>24</v>
      </c>
      <c r="C446">
        <v>10.907101855014611</v>
      </c>
      <c r="D446" t="s">
        <v>67</v>
      </c>
    </row>
    <row r="447" spans="1:4">
      <c r="A447" s="13">
        <v>42979</v>
      </c>
      <c r="B447" t="s">
        <v>25</v>
      </c>
      <c r="C447">
        <v>29.429300727469709</v>
      </c>
      <c r="D447" t="s">
        <v>67</v>
      </c>
    </row>
    <row r="448" spans="1:4">
      <c r="A448" s="13">
        <v>42979</v>
      </c>
      <c r="B448" t="s">
        <v>27</v>
      </c>
      <c r="C448">
        <v>5.3888628969999992</v>
      </c>
      <c r="D448" t="s">
        <v>67</v>
      </c>
    </row>
    <row r="449" spans="1:4">
      <c r="A449" s="13">
        <v>42979</v>
      </c>
      <c r="B449" t="s">
        <v>28</v>
      </c>
      <c r="C449">
        <v>1.6357545526666668</v>
      </c>
      <c r="D449" t="s">
        <v>67</v>
      </c>
    </row>
    <row r="450" spans="1:4">
      <c r="A450" s="13">
        <v>42979</v>
      </c>
      <c r="B450" t="s">
        <v>39</v>
      </c>
      <c r="C450">
        <v>9.25</v>
      </c>
      <c r="D450" t="s">
        <v>67</v>
      </c>
    </row>
    <row r="451" spans="1:4">
      <c r="A451" s="13">
        <v>42979</v>
      </c>
      <c r="B451" t="s">
        <v>106</v>
      </c>
      <c r="C451">
        <v>115</v>
      </c>
      <c r="D451" t="s">
        <v>67</v>
      </c>
    </row>
    <row r="452" spans="1:4">
      <c r="A452" s="13">
        <v>43009</v>
      </c>
      <c r="B452" t="s">
        <v>24</v>
      </c>
      <c r="C452">
        <v>10.731926776517808</v>
      </c>
      <c r="D452" t="s">
        <v>67</v>
      </c>
    </row>
    <row r="453" spans="1:4">
      <c r="A453" s="13">
        <v>43009</v>
      </c>
      <c r="B453" t="s">
        <v>25</v>
      </c>
      <c r="C453">
        <v>29.429300727469709</v>
      </c>
      <c r="D453" t="s">
        <v>67</v>
      </c>
    </row>
    <row r="454" spans="1:4">
      <c r="A454" s="13">
        <v>43009</v>
      </c>
      <c r="B454" t="s">
        <v>27</v>
      </c>
      <c r="C454">
        <v>5.3888628969999992</v>
      </c>
      <c r="D454" t="s">
        <v>67</v>
      </c>
    </row>
    <row r="455" spans="1:4">
      <c r="A455" s="13">
        <v>43009</v>
      </c>
      <c r="B455" t="s">
        <v>28</v>
      </c>
      <c r="C455">
        <v>1.6357545526666668</v>
      </c>
      <c r="D455" t="s">
        <v>67</v>
      </c>
    </row>
    <row r="456" spans="1:4">
      <c r="A456" s="13">
        <v>43009</v>
      </c>
      <c r="B456" t="s">
        <v>39</v>
      </c>
      <c r="C456">
        <v>9.25</v>
      </c>
      <c r="D456" t="s">
        <v>67</v>
      </c>
    </row>
    <row r="457" spans="1:4">
      <c r="A457" s="13">
        <v>43009</v>
      </c>
      <c r="B457" t="s">
        <v>106</v>
      </c>
      <c r="C457">
        <v>115</v>
      </c>
      <c r="D457" t="s">
        <v>67</v>
      </c>
    </row>
    <row r="458" spans="1:4">
      <c r="A458" s="13">
        <v>43040</v>
      </c>
      <c r="B458" t="s">
        <v>24</v>
      </c>
      <c r="C458">
        <v>10.731926776517808</v>
      </c>
      <c r="D458" t="s">
        <v>67</v>
      </c>
    </row>
    <row r="459" spans="1:4">
      <c r="A459" s="13">
        <v>43040</v>
      </c>
      <c r="B459" t="s">
        <v>25</v>
      </c>
      <c r="C459">
        <v>29.429300727469709</v>
      </c>
      <c r="D459" t="s">
        <v>67</v>
      </c>
    </row>
    <row r="460" spans="1:4">
      <c r="A460" s="13">
        <v>43040</v>
      </c>
      <c r="B460" t="s">
        <v>27</v>
      </c>
      <c r="C460">
        <v>5.3888628969999992</v>
      </c>
      <c r="D460" t="s">
        <v>67</v>
      </c>
    </row>
    <row r="461" spans="1:4">
      <c r="A461" s="13">
        <v>43040</v>
      </c>
      <c r="B461" t="s">
        <v>28</v>
      </c>
      <c r="C461">
        <v>1.6357545526666668</v>
      </c>
      <c r="D461" t="s">
        <v>67</v>
      </c>
    </row>
    <row r="462" spans="1:4">
      <c r="A462" s="13">
        <v>43040</v>
      </c>
      <c r="B462" t="s">
        <v>39</v>
      </c>
      <c r="C462">
        <v>9.25</v>
      </c>
      <c r="D462" t="s">
        <v>67</v>
      </c>
    </row>
    <row r="463" spans="1:4">
      <c r="A463" s="13">
        <v>43040</v>
      </c>
      <c r="B463" t="s">
        <v>106</v>
      </c>
      <c r="C463">
        <v>115</v>
      </c>
      <c r="D463" t="s">
        <v>67</v>
      </c>
    </row>
    <row r="464" spans="1:4">
      <c r="A464" s="13">
        <v>43070</v>
      </c>
      <c r="B464" t="s">
        <v>24</v>
      </c>
      <c r="C464">
        <v>10.731926776517808</v>
      </c>
      <c r="D464" t="s">
        <v>67</v>
      </c>
    </row>
    <row r="465" spans="1:4">
      <c r="A465" s="13">
        <v>43070</v>
      </c>
      <c r="B465" t="s">
        <v>25</v>
      </c>
      <c r="C465">
        <v>29.429300727469709</v>
      </c>
      <c r="D465" t="s">
        <v>67</v>
      </c>
    </row>
    <row r="466" spans="1:4">
      <c r="A466" s="13">
        <v>43070</v>
      </c>
      <c r="B466" t="s">
        <v>27</v>
      </c>
      <c r="C466">
        <v>5.3888628969999992</v>
      </c>
      <c r="D466" t="s">
        <v>67</v>
      </c>
    </row>
    <row r="467" spans="1:4">
      <c r="A467" s="13">
        <v>43070</v>
      </c>
      <c r="B467" t="s">
        <v>28</v>
      </c>
      <c r="C467">
        <v>1.6357545526666668</v>
      </c>
      <c r="D467" t="s">
        <v>67</v>
      </c>
    </row>
    <row r="468" spans="1:4">
      <c r="A468" s="13">
        <v>43070</v>
      </c>
      <c r="B468" t="s">
        <v>39</v>
      </c>
      <c r="C468">
        <v>9.25</v>
      </c>
      <c r="D468" t="s">
        <v>67</v>
      </c>
    </row>
    <row r="469" spans="1:4">
      <c r="A469" s="13">
        <v>43070</v>
      </c>
      <c r="B469" t="s">
        <v>106</v>
      </c>
      <c r="C469">
        <v>115</v>
      </c>
      <c r="D469" t="s">
        <v>67</v>
      </c>
    </row>
    <row r="470" spans="1:4">
      <c r="A470" s="13">
        <v>43101</v>
      </c>
      <c r="B470" t="s">
        <v>24</v>
      </c>
      <c r="C470">
        <v>10.615778083166665</v>
      </c>
      <c r="D470" t="s">
        <v>67</v>
      </c>
    </row>
    <row r="471" spans="1:4">
      <c r="A471" s="13">
        <v>43101</v>
      </c>
      <c r="B471" t="s">
        <v>25</v>
      </c>
      <c r="C471">
        <v>29.429300727469709</v>
      </c>
      <c r="D471" t="s">
        <v>67</v>
      </c>
    </row>
    <row r="472" spans="1:4">
      <c r="A472" s="13">
        <v>43101</v>
      </c>
      <c r="B472" t="s">
        <v>27</v>
      </c>
      <c r="C472">
        <v>5.3888628969999992</v>
      </c>
      <c r="D472" t="s">
        <v>67</v>
      </c>
    </row>
    <row r="473" spans="1:4">
      <c r="A473" s="13">
        <v>43101</v>
      </c>
      <c r="B473" t="s">
        <v>28</v>
      </c>
      <c r="C473">
        <v>1.6357545526666668</v>
      </c>
      <c r="D473" t="s">
        <v>67</v>
      </c>
    </row>
    <row r="474" spans="1:4">
      <c r="A474" s="13">
        <v>43101</v>
      </c>
      <c r="B474" t="s">
        <v>39</v>
      </c>
      <c r="C474">
        <v>9</v>
      </c>
      <c r="D474" t="s">
        <v>67</v>
      </c>
    </row>
    <row r="475" spans="1:4">
      <c r="A475" s="13">
        <v>43101</v>
      </c>
      <c r="B475" t="s">
        <v>106</v>
      </c>
      <c r="C475">
        <v>115</v>
      </c>
      <c r="D475" t="s">
        <v>67</v>
      </c>
    </row>
    <row r="476" spans="1:4">
      <c r="A476" s="13">
        <v>43132</v>
      </c>
      <c r="B476" t="s">
        <v>24</v>
      </c>
      <c r="C476">
        <v>10.615778083166665</v>
      </c>
      <c r="D476" t="s">
        <v>67</v>
      </c>
    </row>
    <row r="477" spans="1:4">
      <c r="A477" s="13">
        <v>43132</v>
      </c>
      <c r="B477" t="s">
        <v>25</v>
      </c>
      <c r="C477">
        <v>29.429300727469709</v>
      </c>
      <c r="D477" t="s">
        <v>67</v>
      </c>
    </row>
    <row r="478" spans="1:4">
      <c r="A478" s="13">
        <v>43132</v>
      </c>
      <c r="B478" t="s">
        <v>27</v>
      </c>
      <c r="C478">
        <v>5.3888628969999992</v>
      </c>
      <c r="D478" t="s">
        <v>67</v>
      </c>
    </row>
    <row r="479" spans="1:4">
      <c r="A479" s="13">
        <v>43132</v>
      </c>
      <c r="B479" t="s">
        <v>28</v>
      </c>
      <c r="C479">
        <v>1.6357545526666668</v>
      </c>
      <c r="D479" t="s">
        <v>67</v>
      </c>
    </row>
    <row r="480" spans="1:4">
      <c r="A480" s="13">
        <v>43132</v>
      </c>
      <c r="B480" t="s">
        <v>39</v>
      </c>
      <c r="C480">
        <v>9</v>
      </c>
      <c r="D480" t="s">
        <v>67</v>
      </c>
    </row>
    <row r="481" spans="1:4">
      <c r="A481" s="13">
        <v>43132</v>
      </c>
      <c r="B481" t="s">
        <v>106</v>
      </c>
      <c r="C481">
        <v>115</v>
      </c>
      <c r="D481" t="s">
        <v>67</v>
      </c>
    </row>
    <row r="482" spans="1:4">
      <c r="A482" s="13">
        <v>43160</v>
      </c>
      <c r="B482" t="s">
        <v>24</v>
      </c>
      <c r="C482">
        <v>10.615778083166665</v>
      </c>
      <c r="D482" t="s">
        <v>67</v>
      </c>
    </row>
    <row r="483" spans="1:4">
      <c r="A483" s="13">
        <v>43160</v>
      </c>
      <c r="B483" t="s">
        <v>25</v>
      </c>
      <c r="C483">
        <v>29.429300727469709</v>
      </c>
      <c r="D483" t="s">
        <v>67</v>
      </c>
    </row>
    <row r="484" spans="1:4">
      <c r="A484" s="13">
        <v>43160</v>
      </c>
      <c r="B484" t="s">
        <v>27</v>
      </c>
      <c r="C484">
        <v>5.3888628969999992</v>
      </c>
      <c r="D484" t="s">
        <v>67</v>
      </c>
    </row>
    <row r="485" spans="1:4">
      <c r="A485" s="13">
        <v>43160</v>
      </c>
      <c r="B485" t="s">
        <v>28</v>
      </c>
      <c r="C485">
        <v>1.6357545526666668</v>
      </c>
      <c r="D485" t="s">
        <v>67</v>
      </c>
    </row>
    <row r="486" spans="1:4">
      <c r="A486" s="13">
        <v>43160</v>
      </c>
      <c r="B486" t="s">
        <v>39</v>
      </c>
      <c r="C486">
        <v>9</v>
      </c>
      <c r="D486" t="s">
        <v>67</v>
      </c>
    </row>
    <row r="487" spans="1:4">
      <c r="A487" s="13">
        <v>43160</v>
      </c>
      <c r="B487" t="s">
        <v>106</v>
      </c>
      <c r="C487">
        <v>115</v>
      </c>
      <c r="D487" t="s">
        <v>67</v>
      </c>
    </row>
    <row r="488" spans="1:4">
      <c r="A488" s="13">
        <v>43191</v>
      </c>
      <c r="B488" t="s">
        <v>24</v>
      </c>
      <c r="C488">
        <v>10.615778083166665</v>
      </c>
      <c r="D488" t="s">
        <v>67</v>
      </c>
    </row>
    <row r="489" spans="1:4">
      <c r="A489" s="13">
        <v>43191</v>
      </c>
      <c r="B489" t="s">
        <v>25</v>
      </c>
      <c r="C489">
        <v>29.429300727469709</v>
      </c>
      <c r="D489" t="s">
        <v>67</v>
      </c>
    </row>
    <row r="490" spans="1:4">
      <c r="A490" s="13">
        <v>43191</v>
      </c>
      <c r="B490" t="s">
        <v>27</v>
      </c>
      <c r="C490">
        <v>5.3888628969999992</v>
      </c>
      <c r="D490" t="s">
        <v>67</v>
      </c>
    </row>
    <row r="491" spans="1:4">
      <c r="A491" s="13">
        <v>43191</v>
      </c>
      <c r="B491" t="s">
        <v>28</v>
      </c>
      <c r="C491">
        <v>1.6357545526666668</v>
      </c>
      <c r="D491" t="s">
        <v>67</v>
      </c>
    </row>
    <row r="492" spans="1:4">
      <c r="A492" s="13">
        <v>43191</v>
      </c>
      <c r="B492" t="s">
        <v>39</v>
      </c>
      <c r="C492">
        <v>9</v>
      </c>
      <c r="D492" t="s">
        <v>67</v>
      </c>
    </row>
    <row r="493" spans="1:4">
      <c r="A493" s="13">
        <v>43191</v>
      </c>
      <c r="B493" t="s">
        <v>106</v>
      </c>
      <c r="C493">
        <v>115</v>
      </c>
      <c r="D493" t="s">
        <v>67</v>
      </c>
    </row>
    <row r="494" spans="1:4">
      <c r="A494" s="13">
        <v>43221</v>
      </c>
      <c r="B494" t="s">
        <v>24</v>
      </c>
      <c r="C494">
        <v>10.615778083166665</v>
      </c>
      <c r="D494" t="s">
        <v>67</v>
      </c>
    </row>
    <row r="495" spans="1:4">
      <c r="A495" s="13">
        <v>43221</v>
      </c>
      <c r="B495" t="s">
        <v>25</v>
      </c>
      <c r="C495">
        <v>29.429300727469709</v>
      </c>
      <c r="D495" t="s">
        <v>67</v>
      </c>
    </row>
    <row r="496" spans="1:4">
      <c r="A496" s="13">
        <v>43221</v>
      </c>
      <c r="B496" t="s">
        <v>27</v>
      </c>
      <c r="C496">
        <v>5.3888628969999992</v>
      </c>
      <c r="D496" t="s">
        <v>67</v>
      </c>
    </row>
    <row r="497" spans="1:4">
      <c r="A497" s="13">
        <v>43221</v>
      </c>
      <c r="B497" t="s">
        <v>28</v>
      </c>
      <c r="C497">
        <v>1.6357545526666668</v>
      </c>
      <c r="D497" t="s">
        <v>67</v>
      </c>
    </row>
    <row r="498" spans="1:4">
      <c r="A498" s="13">
        <v>43221</v>
      </c>
      <c r="B498" t="s">
        <v>39</v>
      </c>
      <c r="C498">
        <v>9</v>
      </c>
      <c r="D498" t="s">
        <v>67</v>
      </c>
    </row>
    <row r="499" spans="1:4">
      <c r="A499" s="13">
        <v>43221</v>
      </c>
      <c r="B499" t="s">
        <v>106</v>
      </c>
      <c r="C499">
        <v>115</v>
      </c>
      <c r="D499" t="s">
        <v>67</v>
      </c>
    </row>
    <row r="500" spans="1:4">
      <c r="A500" s="13">
        <v>43252</v>
      </c>
      <c r="B500" t="s">
        <v>24</v>
      </c>
      <c r="C500">
        <v>10.615778083166665</v>
      </c>
      <c r="D500" t="s">
        <v>67</v>
      </c>
    </row>
    <row r="501" spans="1:4">
      <c r="A501" s="13">
        <v>43252</v>
      </c>
      <c r="B501" t="s">
        <v>25</v>
      </c>
      <c r="C501">
        <v>29.429300727469709</v>
      </c>
      <c r="D501" t="s">
        <v>67</v>
      </c>
    </row>
    <row r="502" spans="1:4">
      <c r="A502" s="13">
        <v>43252</v>
      </c>
      <c r="B502" t="s">
        <v>27</v>
      </c>
      <c r="C502">
        <v>5.3888628969999992</v>
      </c>
      <c r="D502" t="s">
        <v>67</v>
      </c>
    </row>
    <row r="503" spans="1:4">
      <c r="A503" s="13">
        <v>43252</v>
      </c>
      <c r="B503" t="s">
        <v>28</v>
      </c>
      <c r="C503">
        <v>1.6357545526666668</v>
      </c>
      <c r="D503" t="s">
        <v>67</v>
      </c>
    </row>
    <row r="504" spans="1:4">
      <c r="A504" s="13">
        <v>43252</v>
      </c>
      <c r="B504" t="s">
        <v>39</v>
      </c>
      <c r="C504">
        <v>9</v>
      </c>
      <c r="D504" t="s">
        <v>67</v>
      </c>
    </row>
    <row r="505" spans="1:4">
      <c r="A505" s="13">
        <v>43252</v>
      </c>
      <c r="B505" t="s">
        <v>106</v>
      </c>
      <c r="C505">
        <v>115</v>
      </c>
      <c r="D505" t="s">
        <v>67</v>
      </c>
    </row>
    <row r="506" spans="1:4">
      <c r="A506" s="13">
        <v>43282</v>
      </c>
      <c r="B506" t="s">
        <v>24</v>
      </c>
      <c r="C506">
        <v>10.615778083166665</v>
      </c>
      <c r="D506" t="s">
        <v>67</v>
      </c>
    </row>
    <row r="507" spans="1:4">
      <c r="A507" s="13">
        <v>43282</v>
      </c>
      <c r="B507" t="s">
        <v>25</v>
      </c>
      <c r="C507">
        <v>29.429300727469709</v>
      </c>
      <c r="D507" t="s">
        <v>67</v>
      </c>
    </row>
    <row r="508" spans="1:4">
      <c r="A508" s="13">
        <v>43282</v>
      </c>
      <c r="B508" t="s">
        <v>27</v>
      </c>
      <c r="C508">
        <v>5.3888628969999992</v>
      </c>
      <c r="D508" t="s">
        <v>67</v>
      </c>
    </row>
    <row r="509" spans="1:4">
      <c r="A509" s="13">
        <v>43282</v>
      </c>
      <c r="B509" t="s">
        <v>28</v>
      </c>
      <c r="C509">
        <v>1.6357545526666668</v>
      </c>
      <c r="D509" t="s">
        <v>67</v>
      </c>
    </row>
    <row r="510" spans="1:4">
      <c r="A510" s="13">
        <v>43282</v>
      </c>
      <c r="B510" t="s">
        <v>39</v>
      </c>
      <c r="C510">
        <v>9</v>
      </c>
      <c r="D510" t="s">
        <v>67</v>
      </c>
    </row>
    <row r="511" spans="1:4">
      <c r="A511" s="13">
        <v>43282</v>
      </c>
      <c r="B511" t="s">
        <v>106</v>
      </c>
      <c r="C511">
        <v>115</v>
      </c>
      <c r="D511" t="s">
        <v>67</v>
      </c>
    </row>
    <row r="512" spans="1:4">
      <c r="A512" s="13">
        <v>43313</v>
      </c>
      <c r="B512" t="s">
        <v>24</v>
      </c>
      <c r="C512">
        <v>10.615778083166665</v>
      </c>
      <c r="D512" t="s">
        <v>67</v>
      </c>
    </row>
    <row r="513" spans="1:4">
      <c r="A513" s="13">
        <v>43313</v>
      </c>
      <c r="B513" t="s">
        <v>25</v>
      </c>
      <c r="C513">
        <v>29.429300727469709</v>
      </c>
      <c r="D513" t="s">
        <v>67</v>
      </c>
    </row>
    <row r="514" spans="1:4">
      <c r="A514" s="13">
        <v>43313</v>
      </c>
      <c r="B514" t="s">
        <v>27</v>
      </c>
      <c r="C514">
        <v>5.3888628969999992</v>
      </c>
      <c r="D514" t="s">
        <v>67</v>
      </c>
    </row>
    <row r="515" spans="1:4">
      <c r="A515" s="13">
        <v>43313</v>
      </c>
      <c r="B515" t="s">
        <v>28</v>
      </c>
      <c r="C515">
        <v>1.6357545526666668</v>
      </c>
      <c r="D515" t="s">
        <v>67</v>
      </c>
    </row>
    <row r="516" spans="1:4">
      <c r="A516" s="13">
        <v>43313</v>
      </c>
      <c r="B516" t="s">
        <v>39</v>
      </c>
      <c r="C516">
        <v>9</v>
      </c>
      <c r="D516" t="s">
        <v>67</v>
      </c>
    </row>
    <row r="517" spans="1:4">
      <c r="A517" s="13">
        <v>43313</v>
      </c>
      <c r="B517" t="s">
        <v>106</v>
      </c>
      <c r="C517">
        <v>115</v>
      </c>
      <c r="D517" t="s">
        <v>67</v>
      </c>
    </row>
    <row r="518" spans="1:4">
      <c r="A518" s="13">
        <v>43344</v>
      </c>
      <c r="B518" t="s">
        <v>24</v>
      </c>
      <c r="C518">
        <v>10.615778083166665</v>
      </c>
      <c r="D518" t="s">
        <v>67</v>
      </c>
    </row>
    <row r="519" spans="1:4">
      <c r="A519" s="13">
        <v>43344</v>
      </c>
      <c r="B519" t="s">
        <v>25</v>
      </c>
      <c r="C519">
        <v>29.429300727469709</v>
      </c>
      <c r="D519" t="s">
        <v>67</v>
      </c>
    </row>
    <row r="520" spans="1:4">
      <c r="A520" s="13">
        <v>43344</v>
      </c>
      <c r="B520" t="s">
        <v>27</v>
      </c>
      <c r="C520">
        <v>5.3888628969999992</v>
      </c>
      <c r="D520" t="s">
        <v>67</v>
      </c>
    </row>
    <row r="521" spans="1:4">
      <c r="A521" s="13">
        <v>43344</v>
      </c>
      <c r="B521" t="s">
        <v>28</v>
      </c>
      <c r="C521">
        <v>1.6357545526666668</v>
      </c>
      <c r="D521" t="s">
        <v>67</v>
      </c>
    </row>
    <row r="522" spans="1:4">
      <c r="A522" s="13">
        <v>43344</v>
      </c>
      <c r="B522" t="s">
        <v>39</v>
      </c>
      <c r="C522">
        <v>9</v>
      </c>
      <c r="D522" t="s">
        <v>67</v>
      </c>
    </row>
    <row r="523" spans="1:4">
      <c r="A523" s="13">
        <v>43344</v>
      </c>
      <c r="B523" t="s">
        <v>106</v>
      </c>
      <c r="C523">
        <v>115</v>
      </c>
      <c r="D523" t="s">
        <v>67</v>
      </c>
    </row>
    <row r="524" spans="1:4">
      <c r="A524" s="13">
        <v>43374</v>
      </c>
      <c r="B524" t="s">
        <v>24</v>
      </c>
      <c r="C524">
        <v>10.615778083166665</v>
      </c>
      <c r="D524" t="s">
        <v>67</v>
      </c>
    </row>
    <row r="525" spans="1:4">
      <c r="A525" s="13">
        <v>43374</v>
      </c>
      <c r="B525" t="s">
        <v>25</v>
      </c>
      <c r="C525">
        <v>29.429300727469709</v>
      </c>
      <c r="D525" t="s">
        <v>67</v>
      </c>
    </row>
    <row r="526" spans="1:4">
      <c r="A526" s="13">
        <v>43374</v>
      </c>
      <c r="B526" t="s">
        <v>27</v>
      </c>
      <c r="C526">
        <v>5.3888628969999992</v>
      </c>
      <c r="D526" t="s">
        <v>67</v>
      </c>
    </row>
    <row r="527" spans="1:4">
      <c r="A527" s="13">
        <v>43374</v>
      </c>
      <c r="B527" t="s">
        <v>28</v>
      </c>
      <c r="C527">
        <v>1.6357545526666668</v>
      </c>
      <c r="D527" t="s">
        <v>67</v>
      </c>
    </row>
    <row r="528" spans="1:4">
      <c r="A528" s="13">
        <v>43374</v>
      </c>
      <c r="B528" t="s">
        <v>39</v>
      </c>
      <c r="C528">
        <v>9</v>
      </c>
      <c r="D528" t="s">
        <v>67</v>
      </c>
    </row>
    <row r="529" spans="1:4">
      <c r="A529" s="13">
        <v>43374</v>
      </c>
      <c r="B529" t="s">
        <v>106</v>
      </c>
      <c r="C529">
        <v>115</v>
      </c>
      <c r="D529" t="s">
        <v>67</v>
      </c>
    </row>
    <row r="530" spans="1:4">
      <c r="A530" s="13">
        <v>43405</v>
      </c>
      <c r="B530" t="s">
        <v>24</v>
      </c>
      <c r="C530">
        <v>10.615778083166665</v>
      </c>
      <c r="D530" t="s">
        <v>67</v>
      </c>
    </row>
    <row r="531" spans="1:4">
      <c r="A531" s="13">
        <v>43405</v>
      </c>
      <c r="B531" t="s">
        <v>25</v>
      </c>
      <c r="C531">
        <v>29.429300727469709</v>
      </c>
      <c r="D531" t="s">
        <v>67</v>
      </c>
    </row>
    <row r="532" spans="1:4">
      <c r="A532" s="13">
        <v>43405</v>
      </c>
      <c r="B532" t="s">
        <v>27</v>
      </c>
      <c r="C532">
        <v>5.3888628969999992</v>
      </c>
      <c r="D532" t="s">
        <v>67</v>
      </c>
    </row>
    <row r="533" spans="1:4">
      <c r="A533" s="13">
        <v>43405</v>
      </c>
      <c r="B533" t="s">
        <v>28</v>
      </c>
      <c r="C533">
        <v>1.6357545526666668</v>
      </c>
      <c r="D533" t="s">
        <v>67</v>
      </c>
    </row>
    <row r="534" spans="1:4">
      <c r="A534" s="13">
        <v>43405</v>
      </c>
      <c r="B534" t="s">
        <v>39</v>
      </c>
      <c r="C534">
        <v>9</v>
      </c>
      <c r="D534" t="s">
        <v>67</v>
      </c>
    </row>
    <row r="535" spans="1:4">
      <c r="A535" s="13">
        <v>43405</v>
      </c>
      <c r="B535" t="s">
        <v>106</v>
      </c>
      <c r="C535">
        <v>115</v>
      </c>
      <c r="D535" t="s">
        <v>67</v>
      </c>
    </row>
    <row r="536" spans="1:4">
      <c r="A536" s="13">
        <v>43435</v>
      </c>
      <c r="B536" t="s">
        <v>24</v>
      </c>
      <c r="C536">
        <v>10.615778083166665</v>
      </c>
      <c r="D536" t="s">
        <v>67</v>
      </c>
    </row>
    <row r="537" spans="1:4">
      <c r="A537" s="13">
        <v>43435</v>
      </c>
      <c r="B537" t="s">
        <v>25</v>
      </c>
      <c r="C537">
        <v>29.429300727469709</v>
      </c>
      <c r="D537" t="s">
        <v>67</v>
      </c>
    </row>
    <row r="538" spans="1:4">
      <c r="A538" s="13">
        <v>43435</v>
      </c>
      <c r="B538" t="s">
        <v>27</v>
      </c>
      <c r="C538">
        <v>5.3888628969999992</v>
      </c>
      <c r="D538" t="s">
        <v>67</v>
      </c>
    </row>
    <row r="539" spans="1:4">
      <c r="A539" s="13">
        <v>43435</v>
      </c>
      <c r="B539" t="s">
        <v>28</v>
      </c>
      <c r="C539">
        <v>1.6357545526666668</v>
      </c>
      <c r="D539" t="s">
        <v>67</v>
      </c>
    </row>
    <row r="540" spans="1:4">
      <c r="A540" s="13">
        <v>43435</v>
      </c>
      <c r="B540" t="s">
        <v>39</v>
      </c>
      <c r="C540">
        <v>9</v>
      </c>
      <c r="D540" t="s">
        <v>67</v>
      </c>
    </row>
    <row r="541" spans="1:4">
      <c r="A541" s="13">
        <v>43435</v>
      </c>
      <c r="B541" t="s">
        <v>106</v>
      </c>
      <c r="C541">
        <v>115</v>
      </c>
      <c r="D541" t="s">
        <v>67</v>
      </c>
    </row>
    <row r="542" spans="1:4">
      <c r="A542" s="13">
        <v>43466</v>
      </c>
      <c r="B542" t="s">
        <v>24</v>
      </c>
      <c r="C542">
        <v>10.615778083166665</v>
      </c>
      <c r="D542" t="s">
        <v>67</v>
      </c>
    </row>
    <row r="543" spans="1:4">
      <c r="A543" s="13">
        <v>43466</v>
      </c>
      <c r="B543" t="s">
        <v>25</v>
      </c>
      <c r="C543">
        <v>29.429300727469709</v>
      </c>
      <c r="D543" t="s">
        <v>67</v>
      </c>
    </row>
    <row r="544" spans="1:4">
      <c r="A544" s="13">
        <v>43466</v>
      </c>
      <c r="B544" t="s">
        <v>27</v>
      </c>
      <c r="C544">
        <v>5.3888628969999992</v>
      </c>
      <c r="D544" t="s">
        <v>67</v>
      </c>
    </row>
    <row r="545" spans="1:4">
      <c r="A545" s="13">
        <v>43466</v>
      </c>
      <c r="B545" t="s">
        <v>28</v>
      </c>
      <c r="C545">
        <v>1.6357545526666668</v>
      </c>
      <c r="D545" t="s">
        <v>67</v>
      </c>
    </row>
    <row r="546" spans="1:4">
      <c r="A546" s="13">
        <v>43466</v>
      </c>
      <c r="B546" t="s">
        <v>39</v>
      </c>
      <c r="C546">
        <v>8.5</v>
      </c>
      <c r="D546" t="s">
        <v>67</v>
      </c>
    </row>
    <row r="547" spans="1:4">
      <c r="A547" s="13">
        <v>43466</v>
      </c>
      <c r="B547" t="s">
        <v>106</v>
      </c>
      <c r="C547">
        <v>115</v>
      </c>
      <c r="D547" t="s">
        <v>67</v>
      </c>
    </row>
    <row r="548" spans="1:4">
      <c r="A548" s="13">
        <v>43497</v>
      </c>
      <c r="B548" t="s">
        <v>24</v>
      </c>
      <c r="C548">
        <v>10.615778083166665</v>
      </c>
      <c r="D548" t="s">
        <v>67</v>
      </c>
    </row>
    <row r="549" spans="1:4">
      <c r="A549" s="13">
        <v>43497</v>
      </c>
      <c r="B549" t="s">
        <v>25</v>
      </c>
      <c r="C549">
        <v>29.429300727469709</v>
      </c>
      <c r="D549" t="s">
        <v>67</v>
      </c>
    </row>
    <row r="550" spans="1:4">
      <c r="A550" s="13">
        <v>43497</v>
      </c>
      <c r="B550" t="s">
        <v>27</v>
      </c>
      <c r="C550">
        <v>5.3888628969999992</v>
      </c>
      <c r="D550" t="s">
        <v>67</v>
      </c>
    </row>
    <row r="551" spans="1:4">
      <c r="A551" s="13">
        <v>43497</v>
      </c>
      <c r="B551" t="s">
        <v>28</v>
      </c>
      <c r="C551">
        <v>1.6357545526666668</v>
      </c>
      <c r="D551" t="s">
        <v>67</v>
      </c>
    </row>
    <row r="552" spans="1:4">
      <c r="A552" s="13">
        <v>43497</v>
      </c>
      <c r="B552" t="s">
        <v>39</v>
      </c>
      <c r="C552">
        <v>8.5</v>
      </c>
      <c r="D552" t="s">
        <v>67</v>
      </c>
    </row>
    <row r="553" spans="1:4">
      <c r="A553" s="13">
        <v>43497</v>
      </c>
      <c r="B553" t="s">
        <v>106</v>
      </c>
      <c r="C553">
        <v>115</v>
      </c>
      <c r="D553" t="s">
        <v>67</v>
      </c>
    </row>
    <row r="554" spans="1:4">
      <c r="A554" s="13">
        <v>43525</v>
      </c>
      <c r="B554" t="s">
        <v>24</v>
      </c>
      <c r="C554">
        <v>10.615778083166665</v>
      </c>
      <c r="D554" t="s">
        <v>67</v>
      </c>
    </row>
    <row r="555" spans="1:4">
      <c r="A555" s="13">
        <v>43525</v>
      </c>
      <c r="B555" t="s">
        <v>25</v>
      </c>
      <c r="C555">
        <v>29.429300727469709</v>
      </c>
      <c r="D555" t="s">
        <v>67</v>
      </c>
    </row>
    <row r="556" spans="1:4">
      <c r="A556" s="13">
        <v>43525</v>
      </c>
      <c r="B556" t="s">
        <v>27</v>
      </c>
      <c r="C556">
        <v>5.3888628969999992</v>
      </c>
      <c r="D556" t="s">
        <v>67</v>
      </c>
    </row>
    <row r="557" spans="1:4">
      <c r="A557" s="13">
        <v>43525</v>
      </c>
      <c r="B557" t="s">
        <v>28</v>
      </c>
      <c r="C557">
        <v>1.6357545526666668</v>
      </c>
      <c r="D557" t="s">
        <v>67</v>
      </c>
    </row>
    <row r="558" spans="1:4">
      <c r="A558" s="13">
        <v>43525</v>
      </c>
      <c r="B558" t="s">
        <v>39</v>
      </c>
      <c r="C558">
        <v>8.5</v>
      </c>
      <c r="D558" t="s">
        <v>67</v>
      </c>
    </row>
    <row r="559" spans="1:4">
      <c r="A559" s="13">
        <v>43525</v>
      </c>
      <c r="B559" t="s">
        <v>106</v>
      </c>
      <c r="C559">
        <v>115</v>
      </c>
      <c r="D559" t="s">
        <v>67</v>
      </c>
    </row>
    <row r="560" spans="1:4">
      <c r="A560" s="13">
        <v>43556</v>
      </c>
      <c r="B560" t="s">
        <v>24</v>
      </c>
      <c r="C560">
        <v>10.615778083166665</v>
      </c>
      <c r="D560" t="s">
        <v>67</v>
      </c>
    </row>
    <row r="561" spans="1:4">
      <c r="A561" s="13">
        <v>43556</v>
      </c>
      <c r="B561" t="s">
        <v>25</v>
      </c>
      <c r="C561">
        <v>29.429300727469709</v>
      </c>
      <c r="D561" t="s">
        <v>67</v>
      </c>
    </row>
    <row r="562" spans="1:4">
      <c r="A562" s="13">
        <v>43556</v>
      </c>
      <c r="B562" t="s">
        <v>27</v>
      </c>
      <c r="C562">
        <v>5.3888628969999992</v>
      </c>
      <c r="D562" t="s">
        <v>67</v>
      </c>
    </row>
    <row r="563" spans="1:4">
      <c r="A563" s="13">
        <v>43556</v>
      </c>
      <c r="B563" t="s">
        <v>28</v>
      </c>
      <c r="C563">
        <v>1.6357545526666668</v>
      </c>
      <c r="D563" t="s">
        <v>67</v>
      </c>
    </row>
    <row r="564" spans="1:4">
      <c r="A564" s="13">
        <v>43556</v>
      </c>
      <c r="B564" t="s">
        <v>39</v>
      </c>
      <c r="C564">
        <v>8.5</v>
      </c>
      <c r="D564" t="s">
        <v>67</v>
      </c>
    </row>
    <row r="565" spans="1:4">
      <c r="A565" s="13">
        <v>43556</v>
      </c>
      <c r="B565" t="s">
        <v>106</v>
      </c>
      <c r="C565">
        <v>115</v>
      </c>
      <c r="D565" t="s">
        <v>67</v>
      </c>
    </row>
    <row r="566" spans="1:4">
      <c r="A566" s="13">
        <v>43586</v>
      </c>
      <c r="B566" t="s">
        <v>24</v>
      </c>
      <c r="C566">
        <v>10.615778083166665</v>
      </c>
      <c r="D566" t="s">
        <v>67</v>
      </c>
    </row>
    <row r="567" spans="1:4">
      <c r="A567" s="13">
        <v>43586</v>
      </c>
      <c r="B567" t="s">
        <v>25</v>
      </c>
      <c r="C567">
        <v>29.429300727469709</v>
      </c>
      <c r="D567" t="s">
        <v>67</v>
      </c>
    </row>
    <row r="568" spans="1:4">
      <c r="A568" s="13">
        <v>43586</v>
      </c>
      <c r="B568" t="s">
        <v>27</v>
      </c>
      <c r="C568">
        <v>5.3888628969999992</v>
      </c>
      <c r="D568" t="s">
        <v>67</v>
      </c>
    </row>
    <row r="569" spans="1:4">
      <c r="A569" s="13">
        <v>43586</v>
      </c>
      <c r="B569" t="s">
        <v>28</v>
      </c>
      <c r="C569">
        <v>1.6357545526666668</v>
      </c>
      <c r="D569" t="s">
        <v>67</v>
      </c>
    </row>
    <row r="570" spans="1:4">
      <c r="A570" s="13">
        <v>43586</v>
      </c>
      <c r="B570" t="s">
        <v>39</v>
      </c>
      <c r="C570">
        <v>8.5</v>
      </c>
      <c r="D570" t="s">
        <v>67</v>
      </c>
    </row>
    <row r="571" spans="1:4">
      <c r="A571" s="13">
        <v>43586</v>
      </c>
      <c r="B571" t="s">
        <v>106</v>
      </c>
      <c r="C571">
        <v>115</v>
      </c>
      <c r="D571" t="s">
        <v>67</v>
      </c>
    </row>
    <row r="572" spans="1:4">
      <c r="A572" s="13">
        <v>43617</v>
      </c>
      <c r="B572" t="s">
        <v>24</v>
      </c>
      <c r="C572">
        <v>10.615778083166665</v>
      </c>
      <c r="D572" t="s">
        <v>67</v>
      </c>
    </row>
    <row r="573" spans="1:4">
      <c r="A573" s="13">
        <v>43617</v>
      </c>
      <c r="B573" t="s">
        <v>25</v>
      </c>
      <c r="C573">
        <v>29.429300727469709</v>
      </c>
      <c r="D573" t="s">
        <v>67</v>
      </c>
    </row>
    <row r="574" spans="1:4">
      <c r="A574" s="13">
        <v>43617</v>
      </c>
      <c r="B574" t="s">
        <v>27</v>
      </c>
      <c r="C574">
        <v>5.3888628969999992</v>
      </c>
      <c r="D574" t="s">
        <v>67</v>
      </c>
    </row>
    <row r="575" spans="1:4">
      <c r="A575" s="13">
        <v>43617</v>
      </c>
      <c r="B575" t="s">
        <v>28</v>
      </c>
      <c r="C575">
        <v>1.6357545526666668</v>
      </c>
      <c r="D575" t="s">
        <v>67</v>
      </c>
    </row>
    <row r="576" spans="1:4">
      <c r="A576" s="13">
        <v>43617</v>
      </c>
      <c r="B576" t="s">
        <v>39</v>
      </c>
      <c r="C576">
        <v>8.5</v>
      </c>
      <c r="D576" t="s">
        <v>67</v>
      </c>
    </row>
    <row r="577" spans="1:4">
      <c r="A577" s="13">
        <v>43617</v>
      </c>
      <c r="B577" t="s">
        <v>106</v>
      </c>
      <c r="C577">
        <v>115</v>
      </c>
      <c r="D577" t="s">
        <v>67</v>
      </c>
    </row>
    <row r="578" spans="1:4">
      <c r="A578" s="13">
        <v>43647</v>
      </c>
      <c r="B578" t="s">
        <v>24</v>
      </c>
      <c r="C578">
        <v>10.615778083166665</v>
      </c>
      <c r="D578" t="s">
        <v>67</v>
      </c>
    </row>
    <row r="579" spans="1:4">
      <c r="A579" s="13">
        <v>43647</v>
      </c>
      <c r="B579" t="s">
        <v>25</v>
      </c>
      <c r="C579">
        <v>29.429300727469709</v>
      </c>
      <c r="D579" t="s">
        <v>67</v>
      </c>
    </row>
    <row r="580" spans="1:4">
      <c r="A580" s="13">
        <v>43647</v>
      </c>
      <c r="B580" t="s">
        <v>27</v>
      </c>
      <c r="C580">
        <v>5.3888628969999992</v>
      </c>
      <c r="D580" t="s">
        <v>67</v>
      </c>
    </row>
    <row r="581" spans="1:4">
      <c r="A581" s="13">
        <v>43647</v>
      </c>
      <c r="B581" t="s">
        <v>28</v>
      </c>
      <c r="C581">
        <v>1.6357545526666668</v>
      </c>
      <c r="D581" t="s">
        <v>67</v>
      </c>
    </row>
    <row r="582" spans="1:4">
      <c r="A582" s="13">
        <v>43647</v>
      </c>
      <c r="B582" t="s">
        <v>39</v>
      </c>
      <c r="C582">
        <v>8.5</v>
      </c>
      <c r="D582" t="s">
        <v>67</v>
      </c>
    </row>
    <row r="583" spans="1:4">
      <c r="A583" s="13">
        <v>43647</v>
      </c>
      <c r="B583" t="s">
        <v>106</v>
      </c>
      <c r="C583">
        <v>115</v>
      </c>
      <c r="D583" t="s">
        <v>67</v>
      </c>
    </row>
    <row r="584" spans="1:4">
      <c r="A584" s="13">
        <v>43678</v>
      </c>
      <c r="B584" t="s">
        <v>24</v>
      </c>
      <c r="C584">
        <v>10.615778083166665</v>
      </c>
      <c r="D584" t="s">
        <v>67</v>
      </c>
    </row>
    <row r="585" spans="1:4">
      <c r="A585" s="13">
        <v>43678</v>
      </c>
      <c r="B585" t="s">
        <v>25</v>
      </c>
      <c r="C585">
        <v>29.429300727469709</v>
      </c>
      <c r="D585" t="s">
        <v>67</v>
      </c>
    </row>
    <row r="586" spans="1:4">
      <c r="A586" s="13">
        <v>43678</v>
      </c>
      <c r="B586" t="s">
        <v>27</v>
      </c>
      <c r="C586">
        <v>5.3888628969999992</v>
      </c>
      <c r="D586" t="s">
        <v>67</v>
      </c>
    </row>
    <row r="587" spans="1:4">
      <c r="A587" s="13">
        <v>43678</v>
      </c>
      <c r="B587" t="s">
        <v>28</v>
      </c>
      <c r="C587">
        <v>1.6357545526666668</v>
      </c>
      <c r="D587" t="s">
        <v>67</v>
      </c>
    </row>
    <row r="588" spans="1:4">
      <c r="A588" s="13">
        <v>43678</v>
      </c>
      <c r="B588" t="s">
        <v>39</v>
      </c>
      <c r="C588">
        <v>8.5</v>
      </c>
      <c r="D588" t="s">
        <v>67</v>
      </c>
    </row>
    <row r="589" spans="1:4">
      <c r="A589" s="13">
        <v>43678</v>
      </c>
      <c r="B589" t="s">
        <v>106</v>
      </c>
      <c r="C589">
        <v>115</v>
      </c>
      <c r="D589" t="s">
        <v>67</v>
      </c>
    </row>
    <row r="590" spans="1:4">
      <c r="A590" s="13">
        <v>43709</v>
      </c>
      <c r="B590" t="s">
        <v>24</v>
      </c>
      <c r="C590">
        <v>10.615778083166665</v>
      </c>
      <c r="D590" t="s">
        <v>67</v>
      </c>
    </row>
    <row r="591" spans="1:4">
      <c r="A591" s="13">
        <v>43709</v>
      </c>
      <c r="B591" t="s">
        <v>25</v>
      </c>
      <c r="C591">
        <v>29.429300727469709</v>
      </c>
      <c r="D591" t="s">
        <v>67</v>
      </c>
    </row>
    <row r="592" spans="1:4">
      <c r="A592" s="13">
        <v>43709</v>
      </c>
      <c r="B592" t="s">
        <v>27</v>
      </c>
      <c r="C592">
        <v>5.3888628969999992</v>
      </c>
      <c r="D592" t="s">
        <v>67</v>
      </c>
    </row>
    <row r="593" spans="1:4">
      <c r="A593" s="13">
        <v>43709</v>
      </c>
      <c r="B593" t="s">
        <v>28</v>
      </c>
      <c r="C593">
        <v>1.6357545526666668</v>
      </c>
      <c r="D593" t="s">
        <v>67</v>
      </c>
    </row>
    <row r="594" spans="1:4">
      <c r="A594" s="13">
        <v>43709</v>
      </c>
      <c r="B594" t="s">
        <v>39</v>
      </c>
      <c r="C594">
        <v>8.5</v>
      </c>
      <c r="D594" t="s">
        <v>67</v>
      </c>
    </row>
    <row r="595" spans="1:4">
      <c r="A595" s="13">
        <v>43709</v>
      </c>
      <c r="B595" t="s">
        <v>106</v>
      </c>
      <c r="C595">
        <v>115</v>
      </c>
      <c r="D595" t="s">
        <v>67</v>
      </c>
    </row>
    <row r="596" spans="1:4">
      <c r="A596" s="13">
        <v>43739</v>
      </c>
      <c r="B596" t="s">
        <v>24</v>
      </c>
      <c r="C596">
        <v>10.615778083166665</v>
      </c>
      <c r="D596" t="s">
        <v>67</v>
      </c>
    </row>
    <row r="597" spans="1:4">
      <c r="A597" s="13">
        <v>43739</v>
      </c>
      <c r="B597" t="s">
        <v>25</v>
      </c>
      <c r="C597">
        <v>29.429300727469709</v>
      </c>
      <c r="D597" t="s">
        <v>67</v>
      </c>
    </row>
    <row r="598" spans="1:4">
      <c r="A598" s="13">
        <v>43739</v>
      </c>
      <c r="B598" t="s">
        <v>27</v>
      </c>
      <c r="C598">
        <v>5.3888628969999992</v>
      </c>
      <c r="D598" t="s">
        <v>67</v>
      </c>
    </row>
    <row r="599" spans="1:4">
      <c r="A599" s="13">
        <v>43739</v>
      </c>
      <c r="B599" t="s">
        <v>28</v>
      </c>
      <c r="C599">
        <v>1.6357545526666668</v>
      </c>
      <c r="D599" t="s">
        <v>67</v>
      </c>
    </row>
    <row r="600" spans="1:4">
      <c r="A600" s="13">
        <v>43739</v>
      </c>
      <c r="B600" t="s">
        <v>39</v>
      </c>
      <c r="C600">
        <v>8.5</v>
      </c>
      <c r="D600" t="s">
        <v>67</v>
      </c>
    </row>
    <row r="601" spans="1:4">
      <c r="A601" s="13">
        <v>43739</v>
      </c>
      <c r="B601" t="s">
        <v>106</v>
      </c>
      <c r="C601">
        <v>115</v>
      </c>
      <c r="D601" t="s">
        <v>67</v>
      </c>
    </row>
    <row r="602" spans="1:4">
      <c r="A602" s="13">
        <v>43770</v>
      </c>
      <c r="B602" t="s">
        <v>24</v>
      </c>
      <c r="C602">
        <v>10.615778083166665</v>
      </c>
      <c r="D602" t="s">
        <v>67</v>
      </c>
    </row>
    <row r="603" spans="1:4">
      <c r="A603" s="13">
        <v>43770</v>
      </c>
      <c r="B603" t="s">
        <v>25</v>
      </c>
      <c r="C603">
        <v>29.429300727469709</v>
      </c>
      <c r="D603" t="s">
        <v>67</v>
      </c>
    </row>
    <row r="604" spans="1:4">
      <c r="A604" s="13">
        <v>43770</v>
      </c>
      <c r="B604" t="s">
        <v>27</v>
      </c>
      <c r="C604">
        <v>5.3888628969999992</v>
      </c>
      <c r="D604" t="s">
        <v>67</v>
      </c>
    </row>
    <row r="605" spans="1:4">
      <c r="A605" s="13">
        <v>43770</v>
      </c>
      <c r="B605" t="s">
        <v>28</v>
      </c>
      <c r="C605">
        <v>1.6357545526666668</v>
      </c>
      <c r="D605" t="s">
        <v>67</v>
      </c>
    </row>
    <row r="606" spans="1:4">
      <c r="A606" s="13">
        <v>43770</v>
      </c>
      <c r="B606" t="s">
        <v>39</v>
      </c>
      <c r="C606">
        <v>8.5</v>
      </c>
      <c r="D606" t="s">
        <v>67</v>
      </c>
    </row>
    <row r="607" spans="1:4">
      <c r="A607" s="13">
        <v>43770</v>
      </c>
      <c r="B607" t="s">
        <v>106</v>
      </c>
      <c r="C607">
        <v>115</v>
      </c>
      <c r="D607" t="s">
        <v>67</v>
      </c>
    </row>
    <row r="608" spans="1:4">
      <c r="A608" s="13">
        <v>43800</v>
      </c>
      <c r="B608" t="s">
        <v>24</v>
      </c>
      <c r="C608">
        <v>10.615778083166665</v>
      </c>
      <c r="D608" t="s">
        <v>67</v>
      </c>
    </row>
    <row r="609" spans="1:4">
      <c r="A609" s="13">
        <v>43800</v>
      </c>
      <c r="B609" t="s">
        <v>25</v>
      </c>
      <c r="C609">
        <v>29.429300727469709</v>
      </c>
      <c r="D609" t="s">
        <v>67</v>
      </c>
    </row>
    <row r="610" spans="1:4">
      <c r="A610" s="13">
        <v>43800</v>
      </c>
      <c r="B610" t="s">
        <v>27</v>
      </c>
      <c r="C610">
        <v>5.3888628969999992</v>
      </c>
      <c r="D610" t="s">
        <v>67</v>
      </c>
    </row>
    <row r="611" spans="1:4">
      <c r="A611" s="13">
        <v>43800</v>
      </c>
      <c r="B611" t="s">
        <v>28</v>
      </c>
      <c r="C611">
        <v>1.6357545526666668</v>
      </c>
      <c r="D611" t="s">
        <v>67</v>
      </c>
    </row>
    <row r="612" spans="1:4">
      <c r="A612" s="13">
        <v>43800</v>
      </c>
      <c r="B612" t="s">
        <v>39</v>
      </c>
      <c r="C612">
        <v>8.5</v>
      </c>
      <c r="D612" t="s">
        <v>67</v>
      </c>
    </row>
    <row r="613" spans="1:4">
      <c r="A613" s="13">
        <v>43800</v>
      </c>
      <c r="B613" t="s">
        <v>106</v>
      </c>
      <c r="C613">
        <v>115</v>
      </c>
      <c r="D613" t="s">
        <v>67</v>
      </c>
    </row>
    <row r="614" spans="1:4">
      <c r="A614" s="13">
        <v>43831</v>
      </c>
      <c r="B614" t="s">
        <v>24</v>
      </c>
      <c r="C614">
        <v>10.615778083166665</v>
      </c>
      <c r="D614" t="s">
        <v>67</v>
      </c>
    </row>
    <row r="615" spans="1:4">
      <c r="A615" s="13">
        <v>43831</v>
      </c>
      <c r="B615" t="s">
        <v>25</v>
      </c>
      <c r="C615">
        <v>29.429300727469709</v>
      </c>
      <c r="D615" t="s">
        <v>67</v>
      </c>
    </row>
    <row r="616" spans="1:4">
      <c r="A616" s="13">
        <v>43831</v>
      </c>
      <c r="B616" t="s">
        <v>27</v>
      </c>
      <c r="C616">
        <v>5.3888628969999992</v>
      </c>
      <c r="D616" t="s">
        <v>67</v>
      </c>
    </row>
    <row r="617" spans="1:4">
      <c r="A617" s="13">
        <v>43831</v>
      </c>
      <c r="B617" t="s">
        <v>28</v>
      </c>
      <c r="C617">
        <v>1.6357545526666668</v>
      </c>
      <c r="D617" t="s">
        <v>67</v>
      </c>
    </row>
    <row r="618" spans="1:4">
      <c r="A618" s="13">
        <v>43831</v>
      </c>
      <c r="B618" t="s">
        <v>39</v>
      </c>
      <c r="C618">
        <v>8.5</v>
      </c>
      <c r="D618" t="s">
        <v>67</v>
      </c>
    </row>
    <row r="619" spans="1:4">
      <c r="A619" s="13">
        <v>43831</v>
      </c>
      <c r="B619" t="s">
        <v>106</v>
      </c>
      <c r="C619">
        <v>115</v>
      </c>
      <c r="D619" t="s">
        <v>67</v>
      </c>
    </row>
    <row r="620" spans="1:4">
      <c r="A620" s="13">
        <v>43862</v>
      </c>
      <c r="B620" t="s">
        <v>24</v>
      </c>
      <c r="C620">
        <v>10.615778083166665</v>
      </c>
      <c r="D620" t="s">
        <v>67</v>
      </c>
    </row>
    <row r="621" spans="1:4">
      <c r="A621" s="13">
        <v>43862</v>
      </c>
      <c r="B621" t="s">
        <v>25</v>
      </c>
      <c r="C621">
        <v>29.429300727469709</v>
      </c>
      <c r="D621" t="s">
        <v>67</v>
      </c>
    </row>
    <row r="622" spans="1:4">
      <c r="A622" s="13">
        <v>43862</v>
      </c>
      <c r="B622" t="s">
        <v>27</v>
      </c>
      <c r="C622">
        <v>5.3888628969999992</v>
      </c>
      <c r="D622" t="s">
        <v>67</v>
      </c>
    </row>
    <row r="623" spans="1:4">
      <c r="A623" s="13">
        <v>43862</v>
      </c>
      <c r="B623" t="s">
        <v>28</v>
      </c>
      <c r="C623">
        <v>1.6357545526666668</v>
      </c>
      <c r="D623" t="s">
        <v>67</v>
      </c>
    </row>
    <row r="624" spans="1:4">
      <c r="A624" s="13">
        <v>43862</v>
      </c>
      <c r="B624" t="s">
        <v>39</v>
      </c>
      <c r="C624">
        <v>8.5</v>
      </c>
      <c r="D624" t="s">
        <v>67</v>
      </c>
    </row>
    <row r="625" spans="1:4">
      <c r="A625" s="13">
        <v>43862</v>
      </c>
      <c r="B625" t="s">
        <v>106</v>
      </c>
      <c r="C625">
        <v>115</v>
      </c>
      <c r="D625" t="s">
        <v>67</v>
      </c>
    </row>
    <row r="626" spans="1:4">
      <c r="A626" s="13">
        <v>43891</v>
      </c>
      <c r="B626" t="s">
        <v>24</v>
      </c>
      <c r="C626">
        <v>10.615778083166665</v>
      </c>
      <c r="D626" t="s">
        <v>67</v>
      </c>
    </row>
    <row r="627" spans="1:4">
      <c r="A627" s="13">
        <v>43891</v>
      </c>
      <c r="B627" t="s">
        <v>25</v>
      </c>
      <c r="C627">
        <v>29.429300727469709</v>
      </c>
      <c r="D627" t="s">
        <v>67</v>
      </c>
    </row>
    <row r="628" spans="1:4">
      <c r="A628" s="13">
        <v>43891</v>
      </c>
      <c r="B628" t="s">
        <v>27</v>
      </c>
      <c r="C628">
        <v>5.3888628969999992</v>
      </c>
      <c r="D628" t="s">
        <v>67</v>
      </c>
    </row>
    <row r="629" spans="1:4">
      <c r="A629" s="13">
        <v>43891</v>
      </c>
      <c r="B629" t="s">
        <v>28</v>
      </c>
      <c r="C629">
        <v>1.6357545526666668</v>
      </c>
      <c r="D629" t="s">
        <v>67</v>
      </c>
    </row>
    <row r="630" spans="1:4">
      <c r="A630" s="13">
        <v>43891</v>
      </c>
      <c r="B630" t="s">
        <v>39</v>
      </c>
      <c r="C630">
        <v>8.5</v>
      </c>
      <c r="D630" t="s">
        <v>67</v>
      </c>
    </row>
    <row r="631" spans="1:4">
      <c r="A631" s="13">
        <v>43891</v>
      </c>
      <c r="B631" t="s">
        <v>106</v>
      </c>
      <c r="C631">
        <v>115</v>
      </c>
      <c r="D631" t="s">
        <v>67</v>
      </c>
    </row>
    <row r="632" spans="1:4">
      <c r="A632" s="13">
        <v>43922</v>
      </c>
      <c r="B632" t="s">
        <v>24</v>
      </c>
      <c r="C632">
        <v>10.615778083166665</v>
      </c>
      <c r="D632" t="s">
        <v>67</v>
      </c>
    </row>
    <row r="633" spans="1:4">
      <c r="A633" s="13">
        <v>43922</v>
      </c>
      <c r="B633" t="s">
        <v>25</v>
      </c>
      <c r="C633">
        <v>29.429300727469709</v>
      </c>
      <c r="D633" t="s">
        <v>67</v>
      </c>
    </row>
    <row r="634" spans="1:4">
      <c r="A634" s="13">
        <v>43922</v>
      </c>
      <c r="B634" t="s">
        <v>27</v>
      </c>
      <c r="C634">
        <v>5.3888628969999992</v>
      </c>
      <c r="D634" t="s">
        <v>67</v>
      </c>
    </row>
    <row r="635" spans="1:4">
      <c r="A635" s="13">
        <v>43922</v>
      </c>
      <c r="B635" t="s">
        <v>28</v>
      </c>
      <c r="C635">
        <v>1.6357545526666668</v>
      </c>
      <c r="D635" t="s">
        <v>67</v>
      </c>
    </row>
    <row r="636" spans="1:4">
      <c r="A636" s="13">
        <v>43922</v>
      </c>
      <c r="B636" t="s">
        <v>39</v>
      </c>
      <c r="C636">
        <v>8.5</v>
      </c>
      <c r="D636" t="s">
        <v>67</v>
      </c>
    </row>
    <row r="637" spans="1:4">
      <c r="A637" s="13">
        <v>43922</v>
      </c>
      <c r="B637" t="s">
        <v>106</v>
      </c>
      <c r="C637">
        <v>115</v>
      </c>
      <c r="D637" t="s">
        <v>67</v>
      </c>
    </row>
    <row r="638" spans="1:4">
      <c r="A638" s="13">
        <v>43952</v>
      </c>
      <c r="B638" t="s">
        <v>24</v>
      </c>
      <c r="C638">
        <v>10.615778083166665</v>
      </c>
      <c r="D638" t="s">
        <v>67</v>
      </c>
    </row>
    <row r="639" spans="1:4">
      <c r="A639" s="13">
        <v>43952</v>
      </c>
      <c r="B639" t="s">
        <v>25</v>
      </c>
      <c r="C639">
        <v>29.429300727469709</v>
      </c>
      <c r="D639" t="s">
        <v>67</v>
      </c>
    </row>
    <row r="640" spans="1:4">
      <c r="A640" s="13">
        <v>43952</v>
      </c>
      <c r="B640" t="s">
        <v>27</v>
      </c>
      <c r="C640">
        <v>5.3888628969999992</v>
      </c>
      <c r="D640" t="s">
        <v>67</v>
      </c>
    </row>
    <row r="641" spans="1:4">
      <c r="A641" s="13">
        <v>43952</v>
      </c>
      <c r="B641" t="s">
        <v>28</v>
      </c>
      <c r="C641">
        <v>1.6357545526666668</v>
      </c>
      <c r="D641" t="s">
        <v>67</v>
      </c>
    </row>
    <row r="642" spans="1:4">
      <c r="A642" s="13">
        <v>43952</v>
      </c>
      <c r="B642" t="s">
        <v>39</v>
      </c>
      <c r="C642">
        <v>8.5</v>
      </c>
      <c r="D642" t="s">
        <v>67</v>
      </c>
    </row>
    <row r="643" spans="1:4">
      <c r="A643" s="13">
        <v>43952</v>
      </c>
      <c r="B643" t="s">
        <v>106</v>
      </c>
      <c r="C643">
        <v>115</v>
      </c>
      <c r="D643" t="s">
        <v>67</v>
      </c>
    </row>
    <row r="644" spans="1:4">
      <c r="A644" s="13">
        <v>43983</v>
      </c>
      <c r="B644" t="s">
        <v>24</v>
      </c>
      <c r="C644">
        <v>10.615778083166665</v>
      </c>
      <c r="D644" t="s">
        <v>67</v>
      </c>
    </row>
    <row r="645" spans="1:4">
      <c r="A645" s="13">
        <v>43983</v>
      </c>
      <c r="B645" t="s">
        <v>25</v>
      </c>
      <c r="C645">
        <v>29.429300727469709</v>
      </c>
      <c r="D645" t="s">
        <v>67</v>
      </c>
    </row>
    <row r="646" spans="1:4">
      <c r="A646" s="13">
        <v>43983</v>
      </c>
      <c r="B646" t="s">
        <v>27</v>
      </c>
      <c r="C646">
        <v>5.3888628969999992</v>
      </c>
      <c r="D646" t="s">
        <v>67</v>
      </c>
    </row>
    <row r="647" spans="1:4">
      <c r="A647" s="13">
        <v>43983</v>
      </c>
      <c r="B647" t="s">
        <v>28</v>
      </c>
      <c r="C647">
        <v>1.6357545526666668</v>
      </c>
      <c r="D647" t="s">
        <v>67</v>
      </c>
    </row>
    <row r="648" spans="1:4">
      <c r="A648" s="13">
        <v>43983</v>
      </c>
      <c r="B648" t="s">
        <v>39</v>
      </c>
      <c r="C648">
        <v>8.5</v>
      </c>
      <c r="D648" t="s">
        <v>67</v>
      </c>
    </row>
    <row r="649" spans="1:4">
      <c r="A649" s="13">
        <v>43983</v>
      </c>
      <c r="B649" t="s">
        <v>106</v>
      </c>
      <c r="C649">
        <v>115</v>
      </c>
      <c r="D649" t="s">
        <v>67</v>
      </c>
    </row>
    <row r="650" spans="1:4">
      <c r="A650" s="13">
        <v>44013</v>
      </c>
      <c r="B650" t="s">
        <v>24</v>
      </c>
      <c r="C650">
        <v>10.615778083166665</v>
      </c>
      <c r="D650" t="s">
        <v>67</v>
      </c>
    </row>
    <row r="651" spans="1:4">
      <c r="A651" s="13">
        <v>44013</v>
      </c>
      <c r="B651" t="s">
        <v>25</v>
      </c>
      <c r="C651">
        <v>29.429300727469709</v>
      </c>
      <c r="D651" t="s">
        <v>67</v>
      </c>
    </row>
    <row r="652" spans="1:4">
      <c r="A652" s="13">
        <v>44013</v>
      </c>
      <c r="B652" t="s">
        <v>27</v>
      </c>
      <c r="C652">
        <v>5.3888628969999992</v>
      </c>
      <c r="D652" t="s">
        <v>67</v>
      </c>
    </row>
    <row r="653" spans="1:4">
      <c r="A653" s="13">
        <v>44013</v>
      </c>
      <c r="B653" t="s">
        <v>28</v>
      </c>
      <c r="C653">
        <v>1.6357545526666668</v>
      </c>
      <c r="D653" t="s">
        <v>67</v>
      </c>
    </row>
    <row r="654" spans="1:4">
      <c r="A654" s="13">
        <v>44013</v>
      </c>
      <c r="B654" t="s">
        <v>39</v>
      </c>
      <c r="C654">
        <v>8.5</v>
      </c>
      <c r="D654" t="s">
        <v>67</v>
      </c>
    </row>
    <row r="655" spans="1:4">
      <c r="A655" s="13">
        <v>44013</v>
      </c>
      <c r="B655" t="s">
        <v>106</v>
      </c>
      <c r="C655">
        <v>115</v>
      </c>
      <c r="D655" t="s">
        <v>67</v>
      </c>
    </row>
    <row r="656" spans="1:4">
      <c r="A656" s="13">
        <v>44044</v>
      </c>
      <c r="B656" t="s">
        <v>24</v>
      </c>
      <c r="C656">
        <v>10.615778083166665</v>
      </c>
      <c r="D656" t="s">
        <v>67</v>
      </c>
    </row>
    <row r="657" spans="1:4">
      <c r="A657" s="13">
        <v>44044</v>
      </c>
      <c r="B657" t="s">
        <v>25</v>
      </c>
      <c r="C657">
        <v>29.429300727469709</v>
      </c>
      <c r="D657" t="s">
        <v>67</v>
      </c>
    </row>
    <row r="658" spans="1:4">
      <c r="A658" s="13">
        <v>44044</v>
      </c>
      <c r="B658" t="s">
        <v>27</v>
      </c>
      <c r="C658">
        <v>5.3888628969999992</v>
      </c>
      <c r="D658" t="s">
        <v>67</v>
      </c>
    </row>
    <row r="659" spans="1:4">
      <c r="A659" s="13">
        <v>44044</v>
      </c>
      <c r="B659" t="s">
        <v>28</v>
      </c>
      <c r="C659">
        <v>1.6357545526666668</v>
      </c>
      <c r="D659" t="s">
        <v>67</v>
      </c>
    </row>
    <row r="660" spans="1:4">
      <c r="A660" s="13">
        <v>44044</v>
      </c>
      <c r="B660" t="s">
        <v>39</v>
      </c>
      <c r="C660">
        <v>8.5</v>
      </c>
      <c r="D660" t="s">
        <v>67</v>
      </c>
    </row>
    <row r="661" spans="1:4">
      <c r="A661" s="13">
        <v>44044</v>
      </c>
      <c r="B661" t="s">
        <v>106</v>
      </c>
      <c r="C661">
        <v>115</v>
      </c>
      <c r="D661" t="s">
        <v>67</v>
      </c>
    </row>
    <row r="662" spans="1:4">
      <c r="A662" s="13">
        <v>44075</v>
      </c>
      <c r="B662" t="s">
        <v>24</v>
      </c>
      <c r="C662">
        <v>10.615778083166665</v>
      </c>
      <c r="D662" t="s">
        <v>67</v>
      </c>
    </row>
    <row r="663" spans="1:4">
      <c r="A663" s="13">
        <v>44075</v>
      </c>
      <c r="B663" t="s">
        <v>25</v>
      </c>
      <c r="C663">
        <v>29.429300727469709</v>
      </c>
      <c r="D663" t="s">
        <v>67</v>
      </c>
    </row>
    <row r="664" spans="1:4">
      <c r="A664" s="13">
        <v>44075</v>
      </c>
      <c r="B664" t="s">
        <v>27</v>
      </c>
      <c r="C664">
        <v>5.3888628969999992</v>
      </c>
      <c r="D664" t="s">
        <v>67</v>
      </c>
    </row>
    <row r="665" spans="1:4">
      <c r="A665" s="13">
        <v>44075</v>
      </c>
      <c r="B665" t="s">
        <v>28</v>
      </c>
      <c r="C665">
        <v>1.6357545526666668</v>
      </c>
      <c r="D665" t="s">
        <v>67</v>
      </c>
    </row>
    <row r="666" spans="1:4">
      <c r="A666" s="13">
        <v>44075</v>
      </c>
      <c r="B666" t="s">
        <v>39</v>
      </c>
      <c r="C666">
        <v>8.5</v>
      </c>
      <c r="D666" t="s">
        <v>67</v>
      </c>
    </row>
    <row r="667" spans="1:4">
      <c r="A667" s="13">
        <v>44075</v>
      </c>
      <c r="B667" t="s">
        <v>106</v>
      </c>
      <c r="C667">
        <v>115</v>
      </c>
      <c r="D667" t="s">
        <v>67</v>
      </c>
    </row>
    <row r="668" spans="1:4">
      <c r="A668" s="13">
        <v>44105</v>
      </c>
      <c r="B668" t="s">
        <v>24</v>
      </c>
      <c r="C668">
        <v>10.615778083166665</v>
      </c>
      <c r="D668" t="s">
        <v>67</v>
      </c>
    </row>
    <row r="669" spans="1:4">
      <c r="A669" s="13">
        <v>44105</v>
      </c>
      <c r="B669" t="s">
        <v>25</v>
      </c>
      <c r="C669">
        <v>29.429300727469709</v>
      </c>
      <c r="D669" t="s">
        <v>67</v>
      </c>
    </row>
    <row r="670" spans="1:4">
      <c r="A670" s="13">
        <v>44105</v>
      </c>
      <c r="B670" t="s">
        <v>27</v>
      </c>
      <c r="C670">
        <v>5.3888628969999992</v>
      </c>
      <c r="D670" t="s">
        <v>67</v>
      </c>
    </row>
    <row r="671" spans="1:4">
      <c r="A671" s="13">
        <v>44105</v>
      </c>
      <c r="B671" t="s">
        <v>28</v>
      </c>
      <c r="C671">
        <v>1.6357545526666668</v>
      </c>
      <c r="D671" t="s">
        <v>67</v>
      </c>
    </row>
    <row r="672" spans="1:4">
      <c r="A672" s="13">
        <v>44105</v>
      </c>
      <c r="B672" t="s">
        <v>39</v>
      </c>
      <c r="C672">
        <v>8.5</v>
      </c>
      <c r="D672" t="s">
        <v>67</v>
      </c>
    </row>
    <row r="673" spans="1:4">
      <c r="A673" s="13">
        <v>44105</v>
      </c>
      <c r="B673" t="s">
        <v>106</v>
      </c>
      <c r="C673">
        <v>115</v>
      </c>
      <c r="D673" t="s">
        <v>67</v>
      </c>
    </row>
    <row r="674" spans="1:4">
      <c r="A674" s="13">
        <v>44136</v>
      </c>
      <c r="B674" t="s">
        <v>24</v>
      </c>
      <c r="C674">
        <v>10.615778083166665</v>
      </c>
      <c r="D674" t="s">
        <v>67</v>
      </c>
    </row>
    <row r="675" spans="1:4">
      <c r="A675" s="13">
        <v>44136</v>
      </c>
      <c r="B675" t="s">
        <v>25</v>
      </c>
      <c r="C675">
        <v>29.429300727469709</v>
      </c>
      <c r="D675" t="s">
        <v>67</v>
      </c>
    </row>
    <row r="676" spans="1:4">
      <c r="A676" s="13">
        <v>44136</v>
      </c>
      <c r="B676" t="s">
        <v>27</v>
      </c>
      <c r="C676">
        <v>5.3888628969999992</v>
      </c>
      <c r="D676" t="s">
        <v>67</v>
      </c>
    </row>
    <row r="677" spans="1:4">
      <c r="A677" s="13">
        <v>44136</v>
      </c>
      <c r="B677" t="s">
        <v>28</v>
      </c>
      <c r="C677">
        <v>1.6357545526666668</v>
      </c>
      <c r="D677" t="s">
        <v>67</v>
      </c>
    </row>
    <row r="678" spans="1:4">
      <c r="A678" s="13">
        <v>44136</v>
      </c>
      <c r="B678" t="s">
        <v>39</v>
      </c>
      <c r="C678">
        <v>8.5</v>
      </c>
      <c r="D678" t="s">
        <v>67</v>
      </c>
    </row>
    <row r="679" spans="1:4">
      <c r="A679" s="13">
        <v>44136</v>
      </c>
      <c r="B679" t="s">
        <v>106</v>
      </c>
      <c r="C679">
        <v>115</v>
      </c>
      <c r="D679" t="s">
        <v>67</v>
      </c>
    </row>
    <row r="680" spans="1:4">
      <c r="A680" s="13">
        <v>44166</v>
      </c>
      <c r="B680" t="s">
        <v>24</v>
      </c>
      <c r="C680">
        <v>10.615778083166665</v>
      </c>
      <c r="D680" t="s">
        <v>67</v>
      </c>
    </row>
    <row r="681" spans="1:4">
      <c r="A681" s="13">
        <v>44166</v>
      </c>
      <c r="B681" t="s">
        <v>25</v>
      </c>
      <c r="C681">
        <v>29.429300727469709</v>
      </c>
      <c r="D681" t="s">
        <v>67</v>
      </c>
    </row>
    <row r="682" spans="1:4">
      <c r="A682" s="13">
        <v>44166</v>
      </c>
      <c r="B682" t="s">
        <v>27</v>
      </c>
      <c r="C682">
        <v>5.3888628969999992</v>
      </c>
      <c r="D682" t="s">
        <v>67</v>
      </c>
    </row>
    <row r="683" spans="1:4">
      <c r="A683" s="13">
        <v>44166</v>
      </c>
      <c r="B683" t="s">
        <v>28</v>
      </c>
      <c r="C683">
        <v>1.6357545526666668</v>
      </c>
      <c r="D683" t="s">
        <v>67</v>
      </c>
    </row>
    <row r="684" spans="1:4">
      <c r="A684" s="13">
        <v>44166</v>
      </c>
      <c r="B684" t="s">
        <v>39</v>
      </c>
      <c r="C684">
        <v>8.5</v>
      </c>
      <c r="D684" t="s">
        <v>67</v>
      </c>
    </row>
    <row r="685" spans="1:4">
      <c r="A685" s="13">
        <v>44166</v>
      </c>
      <c r="B685" t="s">
        <v>106</v>
      </c>
      <c r="C685">
        <v>115</v>
      </c>
      <c r="D685" t="s">
        <v>67</v>
      </c>
    </row>
    <row r="686" spans="1:4">
      <c r="A686" s="13">
        <v>44197</v>
      </c>
      <c r="B686" t="s">
        <v>24</v>
      </c>
      <c r="C686">
        <v>10.615778083166665</v>
      </c>
      <c r="D686" t="s">
        <v>67</v>
      </c>
    </row>
    <row r="687" spans="1:4">
      <c r="A687" s="13">
        <v>44197</v>
      </c>
      <c r="B687" t="s">
        <v>25</v>
      </c>
      <c r="C687">
        <v>29.429300727469709</v>
      </c>
      <c r="D687" t="s">
        <v>67</v>
      </c>
    </row>
    <row r="688" spans="1:4">
      <c r="A688" s="13">
        <v>44197</v>
      </c>
      <c r="B688" t="s">
        <v>27</v>
      </c>
      <c r="C688">
        <v>5.3888628969999992</v>
      </c>
      <c r="D688" t="s">
        <v>67</v>
      </c>
    </row>
    <row r="689" spans="1:4">
      <c r="A689" s="13">
        <v>44197</v>
      </c>
      <c r="B689" t="s">
        <v>28</v>
      </c>
      <c r="C689">
        <v>1.6357545526666668</v>
      </c>
      <c r="D689" t="s">
        <v>67</v>
      </c>
    </row>
    <row r="690" spans="1:4">
      <c r="A690" s="13">
        <v>44197</v>
      </c>
      <c r="B690" t="s">
        <v>39</v>
      </c>
      <c r="C690">
        <v>8.5</v>
      </c>
      <c r="D690" t="s">
        <v>67</v>
      </c>
    </row>
    <row r="691" spans="1:4">
      <c r="A691" s="13">
        <v>44197</v>
      </c>
      <c r="B691" t="s">
        <v>106</v>
      </c>
      <c r="C691">
        <v>115</v>
      </c>
      <c r="D691" t="s">
        <v>67</v>
      </c>
    </row>
    <row r="692" spans="1:4">
      <c r="A692" s="13">
        <v>44228</v>
      </c>
      <c r="B692" t="s">
        <v>24</v>
      </c>
      <c r="C692">
        <v>10.615778083166665</v>
      </c>
      <c r="D692" t="s">
        <v>67</v>
      </c>
    </row>
    <row r="693" spans="1:4">
      <c r="A693" s="13">
        <v>44228</v>
      </c>
      <c r="B693" t="s">
        <v>25</v>
      </c>
      <c r="C693">
        <v>29.429300727469709</v>
      </c>
      <c r="D693" t="s">
        <v>67</v>
      </c>
    </row>
    <row r="694" spans="1:4">
      <c r="A694" s="13">
        <v>44228</v>
      </c>
      <c r="B694" t="s">
        <v>27</v>
      </c>
      <c r="C694">
        <v>5.3888628969999992</v>
      </c>
      <c r="D694" t="s">
        <v>67</v>
      </c>
    </row>
    <row r="695" spans="1:4">
      <c r="A695" s="13">
        <v>44228</v>
      </c>
      <c r="B695" t="s">
        <v>28</v>
      </c>
      <c r="C695">
        <v>1.6357545526666668</v>
      </c>
      <c r="D695" t="s">
        <v>67</v>
      </c>
    </row>
    <row r="696" spans="1:4">
      <c r="A696" s="13">
        <v>44228</v>
      </c>
      <c r="B696" t="s">
        <v>39</v>
      </c>
      <c r="C696">
        <v>8.5</v>
      </c>
      <c r="D696" t="s">
        <v>67</v>
      </c>
    </row>
    <row r="697" spans="1:4">
      <c r="A697" s="13">
        <v>44228</v>
      </c>
      <c r="B697" t="s">
        <v>106</v>
      </c>
      <c r="C697">
        <v>115</v>
      </c>
      <c r="D697" t="s">
        <v>67</v>
      </c>
    </row>
    <row r="698" spans="1:4">
      <c r="A698" s="13">
        <v>44256</v>
      </c>
      <c r="B698" t="s">
        <v>24</v>
      </c>
      <c r="C698">
        <v>10.615778083166665</v>
      </c>
      <c r="D698" t="s">
        <v>67</v>
      </c>
    </row>
    <row r="699" spans="1:4">
      <c r="A699" s="13">
        <v>44256</v>
      </c>
      <c r="B699" t="s">
        <v>25</v>
      </c>
      <c r="C699">
        <v>29.429300727469709</v>
      </c>
      <c r="D699" t="s">
        <v>67</v>
      </c>
    </row>
    <row r="700" spans="1:4">
      <c r="A700" s="13">
        <v>44256</v>
      </c>
      <c r="B700" t="s">
        <v>27</v>
      </c>
      <c r="C700">
        <v>5.3888628969999992</v>
      </c>
      <c r="D700" t="s">
        <v>67</v>
      </c>
    </row>
    <row r="701" spans="1:4">
      <c r="A701" s="13">
        <v>44256</v>
      </c>
      <c r="B701" t="s">
        <v>28</v>
      </c>
      <c r="C701">
        <v>1.6357545526666668</v>
      </c>
      <c r="D701" t="s">
        <v>67</v>
      </c>
    </row>
    <row r="702" spans="1:4">
      <c r="A702" s="13">
        <v>44256</v>
      </c>
      <c r="B702" t="s">
        <v>39</v>
      </c>
      <c r="C702">
        <v>8.5</v>
      </c>
      <c r="D702" t="s">
        <v>67</v>
      </c>
    </row>
    <row r="703" spans="1:4">
      <c r="A703" s="13">
        <v>44256</v>
      </c>
      <c r="B703" t="s">
        <v>106</v>
      </c>
      <c r="C703">
        <v>115</v>
      </c>
      <c r="D703" t="s">
        <v>67</v>
      </c>
    </row>
    <row r="704" spans="1:4">
      <c r="A704" s="13">
        <v>44287</v>
      </c>
      <c r="B704" t="s">
        <v>24</v>
      </c>
      <c r="C704">
        <v>10.615778083166665</v>
      </c>
      <c r="D704" t="s">
        <v>67</v>
      </c>
    </row>
    <row r="705" spans="1:4">
      <c r="A705" s="13">
        <v>44287</v>
      </c>
      <c r="B705" t="s">
        <v>25</v>
      </c>
      <c r="C705">
        <v>29.429300727469709</v>
      </c>
      <c r="D705" t="s">
        <v>67</v>
      </c>
    </row>
    <row r="706" spans="1:4">
      <c r="A706" s="13">
        <v>44287</v>
      </c>
      <c r="B706" t="s">
        <v>27</v>
      </c>
      <c r="C706">
        <v>5.3888628969999992</v>
      </c>
      <c r="D706" t="s">
        <v>67</v>
      </c>
    </row>
    <row r="707" spans="1:4">
      <c r="A707" s="13">
        <v>44287</v>
      </c>
      <c r="B707" t="s">
        <v>28</v>
      </c>
      <c r="C707">
        <v>1.6357545526666668</v>
      </c>
      <c r="D707" t="s">
        <v>67</v>
      </c>
    </row>
    <row r="708" spans="1:4">
      <c r="A708" s="13">
        <v>44287</v>
      </c>
      <c r="B708" t="s">
        <v>39</v>
      </c>
      <c r="C708">
        <v>8.5</v>
      </c>
      <c r="D708" t="s">
        <v>67</v>
      </c>
    </row>
    <row r="709" spans="1:4">
      <c r="A709" s="13">
        <v>44287</v>
      </c>
      <c r="B709" t="s">
        <v>106</v>
      </c>
      <c r="C709">
        <v>115</v>
      </c>
      <c r="D709" t="s">
        <v>67</v>
      </c>
    </row>
    <row r="710" spans="1:4">
      <c r="A710" s="13">
        <v>44317</v>
      </c>
      <c r="B710" t="s">
        <v>24</v>
      </c>
      <c r="C710">
        <v>10.615778083166665</v>
      </c>
      <c r="D710" t="s">
        <v>67</v>
      </c>
    </row>
    <row r="711" spans="1:4">
      <c r="A711" s="13">
        <v>44317</v>
      </c>
      <c r="B711" t="s">
        <v>25</v>
      </c>
      <c r="C711">
        <v>29.429300727469709</v>
      </c>
      <c r="D711" t="s">
        <v>67</v>
      </c>
    </row>
    <row r="712" spans="1:4">
      <c r="A712" s="13">
        <v>44317</v>
      </c>
      <c r="B712" t="s">
        <v>27</v>
      </c>
      <c r="C712">
        <v>5.3888628969999992</v>
      </c>
      <c r="D712" t="s">
        <v>67</v>
      </c>
    </row>
    <row r="713" spans="1:4">
      <c r="A713" s="13">
        <v>44317</v>
      </c>
      <c r="B713" t="s">
        <v>28</v>
      </c>
      <c r="C713">
        <v>1.6357545526666668</v>
      </c>
      <c r="D713" t="s">
        <v>67</v>
      </c>
    </row>
    <row r="714" spans="1:4">
      <c r="A714" s="13">
        <v>44317</v>
      </c>
      <c r="B714" t="s">
        <v>39</v>
      </c>
      <c r="C714">
        <v>8.5</v>
      </c>
      <c r="D714" t="s">
        <v>67</v>
      </c>
    </row>
    <row r="715" spans="1:4">
      <c r="A715" s="13">
        <v>44317</v>
      </c>
      <c r="B715" t="s">
        <v>106</v>
      </c>
      <c r="C715">
        <v>115</v>
      </c>
      <c r="D715" t="s">
        <v>67</v>
      </c>
    </row>
    <row r="716" spans="1:4">
      <c r="A716" s="13">
        <v>44348</v>
      </c>
      <c r="B716" t="s">
        <v>24</v>
      </c>
      <c r="C716">
        <v>10.615778083166665</v>
      </c>
      <c r="D716" t="s">
        <v>67</v>
      </c>
    </row>
    <row r="717" spans="1:4">
      <c r="A717" s="13">
        <v>44348</v>
      </c>
      <c r="B717" t="s">
        <v>25</v>
      </c>
      <c r="C717">
        <v>29.429300727469709</v>
      </c>
      <c r="D717" t="s">
        <v>67</v>
      </c>
    </row>
    <row r="718" spans="1:4">
      <c r="A718" s="13">
        <v>44348</v>
      </c>
      <c r="B718" t="s">
        <v>27</v>
      </c>
      <c r="C718">
        <v>5.3888628969999992</v>
      </c>
      <c r="D718" t="s">
        <v>67</v>
      </c>
    </row>
    <row r="719" spans="1:4">
      <c r="A719" s="13">
        <v>44348</v>
      </c>
      <c r="B719" t="s">
        <v>28</v>
      </c>
      <c r="C719">
        <v>1.6357545526666668</v>
      </c>
      <c r="D719" t="s">
        <v>67</v>
      </c>
    </row>
    <row r="720" spans="1:4">
      <c r="A720" s="13">
        <v>44348</v>
      </c>
      <c r="B720" t="s">
        <v>39</v>
      </c>
      <c r="C720">
        <v>8.5</v>
      </c>
      <c r="D720" t="s">
        <v>67</v>
      </c>
    </row>
    <row r="721" spans="1:4">
      <c r="A721" s="13">
        <v>44348</v>
      </c>
      <c r="B721" t="s">
        <v>106</v>
      </c>
      <c r="C721">
        <v>115</v>
      </c>
      <c r="D721" t="s">
        <v>67</v>
      </c>
    </row>
    <row r="722" spans="1:4">
      <c r="A722" s="13">
        <v>44378</v>
      </c>
      <c r="B722" t="s">
        <v>24</v>
      </c>
      <c r="C722">
        <v>10.615778083166665</v>
      </c>
      <c r="D722" t="s">
        <v>67</v>
      </c>
    </row>
    <row r="723" spans="1:4">
      <c r="A723" s="13">
        <v>44378</v>
      </c>
      <c r="B723" t="s">
        <v>25</v>
      </c>
      <c r="C723">
        <v>29.429300727469709</v>
      </c>
      <c r="D723" t="s">
        <v>67</v>
      </c>
    </row>
    <row r="724" spans="1:4">
      <c r="A724" s="13">
        <v>44378</v>
      </c>
      <c r="B724" t="s">
        <v>27</v>
      </c>
      <c r="C724">
        <v>5.3888628969999992</v>
      </c>
      <c r="D724" t="s">
        <v>67</v>
      </c>
    </row>
    <row r="725" spans="1:4">
      <c r="A725" s="13">
        <v>44378</v>
      </c>
      <c r="B725" t="s">
        <v>28</v>
      </c>
      <c r="C725">
        <v>1.6357545526666668</v>
      </c>
      <c r="D725" t="s">
        <v>67</v>
      </c>
    </row>
    <row r="726" spans="1:4">
      <c r="A726" s="13">
        <v>44378</v>
      </c>
      <c r="B726" t="s">
        <v>39</v>
      </c>
      <c r="C726">
        <v>8.5</v>
      </c>
      <c r="D726" t="s">
        <v>67</v>
      </c>
    </row>
    <row r="727" spans="1:4">
      <c r="A727" s="13">
        <v>44378</v>
      </c>
      <c r="B727" t="s">
        <v>106</v>
      </c>
      <c r="C727">
        <v>115</v>
      </c>
      <c r="D727" t="s">
        <v>67</v>
      </c>
    </row>
    <row r="728" spans="1:4">
      <c r="A728" s="13">
        <v>44409</v>
      </c>
      <c r="B728" t="s">
        <v>24</v>
      </c>
      <c r="C728">
        <v>10.615778083166665</v>
      </c>
      <c r="D728" t="s">
        <v>67</v>
      </c>
    </row>
    <row r="729" spans="1:4">
      <c r="A729" s="13">
        <v>44409</v>
      </c>
      <c r="B729" t="s">
        <v>25</v>
      </c>
      <c r="C729">
        <v>29.429300727469709</v>
      </c>
      <c r="D729" t="s">
        <v>67</v>
      </c>
    </row>
    <row r="730" spans="1:4">
      <c r="A730" s="13">
        <v>44409</v>
      </c>
      <c r="B730" t="s">
        <v>27</v>
      </c>
      <c r="C730">
        <v>5.3888628969999992</v>
      </c>
      <c r="D730" t="s">
        <v>67</v>
      </c>
    </row>
    <row r="731" spans="1:4">
      <c r="A731" s="13">
        <v>44409</v>
      </c>
      <c r="B731" t="s">
        <v>28</v>
      </c>
      <c r="C731">
        <v>1.6357545526666668</v>
      </c>
      <c r="D731" t="s">
        <v>67</v>
      </c>
    </row>
    <row r="732" spans="1:4">
      <c r="A732" s="13">
        <v>44409</v>
      </c>
      <c r="B732" t="s">
        <v>39</v>
      </c>
      <c r="C732">
        <v>8.5</v>
      </c>
      <c r="D732" t="s">
        <v>67</v>
      </c>
    </row>
    <row r="733" spans="1:4">
      <c r="A733" s="13">
        <v>44409</v>
      </c>
      <c r="B733" t="s">
        <v>106</v>
      </c>
      <c r="C733">
        <v>115</v>
      </c>
      <c r="D733" t="s">
        <v>67</v>
      </c>
    </row>
    <row r="734" spans="1:4">
      <c r="A734" s="13">
        <v>44440</v>
      </c>
      <c r="B734" t="s">
        <v>24</v>
      </c>
      <c r="C734">
        <v>10.615778083166665</v>
      </c>
      <c r="D734" t="s">
        <v>67</v>
      </c>
    </row>
    <row r="735" spans="1:4">
      <c r="A735" s="13">
        <v>44440</v>
      </c>
      <c r="B735" t="s">
        <v>25</v>
      </c>
      <c r="C735">
        <v>29.429300727469709</v>
      </c>
      <c r="D735" t="s">
        <v>67</v>
      </c>
    </row>
    <row r="736" spans="1:4">
      <c r="A736" s="13">
        <v>44440</v>
      </c>
      <c r="B736" t="s">
        <v>27</v>
      </c>
      <c r="C736">
        <v>5.3888628969999992</v>
      </c>
      <c r="D736" t="s">
        <v>67</v>
      </c>
    </row>
    <row r="737" spans="1:4">
      <c r="A737" s="13">
        <v>44440</v>
      </c>
      <c r="B737" t="s">
        <v>28</v>
      </c>
      <c r="C737">
        <v>1.6357545526666668</v>
      </c>
      <c r="D737" t="s">
        <v>67</v>
      </c>
    </row>
    <row r="738" spans="1:4">
      <c r="A738" s="13">
        <v>44440</v>
      </c>
      <c r="B738" t="s">
        <v>39</v>
      </c>
      <c r="C738">
        <v>8.5</v>
      </c>
      <c r="D738" t="s">
        <v>67</v>
      </c>
    </row>
    <row r="739" spans="1:4">
      <c r="A739" s="13">
        <v>44440</v>
      </c>
      <c r="B739" t="s">
        <v>106</v>
      </c>
      <c r="C739">
        <v>115</v>
      </c>
      <c r="D739" t="s">
        <v>67</v>
      </c>
    </row>
    <row r="740" spans="1:4">
      <c r="A740" s="13">
        <v>44470</v>
      </c>
      <c r="B740" t="s">
        <v>24</v>
      </c>
      <c r="C740">
        <v>10.615778083166665</v>
      </c>
      <c r="D740" t="s">
        <v>67</v>
      </c>
    </row>
    <row r="741" spans="1:4">
      <c r="A741" s="13">
        <v>44470</v>
      </c>
      <c r="B741" t="s">
        <v>25</v>
      </c>
      <c r="C741">
        <v>29.429300727469709</v>
      </c>
      <c r="D741" t="s">
        <v>67</v>
      </c>
    </row>
    <row r="742" spans="1:4">
      <c r="A742" s="13">
        <v>44470</v>
      </c>
      <c r="B742" t="s">
        <v>27</v>
      </c>
      <c r="C742">
        <v>5.3888628969999992</v>
      </c>
      <c r="D742" t="s">
        <v>67</v>
      </c>
    </row>
    <row r="743" spans="1:4">
      <c r="A743" s="13">
        <v>44470</v>
      </c>
      <c r="B743" t="s">
        <v>28</v>
      </c>
      <c r="C743">
        <v>1.6357545526666668</v>
      </c>
      <c r="D743" t="s">
        <v>67</v>
      </c>
    </row>
    <row r="744" spans="1:4">
      <c r="A744" s="13">
        <v>44470</v>
      </c>
      <c r="B744" t="s">
        <v>39</v>
      </c>
      <c r="C744">
        <v>8.5</v>
      </c>
      <c r="D744" t="s">
        <v>67</v>
      </c>
    </row>
    <row r="745" spans="1:4">
      <c r="A745" s="13">
        <v>44470</v>
      </c>
      <c r="B745" t="s">
        <v>106</v>
      </c>
      <c r="C745">
        <v>115</v>
      </c>
      <c r="D745" t="s">
        <v>67</v>
      </c>
    </row>
    <row r="746" spans="1:4">
      <c r="A746" s="13">
        <v>44501</v>
      </c>
      <c r="B746" t="s">
        <v>24</v>
      </c>
      <c r="C746">
        <v>10.615778083166665</v>
      </c>
      <c r="D746" t="s">
        <v>67</v>
      </c>
    </row>
    <row r="747" spans="1:4">
      <c r="A747" s="13">
        <v>44501</v>
      </c>
      <c r="B747" t="s">
        <v>25</v>
      </c>
      <c r="C747">
        <v>29.429300727469709</v>
      </c>
      <c r="D747" t="s">
        <v>67</v>
      </c>
    </row>
    <row r="748" spans="1:4">
      <c r="A748" s="13">
        <v>44501</v>
      </c>
      <c r="B748" t="s">
        <v>27</v>
      </c>
      <c r="C748">
        <v>5.3888628969999992</v>
      </c>
      <c r="D748" t="s">
        <v>67</v>
      </c>
    </row>
    <row r="749" spans="1:4">
      <c r="A749" s="13">
        <v>44501</v>
      </c>
      <c r="B749" t="s">
        <v>28</v>
      </c>
      <c r="C749">
        <v>1.6357545526666668</v>
      </c>
      <c r="D749" t="s">
        <v>67</v>
      </c>
    </row>
    <row r="750" spans="1:4">
      <c r="A750" s="13">
        <v>44501</v>
      </c>
      <c r="B750" t="s">
        <v>39</v>
      </c>
      <c r="C750">
        <v>8.5</v>
      </c>
      <c r="D750" t="s">
        <v>67</v>
      </c>
    </row>
    <row r="751" spans="1:4">
      <c r="A751" s="13">
        <v>44501</v>
      </c>
      <c r="B751" t="s">
        <v>106</v>
      </c>
      <c r="C751">
        <v>115</v>
      </c>
      <c r="D751" t="s">
        <v>67</v>
      </c>
    </row>
    <row r="752" spans="1:4">
      <c r="A752" s="13">
        <v>44531</v>
      </c>
      <c r="B752" t="s">
        <v>24</v>
      </c>
      <c r="C752">
        <v>10.615778083166665</v>
      </c>
      <c r="D752" t="s">
        <v>67</v>
      </c>
    </row>
    <row r="753" spans="1:4">
      <c r="A753" s="13">
        <v>44531</v>
      </c>
      <c r="B753" t="s">
        <v>25</v>
      </c>
      <c r="C753">
        <v>29.429300727469709</v>
      </c>
      <c r="D753" t="s">
        <v>67</v>
      </c>
    </row>
    <row r="754" spans="1:4">
      <c r="A754" s="13">
        <v>44531</v>
      </c>
      <c r="B754" t="s">
        <v>27</v>
      </c>
      <c r="C754">
        <v>5.3888628969999992</v>
      </c>
      <c r="D754" t="s">
        <v>67</v>
      </c>
    </row>
    <row r="755" spans="1:4">
      <c r="A755" s="13">
        <v>44531</v>
      </c>
      <c r="B755" t="s">
        <v>28</v>
      </c>
      <c r="C755">
        <v>1.6357545526666668</v>
      </c>
      <c r="D755" t="s">
        <v>67</v>
      </c>
    </row>
    <row r="756" spans="1:4">
      <c r="A756" s="13">
        <v>44531</v>
      </c>
      <c r="B756" t="s">
        <v>39</v>
      </c>
      <c r="C756">
        <v>8.5</v>
      </c>
      <c r="D756" t="s">
        <v>67</v>
      </c>
    </row>
    <row r="757" spans="1:4">
      <c r="A757" s="13">
        <v>44531</v>
      </c>
      <c r="B757" t="s">
        <v>106</v>
      </c>
      <c r="C757">
        <v>115</v>
      </c>
      <c r="D757" t="s">
        <v>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731f5fb-4cbf-4a0e-8e0e-7a5d58b8a459">
      <UserInfo>
        <DisplayName>Animish Sivaramakrishnan</DisplayName>
        <AccountId>45</AccountId>
        <AccountType/>
      </UserInfo>
      <UserInfo>
        <DisplayName>Katie Wang</DisplayName>
        <AccountId>52</AccountId>
        <AccountType/>
      </UserInfo>
      <UserInfo>
        <DisplayName>Tolulope Akinwumi</DisplayName>
        <AccountId>33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92D9543DF47141A292060509DA9DAB" ma:contentTypeVersion="12" ma:contentTypeDescription="Create a new document." ma:contentTypeScope="" ma:versionID="f0d8703c3a75f04fdf95459b052ac8fc">
  <xsd:schema xmlns:xsd="http://www.w3.org/2001/XMLSchema" xmlns:xs="http://www.w3.org/2001/XMLSchema" xmlns:p="http://schemas.microsoft.com/office/2006/metadata/properties" xmlns:ns2="8731f5fb-4cbf-4a0e-8e0e-7a5d58b8a459" xmlns:ns3="e56365ee-e38d-4936-95ce-c7469f081d41" targetNamespace="http://schemas.microsoft.com/office/2006/metadata/properties" ma:root="true" ma:fieldsID="c4ec57307e99cc664fca9739eb279b82" ns2:_="" ns3:_="">
    <xsd:import namespace="8731f5fb-4cbf-4a0e-8e0e-7a5d58b8a459"/>
    <xsd:import namespace="e56365ee-e38d-4936-95ce-c7469f081d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31f5fb-4cbf-4a0e-8e0e-7a5d58b8a45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6365ee-e38d-4936-95ce-c7469f081d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Props1.xml><?xml version="1.0" encoding="utf-8"?>
<ds:datastoreItem xmlns:ds="http://schemas.openxmlformats.org/officeDocument/2006/customXml" ds:itemID="{C13F24F8-3185-4A78-8E79-B82A22F6A9C5}"/>
</file>

<file path=customXml/itemProps2.xml><?xml version="1.0" encoding="utf-8"?>
<ds:datastoreItem xmlns:ds="http://schemas.openxmlformats.org/officeDocument/2006/customXml" ds:itemID="{98F68782-1BA9-4AC6-ADB2-DA02B8E2CD73}"/>
</file>

<file path=customXml/itemProps3.xml><?xml version="1.0" encoding="utf-8"?>
<ds:datastoreItem xmlns:ds="http://schemas.openxmlformats.org/officeDocument/2006/customXml" ds:itemID="{3AA87408-D107-490E-ADC5-184BFAA9F91D}"/>
</file>

<file path=customXml/itemProps4.xml><?xml version="1.0" encoding="utf-8"?>
<ds:datastoreItem xmlns:ds="http://schemas.openxmlformats.org/officeDocument/2006/customXml" ds:itemID="{F4A48A93-64EF-4C68-9D6A-B0884BB2B260}"/>
</file>

<file path=customXml/itemProps5.xml><?xml version="1.0" encoding="utf-8"?>
<ds:datastoreItem xmlns:ds="http://schemas.openxmlformats.org/officeDocument/2006/customXml" ds:itemID="{87EC1083-8DEF-4DA8-B60F-D99CAFA6CEE7}"/>
</file>

<file path=customXml/itemProps6.xml><?xml version="1.0" encoding="utf-8"?>
<ds:datastoreItem xmlns:ds="http://schemas.openxmlformats.org/officeDocument/2006/customXml" ds:itemID="{1ADB2D77-835D-4329-A0BB-A6F98CE3AABF}"/>
</file>

<file path=customXml/itemProps7.xml><?xml version="1.0" encoding="utf-8"?>
<ds:datastoreItem xmlns:ds="http://schemas.openxmlformats.org/officeDocument/2006/customXml" ds:itemID="{21B050CC-914F-4583-A47C-9BBBCBE70890}"/>
</file>

<file path=customXml/itemProps8.xml><?xml version="1.0" encoding="utf-8"?>
<ds:datastoreItem xmlns:ds="http://schemas.openxmlformats.org/officeDocument/2006/customXml" ds:itemID="{8F513B95-FB92-4857-A71A-318065745296}"/>
</file>

<file path=customXml/itemProps9.xml><?xml version="1.0" encoding="utf-8"?>
<ds:datastoreItem xmlns:ds="http://schemas.openxmlformats.org/officeDocument/2006/customXml" ds:itemID="{B82759DE-1C2F-4083-BD83-3521D18FF3F2}"/>
</file>

<file path=customXml/itemProps10.xml><?xml version="1.0" encoding="utf-8"?>
<ds:datastoreItem xmlns:ds="http://schemas.openxmlformats.org/officeDocument/2006/customXml" ds:itemID="{FF4546F1-390C-45A4-87FE-7CEA82084B1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Tesla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Hilton Augustine</dc:creator>
  <cp:keywords/>
  <dc:description/>
  <cp:lastModifiedBy/>
  <cp:revision/>
  <dcterms:created xsi:type="dcterms:W3CDTF">2017-12-06T21:11:07Z</dcterms:created>
  <dcterms:modified xsi:type="dcterms:W3CDTF">2019-09-25T21:43:01Z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868bc898-5aca-4ce8-ab6c-96995bea583b</vt:lpwstr>
  </property>
  <property fmtid="{D5CDD505-2E9C-101B-9397-08002B2CF9AE}" pid="3" name="ContentTypeId">
    <vt:lpwstr>0x010100C392D9543DF47141A292060509DA9DAB</vt:lpwstr>
  </property>
  <property fmtid="{D5CDD505-2E9C-101B-9397-08002B2CF9AE}" pid="4" name="AuthorIds_UIVersion_53760">
    <vt:lpwstr>12</vt:lpwstr>
  </property>
</Properties>
</file>